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2532" windowWidth="7548" windowHeight="4788" activeTab="1"/>
  </bookViews>
  <sheets>
    <sheet name="Sensitivity" sheetId="2" r:id="rId1"/>
    <sheet name="Main" sheetId="4" r:id="rId2"/>
    <sheet name="DayInfo" sheetId="5" r:id="rId3"/>
    <sheet name="Euro" sheetId="10" r:id="rId4"/>
    <sheet name="Asian" sheetId="11" r:id="rId5"/>
    <sheet name="Spread" sheetId="12" r:id="rId6"/>
    <sheet name="Basket" sheetId="3" r:id="rId7"/>
    <sheet name="BsktCorr" sheetId="14" r:id="rId8"/>
    <sheet name="Swap" sheetId="9" r:id="rId9"/>
    <sheet name="Swaption" sheetId="6" r:id="rId10"/>
    <sheet name="AdditionalCashFlow" sheetId="13" r:id="rId11"/>
  </sheets>
  <definedNames>
    <definedName name="Asian">Main!$H$7</definedName>
    <definedName name="asian1">Main!$Y$10</definedName>
    <definedName name="Basket">Main!$H$9</definedName>
    <definedName name="basket1">Main!$Y$12</definedName>
    <definedName name="cashflow">Main!$U$17</definedName>
    <definedName name="Euro">Main!$H$6</definedName>
    <definedName name="euro1">Main!$Y$9</definedName>
    <definedName name="maxcomm">Basket!$C$4</definedName>
    <definedName name="maxcomm1">Main!$Y$18</definedName>
    <definedName name="ncomm">Basket!$C$3</definedName>
    <definedName name="ncomm1">Main!$Y$15</definedName>
    <definedName name="NdayTable">DayInfo!$L$5:$Q$447</definedName>
    <definedName name="nmonth">Main!$X$7</definedName>
    <definedName name="nsim">Main!$C$9</definedName>
    <definedName name="percent">Main!$H$5</definedName>
    <definedName name="_xlnm.Print_Area" localSheetId="4">Asian!$A$1:$L$7</definedName>
    <definedName name="_xlnm.Print_Area" localSheetId="6">Basket!$A$1:$L$5</definedName>
    <definedName name="_xlnm.Print_Area" localSheetId="3">Euro!$A$1:$L$5</definedName>
    <definedName name="_xlnm.Print_Area" localSheetId="1">Main!$AE$17:$AN$23</definedName>
    <definedName name="_xlnm.Print_Area" localSheetId="5">Spread!$A$1:$L$5</definedName>
    <definedName name="_xlnm.Print_Area" localSheetId="8">Swap!$A$1:$L$4</definedName>
    <definedName name="_xlnm.Print_Area" localSheetId="9">Swaption!$A$1:$L$7</definedName>
    <definedName name="smonth">Main!$X$6</definedName>
    <definedName name="Sprd">Main!$H$8</definedName>
    <definedName name="sprd1">Main!$Y$11</definedName>
    <definedName name="Swap">Main!$H$10</definedName>
    <definedName name="swap1">Main!$Y$13</definedName>
    <definedName name="Swaption">Main!$H$11</definedName>
    <definedName name="swaption1">Main!$Y$14</definedName>
    <definedName name="today">Main!$C$5</definedName>
    <definedName name="ValuationDate">Main!$C$6</definedName>
  </definedNames>
  <calcPr calcId="0" calcMode="manual"/>
</workbook>
</file>

<file path=xl/calcChain.xml><?xml version="1.0" encoding="utf-8"?>
<calcChain xmlns="http://schemas.openxmlformats.org/spreadsheetml/2006/main">
  <c r="B5" i="13" l="1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C2" i="11"/>
  <c r="F2" i="11"/>
  <c r="G2" i="11"/>
  <c r="H2" i="11"/>
  <c r="I2" i="11"/>
  <c r="J2" i="11"/>
  <c r="K2" i="11"/>
  <c r="F8" i="11"/>
  <c r="G8" i="11"/>
  <c r="H8" i="11"/>
  <c r="I8" i="11"/>
  <c r="J8" i="11"/>
  <c r="K8" i="11"/>
  <c r="F9" i="11"/>
  <c r="G9" i="11"/>
  <c r="H9" i="11"/>
  <c r="I9" i="11"/>
  <c r="J9" i="11"/>
  <c r="K9" i="11"/>
  <c r="F10" i="11"/>
  <c r="G10" i="11"/>
  <c r="H10" i="11"/>
  <c r="I10" i="11"/>
  <c r="J10" i="11"/>
  <c r="K10" i="11"/>
  <c r="F11" i="11"/>
  <c r="G11" i="11"/>
  <c r="H11" i="11"/>
  <c r="I11" i="11"/>
  <c r="J11" i="11"/>
  <c r="K11" i="11"/>
  <c r="F12" i="11"/>
  <c r="G12" i="11"/>
  <c r="H12" i="11"/>
  <c r="I12" i="11"/>
  <c r="J12" i="11"/>
  <c r="K12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C2" i="3"/>
  <c r="F2" i="3"/>
  <c r="G2" i="3"/>
  <c r="H2" i="3"/>
  <c r="I2" i="3"/>
  <c r="J2" i="3"/>
  <c r="K2" i="3"/>
  <c r="C3" i="3"/>
  <c r="C4" i="3"/>
  <c r="F7" i="3"/>
  <c r="G7" i="3"/>
  <c r="H7" i="3"/>
  <c r="I7" i="3"/>
  <c r="J7" i="3"/>
  <c r="K7" i="3"/>
  <c r="F8" i="3"/>
  <c r="G8" i="3"/>
  <c r="H8" i="3"/>
  <c r="I8" i="3"/>
  <c r="J8" i="3"/>
  <c r="K8" i="3"/>
  <c r="F9" i="3"/>
  <c r="G9" i="3"/>
  <c r="H9" i="3"/>
  <c r="I9" i="3"/>
  <c r="J9" i="3"/>
  <c r="K9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C2" i="14"/>
  <c r="F2" i="14"/>
  <c r="G2" i="14"/>
  <c r="H2" i="14"/>
  <c r="I2" i="14"/>
  <c r="J2" i="14"/>
  <c r="C3" i="14"/>
  <c r="F3" i="14"/>
  <c r="G3" i="14"/>
  <c r="H3" i="14"/>
  <c r="I3" i="14"/>
  <c r="J3" i="14"/>
  <c r="C4" i="14"/>
  <c r="B5" i="5"/>
  <c r="C5" i="5"/>
  <c r="D5" i="5"/>
  <c r="E5" i="5"/>
  <c r="F5" i="5"/>
  <c r="H5" i="5"/>
  <c r="I5" i="5"/>
  <c r="J5" i="5"/>
  <c r="K5" i="5"/>
  <c r="B6" i="5"/>
  <c r="C6" i="5"/>
  <c r="D6" i="5"/>
  <c r="E6" i="5"/>
  <c r="F6" i="5"/>
  <c r="H6" i="5"/>
  <c r="I6" i="5"/>
  <c r="J6" i="5"/>
  <c r="K6" i="5"/>
  <c r="B7" i="5"/>
  <c r="C7" i="5"/>
  <c r="D7" i="5"/>
  <c r="E7" i="5"/>
  <c r="F7" i="5"/>
  <c r="H7" i="5"/>
  <c r="I7" i="5"/>
  <c r="J7" i="5"/>
  <c r="K7" i="5"/>
  <c r="B8" i="5"/>
  <c r="C8" i="5"/>
  <c r="D8" i="5"/>
  <c r="E8" i="5"/>
  <c r="F8" i="5"/>
  <c r="H8" i="5"/>
  <c r="I8" i="5"/>
  <c r="J8" i="5"/>
  <c r="K8" i="5"/>
  <c r="B9" i="5"/>
  <c r="C9" i="5"/>
  <c r="D9" i="5"/>
  <c r="E9" i="5"/>
  <c r="F9" i="5"/>
  <c r="H9" i="5"/>
  <c r="I9" i="5"/>
  <c r="J9" i="5"/>
  <c r="K9" i="5"/>
  <c r="B10" i="5"/>
  <c r="C10" i="5"/>
  <c r="D10" i="5"/>
  <c r="E10" i="5"/>
  <c r="F10" i="5"/>
  <c r="H10" i="5"/>
  <c r="I10" i="5"/>
  <c r="J10" i="5"/>
  <c r="K10" i="5"/>
  <c r="B11" i="5"/>
  <c r="C11" i="5"/>
  <c r="D11" i="5"/>
  <c r="E11" i="5"/>
  <c r="F11" i="5"/>
  <c r="H11" i="5"/>
  <c r="I11" i="5"/>
  <c r="J11" i="5"/>
  <c r="K11" i="5"/>
  <c r="B12" i="5"/>
  <c r="C12" i="5"/>
  <c r="D12" i="5"/>
  <c r="E12" i="5"/>
  <c r="F12" i="5"/>
  <c r="H12" i="5"/>
  <c r="I12" i="5"/>
  <c r="J12" i="5"/>
  <c r="K12" i="5"/>
  <c r="B13" i="5"/>
  <c r="C13" i="5"/>
  <c r="D13" i="5"/>
  <c r="E13" i="5"/>
  <c r="F13" i="5"/>
  <c r="H13" i="5"/>
  <c r="I13" i="5"/>
  <c r="J13" i="5"/>
  <c r="K13" i="5"/>
  <c r="B14" i="5"/>
  <c r="C14" i="5"/>
  <c r="D14" i="5"/>
  <c r="E14" i="5"/>
  <c r="F14" i="5"/>
  <c r="H14" i="5"/>
  <c r="I14" i="5"/>
  <c r="J14" i="5"/>
  <c r="K14" i="5"/>
  <c r="B15" i="5"/>
  <c r="C15" i="5"/>
  <c r="D15" i="5"/>
  <c r="E15" i="5"/>
  <c r="F15" i="5"/>
  <c r="H15" i="5"/>
  <c r="I15" i="5"/>
  <c r="J15" i="5"/>
  <c r="K15" i="5"/>
  <c r="B16" i="5"/>
  <c r="C16" i="5"/>
  <c r="D16" i="5"/>
  <c r="E16" i="5"/>
  <c r="F16" i="5"/>
  <c r="H16" i="5"/>
  <c r="I16" i="5"/>
  <c r="J16" i="5"/>
  <c r="K16" i="5"/>
  <c r="B17" i="5"/>
  <c r="C17" i="5"/>
  <c r="D17" i="5"/>
  <c r="E17" i="5"/>
  <c r="F17" i="5"/>
  <c r="H17" i="5"/>
  <c r="I17" i="5"/>
  <c r="J17" i="5"/>
  <c r="K17" i="5"/>
  <c r="B18" i="5"/>
  <c r="C18" i="5"/>
  <c r="D18" i="5"/>
  <c r="E18" i="5"/>
  <c r="F18" i="5"/>
  <c r="H18" i="5"/>
  <c r="I18" i="5"/>
  <c r="J18" i="5"/>
  <c r="K18" i="5"/>
  <c r="B19" i="5"/>
  <c r="C19" i="5"/>
  <c r="D19" i="5"/>
  <c r="E19" i="5"/>
  <c r="F19" i="5"/>
  <c r="H19" i="5"/>
  <c r="I19" i="5"/>
  <c r="J19" i="5"/>
  <c r="K19" i="5"/>
  <c r="B20" i="5"/>
  <c r="C20" i="5"/>
  <c r="D20" i="5"/>
  <c r="E20" i="5"/>
  <c r="F20" i="5"/>
  <c r="H20" i="5"/>
  <c r="I20" i="5"/>
  <c r="J20" i="5"/>
  <c r="K20" i="5"/>
  <c r="B21" i="5"/>
  <c r="C21" i="5"/>
  <c r="D21" i="5"/>
  <c r="E21" i="5"/>
  <c r="F21" i="5"/>
  <c r="H21" i="5"/>
  <c r="I21" i="5"/>
  <c r="J21" i="5"/>
  <c r="K21" i="5"/>
  <c r="B22" i="5"/>
  <c r="C22" i="5"/>
  <c r="D22" i="5"/>
  <c r="E22" i="5"/>
  <c r="F22" i="5"/>
  <c r="H22" i="5"/>
  <c r="I22" i="5"/>
  <c r="J22" i="5"/>
  <c r="K22" i="5"/>
  <c r="B23" i="5"/>
  <c r="C23" i="5"/>
  <c r="D23" i="5"/>
  <c r="E23" i="5"/>
  <c r="F23" i="5"/>
  <c r="H23" i="5"/>
  <c r="I23" i="5"/>
  <c r="J23" i="5"/>
  <c r="K23" i="5"/>
  <c r="B24" i="5"/>
  <c r="C24" i="5"/>
  <c r="D24" i="5"/>
  <c r="E24" i="5"/>
  <c r="F24" i="5"/>
  <c r="H24" i="5"/>
  <c r="I24" i="5"/>
  <c r="J24" i="5"/>
  <c r="K24" i="5"/>
  <c r="B25" i="5"/>
  <c r="C25" i="5"/>
  <c r="D25" i="5"/>
  <c r="E25" i="5"/>
  <c r="F25" i="5"/>
  <c r="H25" i="5"/>
  <c r="I25" i="5"/>
  <c r="J25" i="5"/>
  <c r="K25" i="5"/>
  <c r="B26" i="5"/>
  <c r="C26" i="5"/>
  <c r="D26" i="5"/>
  <c r="E26" i="5"/>
  <c r="F26" i="5"/>
  <c r="H26" i="5"/>
  <c r="I26" i="5"/>
  <c r="J26" i="5"/>
  <c r="K26" i="5"/>
  <c r="B27" i="5"/>
  <c r="C27" i="5"/>
  <c r="D27" i="5"/>
  <c r="E27" i="5"/>
  <c r="F27" i="5"/>
  <c r="H27" i="5"/>
  <c r="I27" i="5"/>
  <c r="J27" i="5"/>
  <c r="K27" i="5"/>
  <c r="B28" i="5"/>
  <c r="C28" i="5"/>
  <c r="D28" i="5"/>
  <c r="E28" i="5"/>
  <c r="F28" i="5"/>
  <c r="H28" i="5"/>
  <c r="I28" i="5"/>
  <c r="J28" i="5"/>
  <c r="K28" i="5"/>
  <c r="B29" i="5"/>
  <c r="C29" i="5"/>
  <c r="D29" i="5"/>
  <c r="E29" i="5"/>
  <c r="F29" i="5"/>
  <c r="H29" i="5"/>
  <c r="I29" i="5"/>
  <c r="J29" i="5"/>
  <c r="K29" i="5"/>
  <c r="B30" i="5"/>
  <c r="C30" i="5"/>
  <c r="D30" i="5"/>
  <c r="E30" i="5"/>
  <c r="F30" i="5"/>
  <c r="H30" i="5"/>
  <c r="I30" i="5"/>
  <c r="J30" i="5"/>
  <c r="K30" i="5"/>
  <c r="B31" i="5"/>
  <c r="C31" i="5"/>
  <c r="D31" i="5"/>
  <c r="E31" i="5"/>
  <c r="F31" i="5"/>
  <c r="H31" i="5"/>
  <c r="I31" i="5"/>
  <c r="J31" i="5"/>
  <c r="K31" i="5"/>
  <c r="B32" i="5"/>
  <c r="C32" i="5"/>
  <c r="D32" i="5"/>
  <c r="E32" i="5"/>
  <c r="F32" i="5"/>
  <c r="H32" i="5"/>
  <c r="I32" i="5"/>
  <c r="J32" i="5"/>
  <c r="K32" i="5"/>
  <c r="B33" i="5"/>
  <c r="C33" i="5"/>
  <c r="D33" i="5"/>
  <c r="E33" i="5"/>
  <c r="F33" i="5"/>
  <c r="H33" i="5"/>
  <c r="I33" i="5"/>
  <c r="J33" i="5"/>
  <c r="K33" i="5"/>
  <c r="B34" i="5"/>
  <c r="C34" i="5"/>
  <c r="D34" i="5"/>
  <c r="E34" i="5"/>
  <c r="F34" i="5"/>
  <c r="H34" i="5"/>
  <c r="I34" i="5"/>
  <c r="J34" i="5"/>
  <c r="K34" i="5"/>
  <c r="B35" i="5"/>
  <c r="C35" i="5"/>
  <c r="D35" i="5"/>
  <c r="E35" i="5"/>
  <c r="F35" i="5"/>
  <c r="H35" i="5"/>
  <c r="I35" i="5"/>
  <c r="J35" i="5"/>
  <c r="K35" i="5"/>
  <c r="B36" i="5"/>
  <c r="C36" i="5"/>
  <c r="D36" i="5"/>
  <c r="E36" i="5"/>
  <c r="F36" i="5"/>
  <c r="H36" i="5"/>
  <c r="I36" i="5"/>
  <c r="J36" i="5"/>
  <c r="K36" i="5"/>
  <c r="B37" i="5"/>
  <c r="C37" i="5"/>
  <c r="D37" i="5"/>
  <c r="E37" i="5"/>
  <c r="F37" i="5"/>
  <c r="H37" i="5"/>
  <c r="I37" i="5"/>
  <c r="J37" i="5"/>
  <c r="K37" i="5"/>
  <c r="B38" i="5"/>
  <c r="C38" i="5"/>
  <c r="D38" i="5"/>
  <c r="E38" i="5"/>
  <c r="F38" i="5"/>
  <c r="H38" i="5"/>
  <c r="I38" i="5"/>
  <c r="J38" i="5"/>
  <c r="K38" i="5"/>
  <c r="B39" i="5"/>
  <c r="C39" i="5"/>
  <c r="D39" i="5"/>
  <c r="E39" i="5"/>
  <c r="F39" i="5"/>
  <c r="H39" i="5"/>
  <c r="I39" i="5"/>
  <c r="J39" i="5"/>
  <c r="K39" i="5"/>
  <c r="B40" i="5"/>
  <c r="C40" i="5"/>
  <c r="D40" i="5"/>
  <c r="E40" i="5"/>
  <c r="F40" i="5"/>
  <c r="H40" i="5"/>
  <c r="I40" i="5"/>
  <c r="J40" i="5"/>
  <c r="K40" i="5"/>
  <c r="B41" i="5"/>
  <c r="C41" i="5"/>
  <c r="D41" i="5"/>
  <c r="E41" i="5"/>
  <c r="F41" i="5"/>
  <c r="H41" i="5"/>
  <c r="I41" i="5"/>
  <c r="J41" i="5"/>
  <c r="K41" i="5"/>
  <c r="B42" i="5"/>
  <c r="C42" i="5"/>
  <c r="D42" i="5"/>
  <c r="E42" i="5"/>
  <c r="F42" i="5"/>
  <c r="H42" i="5"/>
  <c r="I42" i="5"/>
  <c r="J42" i="5"/>
  <c r="K42" i="5"/>
  <c r="B43" i="5"/>
  <c r="C43" i="5"/>
  <c r="D43" i="5"/>
  <c r="E43" i="5"/>
  <c r="F43" i="5"/>
  <c r="H43" i="5"/>
  <c r="I43" i="5"/>
  <c r="J43" i="5"/>
  <c r="K43" i="5"/>
  <c r="B44" i="5"/>
  <c r="C44" i="5"/>
  <c r="D44" i="5"/>
  <c r="E44" i="5"/>
  <c r="F44" i="5"/>
  <c r="H44" i="5"/>
  <c r="I44" i="5"/>
  <c r="J44" i="5"/>
  <c r="K44" i="5"/>
  <c r="B45" i="5"/>
  <c r="C45" i="5"/>
  <c r="D45" i="5"/>
  <c r="E45" i="5"/>
  <c r="F45" i="5"/>
  <c r="H45" i="5"/>
  <c r="I45" i="5"/>
  <c r="J45" i="5"/>
  <c r="K45" i="5"/>
  <c r="B46" i="5"/>
  <c r="C46" i="5"/>
  <c r="D46" i="5"/>
  <c r="E46" i="5"/>
  <c r="F46" i="5"/>
  <c r="H46" i="5"/>
  <c r="I46" i="5"/>
  <c r="J46" i="5"/>
  <c r="K46" i="5"/>
  <c r="B47" i="5"/>
  <c r="C47" i="5"/>
  <c r="D47" i="5"/>
  <c r="E47" i="5"/>
  <c r="F47" i="5"/>
  <c r="H47" i="5"/>
  <c r="I47" i="5"/>
  <c r="J47" i="5"/>
  <c r="K47" i="5"/>
  <c r="B48" i="5"/>
  <c r="C48" i="5"/>
  <c r="D48" i="5"/>
  <c r="E48" i="5"/>
  <c r="F48" i="5"/>
  <c r="H48" i="5"/>
  <c r="I48" i="5"/>
  <c r="J48" i="5"/>
  <c r="K48" i="5"/>
  <c r="B49" i="5"/>
  <c r="C49" i="5"/>
  <c r="D49" i="5"/>
  <c r="E49" i="5"/>
  <c r="F49" i="5"/>
  <c r="H49" i="5"/>
  <c r="I49" i="5"/>
  <c r="J49" i="5"/>
  <c r="K49" i="5"/>
  <c r="B50" i="5"/>
  <c r="C50" i="5"/>
  <c r="D50" i="5"/>
  <c r="E50" i="5"/>
  <c r="F50" i="5"/>
  <c r="H50" i="5"/>
  <c r="I50" i="5"/>
  <c r="J50" i="5"/>
  <c r="K50" i="5"/>
  <c r="B51" i="5"/>
  <c r="C51" i="5"/>
  <c r="D51" i="5"/>
  <c r="E51" i="5"/>
  <c r="F51" i="5"/>
  <c r="H51" i="5"/>
  <c r="I51" i="5"/>
  <c r="J51" i="5"/>
  <c r="K51" i="5"/>
  <c r="B52" i="5"/>
  <c r="C52" i="5"/>
  <c r="D52" i="5"/>
  <c r="E52" i="5"/>
  <c r="F52" i="5"/>
  <c r="H52" i="5"/>
  <c r="I52" i="5"/>
  <c r="J52" i="5"/>
  <c r="K52" i="5"/>
  <c r="B53" i="5"/>
  <c r="C53" i="5"/>
  <c r="D53" i="5"/>
  <c r="E53" i="5"/>
  <c r="F53" i="5"/>
  <c r="H53" i="5"/>
  <c r="I53" i="5"/>
  <c r="J53" i="5"/>
  <c r="K53" i="5"/>
  <c r="B54" i="5"/>
  <c r="C54" i="5"/>
  <c r="D54" i="5"/>
  <c r="E54" i="5"/>
  <c r="F54" i="5"/>
  <c r="H54" i="5"/>
  <c r="I54" i="5"/>
  <c r="J54" i="5"/>
  <c r="K54" i="5"/>
  <c r="B55" i="5"/>
  <c r="C55" i="5"/>
  <c r="D55" i="5"/>
  <c r="E55" i="5"/>
  <c r="F55" i="5"/>
  <c r="H55" i="5"/>
  <c r="I55" i="5"/>
  <c r="J55" i="5"/>
  <c r="K55" i="5"/>
  <c r="B56" i="5"/>
  <c r="C56" i="5"/>
  <c r="D56" i="5"/>
  <c r="E56" i="5"/>
  <c r="F56" i="5"/>
  <c r="H56" i="5"/>
  <c r="I56" i="5"/>
  <c r="J56" i="5"/>
  <c r="K56" i="5"/>
  <c r="B57" i="5"/>
  <c r="C57" i="5"/>
  <c r="D57" i="5"/>
  <c r="E57" i="5"/>
  <c r="F57" i="5"/>
  <c r="H57" i="5"/>
  <c r="I57" i="5"/>
  <c r="J57" i="5"/>
  <c r="K57" i="5"/>
  <c r="B58" i="5"/>
  <c r="C58" i="5"/>
  <c r="D58" i="5"/>
  <c r="E58" i="5"/>
  <c r="F58" i="5"/>
  <c r="H58" i="5"/>
  <c r="I58" i="5"/>
  <c r="J58" i="5"/>
  <c r="K58" i="5"/>
  <c r="B59" i="5"/>
  <c r="C59" i="5"/>
  <c r="D59" i="5"/>
  <c r="E59" i="5"/>
  <c r="F59" i="5"/>
  <c r="H59" i="5"/>
  <c r="I59" i="5"/>
  <c r="J59" i="5"/>
  <c r="K59" i="5"/>
  <c r="B60" i="5"/>
  <c r="C60" i="5"/>
  <c r="D60" i="5"/>
  <c r="E60" i="5"/>
  <c r="F60" i="5"/>
  <c r="H60" i="5"/>
  <c r="I60" i="5"/>
  <c r="J60" i="5"/>
  <c r="K60" i="5"/>
  <c r="B61" i="5"/>
  <c r="C61" i="5"/>
  <c r="D61" i="5"/>
  <c r="E61" i="5"/>
  <c r="F61" i="5"/>
  <c r="H61" i="5"/>
  <c r="I61" i="5"/>
  <c r="J61" i="5"/>
  <c r="K61" i="5"/>
  <c r="B62" i="5"/>
  <c r="C62" i="5"/>
  <c r="D62" i="5"/>
  <c r="E62" i="5"/>
  <c r="F62" i="5"/>
  <c r="H62" i="5"/>
  <c r="I62" i="5"/>
  <c r="J62" i="5"/>
  <c r="K62" i="5"/>
  <c r="B63" i="5"/>
  <c r="C63" i="5"/>
  <c r="D63" i="5"/>
  <c r="E63" i="5"/>
  <c r="F63" i="5"/>
  <c r="H63" i="5"/>
  <c r="I63" i="5"/>
  <c r="J63" i="5"/>
  <c r="K63" i="5"/>
  <c r="B64" i="5"/>
  <c r="C64" i="5"/>
  <c r="D64" i="5"/>
  <c r="E64" i="5"/>
  <c r="F64" i="5"/>
  <c r="H64" i="5"/>
  <c r="I64" i="5"/>
  <c r="J64" i="5"/>
  <c r="K64" i="5"/>
  <c r="B65" i="5"/>
  <c r="C65" i="5"/>
  <c r="D65" i="5"/>
  <c r="E65" i="5"/>
  <c r="F65" i="5"/>
  <c r="H65" i="5"/>
  <c r="I65" i="5"/>
  <c r="J65" i="5"/>
  <c r="K65" i="5"/>
  <c r="B66" i="5"/>
  <c r="C66" i="5"/>
  <c r="D66" i="5"/>
  <c r="E66" i="5"/>
  <c r="F66" i="5"/>
  <c r="H66" i="5"/>
  <c r="I66" i="5"/>
  <c r="J66" i="5"/>
  <c r="K66" i="5"/>
  <c r="B67" i="5"/>
  <c r="C67" i="5"/>
  <c r="D67" i="5"/>
  <c r="E67" i="5"/>
  <c r="F67" i="5"/>
  <c r="H67" i="5"/>
  <c r="I67" i="5"/>
  <c r="J67" i="5"/>
  <c r="K67" i="5"/>
  <c r="B68" i="5"/>
  <c r="C68" i="5"/>
  <c r="D68" i="5"/>
  <c r="E68" i="5"/>
  <c r="F68" i="5"/>
  <c r="H68" i="5"/>
  <c r="I68" i="5"/>
  <c r="J68" i="5"/>
  <c r="K68" i="5"/>
  <c r="B69" i="5"/>
  <c r="C69" i="5"/>
  <c r="D69" i="5"/>
  <c r="E69" i="5"/>
  <c r="F69" i="5"/>
  <c r="H69" i="5"/>
  <c r="I69" i="5"/>
  <c r="J69" i="5"/>
  <c r="K69" i="5"/>
  <c r="B70" i="5"/>
  <c r="C70" i="5"/>
  <c r="D70" i="5"/>
  <c r="E70" i="5"/>
  <c r="F70" i="5"/>
  <c r="H70" i="5"/>
  <c r="I70" i="5"/>
  <c r="J70" i="5"/>
  <c r="K70" i="5"/>
  <c r="B71" i="5"/>
  <c r="C71" i="5"/>
  <c r="D71" i="5"/>
  <c r="E71" i="5"/>
  <c r="F71" i="5"/>
  <c r="H71" i="5"/>
  <c r="I71" i="5"/>
  <c r="J71" i="5"/>
  <c r="K71" i="5"/>
  <c r="B72" i="5"/>
  <c r="C72" i="5"/>
  <c r="D72" i="5"/>
  <c r="E72" i="5"/>
  <c r="F72" i="5"/>
  <c r="H72" i="5"/>
  <c r="I72" i="5"/>
  <c r="J72" i="5"/>
  <c r="K72" i="5"/>
  <c r="B73" i="5"/>
  <c r="C73" i="5"/>
  <c r="D73" i="5"/>
  <c r="E73" i="5"/>
  <c r="F73" i="5"/>
  <c r="H73" i="5"/>
  <c r="I73" i="5"/>
  <c r="J73" i="5"/>
  <c r="K73" i="5"/>
  <c r="B74" i="5"/>
  <c r="C74" i="5"/>
  <c r="D74" i="5"/>
  <c r="E74" i="5"/>
  <c r="F74" i="5"/>
  <c r="H74" i="5"/>
  <c r="I74" i="5"/>
  <c r="J74" i="5"/>
  <c r="K74" i="5"/>
  <c r="B75" i="5"/>
  <c r="C75" i="5"/>
  <c r="D75" i="5"/>
  <c r="E75" i="5"/>
  <c r="F75" i="5"/>
  <c r="H75" i="5"/>
  <c r="I75" i="5"/>
  <c r="J75" i="5"/>
  <c r="K75" i="5"/>
  <c r="B76" i="5"/>
  <c r="C76" i="5"/>
  <c r="D76" i="5"/>
  <c r="E76" i="5"/>
  <c r="F76" i="5"/>
  <c r="H76" i="5"/>
  <c r="I76" i="5"/>
  <c r="J76" i="5"/>
  <c r="K76" i="5"/>
  <c r="B77" i="5"/>
  <c r="C77" i="5"/>
  <c r="D77" i="5"/>
  <c r="E77" i="5"/>
  <c r="F77" i="5"/>
  <c r="H77" i="5"/>
  <c r="I77" i="5"/>
  <c r="J77" i="5"/>
  <c r="K77" i="5"/>
  <c r="B78" i="5"/>
  <c r="C78" i="5"/>
  <c r="D78" i="5"/>
  <c r="E78" i="5"/>
  <c r="F78" i="5"/>
  <c r="H78" i="5"/>
  <c r="I78" i="5"/>
  <c r="J78" i="5"/>
  <c r="K78" i="5"/>
  <c r="B79" i="5"/>
  <c r="C79" i="5"/>
  <c r="D79" i="5"/>
  <c r="E79" i="5"/>
  <c r="F79" i="5"/>
  <c r="H79" i="5"/>
  <c r="I79" i="5"/>
  <c r="J79" i="5"/>
  <c r="K79" i="5"/>
  <c r="B80" i="5"/>
  <c r="C80" i="5"/>
  <c r="D80" i="5"/>
  <c r="E80" i="5"/>
  <c r="F80" i="5"/>
  <c r="H80" i="5"/>
  <c r="I80" i="5"/>
  <c r="J80" i="5"/>
  <c r="K80" i="5"/>
  <c r="B81" i="5"/>
  <c r="C81" i="5"/>
  <c r="D81" i="5"/>
  <c r="E81" i="5"/>
  <c r="F81" i="5"/>
  <c r="H81" i="5"/>
  <c r="I81" i="5"/>
  <c r="J81" i="5"/>
  <c r="K81" i="5"/>
  <c r="B82" i="5"/>
  <c r="C82" i="5"/>
  <c r="D82" i="5"/>
  <c r="E82" i="5"/>
  <c r="F82" i="5"/>
  <c r="H82" i="5"/>
  <c r="I82" i="5"/>
  <c r="J82" i="5"/>
  <c r="K82" i="5"/>
  <c r="B83" i="5"/>
  <c r="C83" i="5"/>
  <c r="D83" i="5"/>
  <c r="E83" i="5"/>
  <c r="F83" i="5"/>
  <c r="H83" i="5"/>
  <c r="I83" i="5"/>
  <c r="J83" i="5"/>
  <c r="K83" i="5"/>
  <c r="B84" i="5"/>
  <c r="C84" i="5"/>
  <c r="D84" i="5"/>
  <c r="E84" i="5"/>
  <c r="F84" i="5"/>
  <c r="H84" i="5"/>
  <c r="I84" i="5"/>
  <c r="J84" i="5"/>
  <c r="K84" i="5"/>
  <c r="B85" i="5"/>
  <c r="C85" i="5"/>
  <c r="D85" i="5"/>
  <c r="E85" i="5"/>
  <c r="F85" i="5"/>
  <c r="H85" i="5"/>
  <c r="I85" i="5"/>
  <c r="J85" i="5"/>
  <c r="K85" i="5"/>
  <c r="B86" i="5"/>
  <c r="C86" i="5"/>
  <c r="D86" i="5"/>
  <c r="E86" i="5"/>
  <c r="F86" i="5"/>
  <c r="H86" i="5"/>
  <c r="I86" i="5"/>
  <c r="J86" i="5"/>
  <c r="K86" i="5"/>
  <c r="B87" i="5"/>
  <c r="C87" i="5"/>
  <c r="D87" i="5"/>
  <c r="E87" i="5"/>
  <c r="F87" i="5"/>
  <c r="H87" i="5"/>
  <c r="I87" i="5"/>
  <c r="J87" i="5"/>
  <c r="K87" i="5"/>
  <c r="B88" i="5"/>
  <c r="C88" i="5"/>
  <c r="D88" i="5"/>
  <c r="E88" i="5"/>
  <c r="F88" i="5"/>
  <c r="H88" i="5"/>
  <c r="I88" i="5"/>
  <c r="J88" i="5"/>
  <c r="K88" i="5"/>
  <c r="B89" i="5"/>
  <c r="C89" i="5"/>
  <c r="D89" i="5"/>
  <c r="E89" i="5"/>
  <c r="F89" i="5"/>
  <c r="H89" i="5"/>
  <c r="I89" i="5"/>
  <c r="J89" i="5"/>
  <c r="K89" i="5"/>
  <c r="B90" i="5"/>
  <c r="C90" i="5"/>
  <c r="D90" i="5"/>
  <c r="E90" i="5"/>
  <c r="F90" i="5"/>
  <c r="H90" i="5"/>
  <c r="I90" i="5"/>
  <c r="J90" i="5"/>
  <c r="K90" i="5"/>
  <c r="B91" i="5"/>
  <c r="C91" i="5"/>
  <c r="D91" i="5"/>
  <c r="E91" i="5"/>
  <c r="F91" i="5"/>
  <c r="H91" i="5"/>
  <c r="I91" i="5"/>
  <c r="J91" i="5"/>
  <c r="K91" i="5"/>
  <c r="B92" i="5"/>
  <c r="C92" i="5"/>
  <c r="D92" i="5"/>
  <c r="E92" i="5"/>
  <c r="F92" i="5"/>
  <c r="H92" i="5"/>
  <c r="I92" i="5"/>
  <c r="J92" i="5"/>
  <c r="K92" i="5"/>
  <c r="B93" i="5"/>
  <c r="C93" i="5"/>
  <c r="D93" i="5"/>
  <c r="E93" i="5"/>
  <c r="F93" i="5"/>
  <c r="H93" i="5"/>
  <c r="I93" i="5"/>
  <c r="J93" i="5"/>
  <c r="K93" i="5"/>
  <c r="B94" i="5"/>
  <c r="C94" i="5"/>
  <c r="D94" i="5"/>
  <c r="E94" i="5"/>
  <c r="F94" i="5"/>
  <c r="H94" i="5"/>
  <c r="I94" i="5"/>
  <c r="J94" i="5"/>
  <c r="K94" i="5"/>
  <c r="B95" i="5"/>
  <c r="C95" i="5"/>
  <c r="D95" i="5"/>
  <c r="E95" i="5"/>
  <c r="F95" i="5"/>
  <c r="H95" i="5"/>
  <c r="I95" i="5"/>
  <c r="J95" i="5"/>
  <c r="K95" i="5"/>
  <c r="B96" i="5"/>
  <c r="C96" i="5"/>
  <c r="D96" i="5"/>
  <c r="E96" i="5"/>
  <c r="F96" i="5"/>
  <c r="H96" i="5"/>
  <c r="I96" i="5"/>
  <c r="J96" i="5"/>
  <c r="K96" i="5"/>
  <c r="B97" i="5"/>
  <c r="C97" i="5"/>
  <c r="D97" i="5"/>
  <c r="E97" i="5"/>
  <c r="F97" i="5"/>
  <c r="H97" i="5"/>
  <c r="I97" i="5"/>
  <c r="J97" i="5"/>
  <c r="K97" i="5"/>
  <c r="B98" i="5"/>
  <c r="C98" i="5"/>
  <c r="D98" i="5"/>
  <c r="E98" i="5"/>
  <c r="F98" i="5"/>
  <c r="H98" i="5"/>
  <c r="I98" i="5"/>
  <c r="J98" i="5"/>
  <c r="K98" i="5"/>
  <c r="B99" i="5"/>
  <c r="C99" i="5"/>
  <c r="D99" i="5"/>
  <c r="E99" i="5"/>
  <c r="F99" i="5"/>
  <c r="H99" i="5"/>
  <c r="I99" i="5"/>
  <c r="J99" i="5"/>
  <c r="K99" i="5"/>
  <c r="B100" i="5"/>
  <c r="C100" i="5"/>
  <c r="D100" i="5"/>
  <c r="E100" i="5"/>
  <c r="F100" i="5"/>
  <c r="H100" i="5"/>
  <c r="I100" i="5"/>
  <c r="J100" i="5"/>
  <c r="K100" i="5"/>
  <c r="B101" i="5"/>
  <c r="C101" i="5"/>
  <c r="D101" i="5"/>
  <c r="E101" i="5"/>
  <c r="F101" i="5"/>
  <c r="H101" i="5"/>
  <c r="I101" i="5"/>
  <c r="J101" i="5"/>
  <c r="K101" i="5"/>
  <c r="B102" i="5"/>
  <c r="C102" i="5"/>
  <c r="D102" i="5"/>
  <c r="E102" i="5"/>
  <c r="F102" i="5"/>
  <c r="H102" i="5"/>
  <c r="I102" i="5"/>
  <c r="J102" i="5"/>
  <c r="K102" i="5"/>
  <c r="B103" i="5"/>
  <c r="C103" i="5"/>
  <c r="D103" i="5"/>
  <c r="E103" i="5"/>
  <c r="F103" i="5"/>
  <c r="H103" i="5"/>
  <c r="I103" i="5"/>
  <c r="J103" i="5"/>
  <c r="K103" i="5"/>
  <c r="B104" i="5"/>
  <c r="C104" i="5"/>
  <c r="D104" i="5"/>
  <c r="E104" i="5"/>
  <c r="F104" i="5"/>
  <c r="H104" i="5"/>
  <c r="I104" i="5"/>
  <c r="J104" i="5"/>
  <c r="K104" i="5"/>
  <c r="B105" i="5"/>
  <c r="C105" i="5"/>
  <c r="D105" i="5"/>
  <c r="E105" i="5"/>
  <c r="F105" i="5"/>
  <c r="H105" i="5"/>
  <c r="I105" i="5"/>
  <c r="J105" i="5"/>
  <c r="K105" i="5"/>
  <c r="B106" i="5"/>
  <c r="C106" i="5"/>
  <c r="D106" i="5"/>
  <c r="E106" i="5"/>
  <c r="F106" i="5"/>
  <c r="H106" i="5"/>
  <c r="I106" i="5"/>
  <c r="J106" i="5"/>
  <c r="K106" i="5"/>
  <c r="B107" i="5"/>
  <c r="C107" i="5"/>
  <c r="D107" i="5"/>
  <c r="E107" i="5"/>
  <c r="F107" i="5"/>
  <c r="H107" i="5"/>
  <c r="I107" i="5"/>
  <c r="J107" i="5"/>
  <c r="K107" i="5"/>
  <c r="B108" i="5"/>
  <c r="C108" i="5"/>
  <c r="D108" i="5"/>
  <c r="E108" i="5"/>
  <c r="F108" i="5"/>
  <c r="H108" i="5"/>
  <c r="I108" i="5"/>
  <c r="J108" i="5"/>
  <c r="K108" i="5"/>
  <c r="B109" i="5"/>
  <c r="C109" i="5"/>
  <c r="D109" i="5"/>
  <c r="E109" i="5"/>
  <c r="F109" i="5"/>
  <c r="H109" i="5"/>
  <c r="I109" i="5"/>
  <c r="J109" i="5"/>
  <c r="K109" i="5"/>
  <c r="B110" i="5"/>
  <c r="C110" i="5"/>
  <c r="D110" i="5"/>
  <c r="E110" i="5"/>
  <c r="F110" i="5"/>
  <c r="H110" i="5"/>
  <c r="I110" i="5"/>
  <c r="J110" i="5"/>
  <c r="K110" i="5"/>
  <c r="B111" i="5"/>
  <c r="C111" i="5"/>
  <c r="D111" i="5"/>
  <c r="E111" i="5"/>
  <c r="F111" i="5"/>
  <c r="H111" i="5"/>
  <c r="I111" i="5"/>
  <c r="J111" i="5"/>
  <c r="K111" i="5"/>
  <c r="B112" i="5"/>
  <c r="C112" i="5"/>
  <c r="D112" i="5"/>
  <c r="E112" i="5"/>
  <c r="F112" i="5"/>
  <c r="H112" i="5"/>
  <c r="I112" i="5"/>
  <c r="J112" i="5"/>
  <c r="K112" i="5"/>
  <c r="B113" i="5"/>
  <c r="C113" i="5"/>
  <c r="D113" i="5"/>
  <c r="E113" i="5"/>
  <c r="F113" i="5"/>
  <c r="H113" i="5"/>
  <c r="I113" i="5"/>
  <c r="J113" i="5"/>
  <c r="K113" i="5"/>
  <c r="B114" i="5"/>
  <c r="C114" i="5"/>
  <c r="D114" i="5"/>
  <c r="E114" i="5"/>
  <c r="F114" i="5"/>
  <c r="H114" i="5"/>
  <c r="I114" i="5"/>
  <c r="J114" i="5"/>
  <c r="K114" i="5"/>
  <c r="B115" i="5"/>
  <c r="C115" i="5"/>
  <c r="D115" i="5"/>
  <c r="E115" i="5"/>
  <c r="F115" i="5"/>
  <c r="H115" i="5"/>
  <c r="I115" i="5"/>
  <c r="J115" i="5"/>
  <c r="K115" i="5"/>
  <c r="B116" i="5"/>
  <c r="C116" i="5"/>
  <c r="D116" i="5"/>
  <c r="E116" i="5"/>
  <c r="F116" i="5"/>
  <c r="H116" i="5"/>
  <c r="I116" i="5"/>
  <c r="J116" i="5"/>
  <c r="K116" i="5"/>
  <c r="B117" i="5"/>
  <c r="C117" i="5"/>
  <c r="D117" i="5"/>
  <c r="E117" i="5"/>
  <c r="F117" i="5"/>
  <c r="H117" i="5"/>
  <c r="I117" i="5"/>
  <c r="J117" i="5"/>
  <c r="K117" i="5"/>
  <c r="B118" i="5"/>
  <c r="C118" i="5"/>
  <c r="D118" i="5"/>
  <c r="E118" i="5"/>
  <c r="F118" i="5"/>
  <c r="H118" i="5"/>
  <c r="I118" i="5"/>
  <c r="J118" i="5"/>
  <c r="K118" i="5"/>
  <c r="B119" i="5"/>
  <c r="C119" i="5"/>
  <c r="D119" i="5"/>
  <c r="E119" i="5"/>
  <c r="F119" i="5"/>
  <c r="H119" i="5"/>
  <c r="I119" i="5"/>
  <c r="J119" i="5"/>
  <c r="K119" i="5"/>
  <c r="B120" i="5"/>
  <c r="C120" i="5"/>
  <c r="D120" i="5"/>
  <c r="E120" i="5"/>
  <c r="F120" i="5"/>
  <c r="H120" i="5"/>
  <c r="I120" i="5"/>
  <c r="J120" i="5"/>
  <c r="K120" i="5"/>
  <c r="B121" i="5"/>
  <c r="C121" i="5"/>
  <c r="D121" i="5"/>
  <c r="E121" i="5"/>
  <c r="F121" i="5"/>
  <c r="H121" i="5"/>
  <c r="I121" i="5"/>
  <c r="J121" i="5"/>
  <c r="K121" i="5"/>
  <c r="B122" i="5"/>
  <c r="C122" i="5"/>
  <c r="D122" i="5"/>
  <c r="E122" i="5"/>
  <c r="F122" i="5"/>
  <c r="H122" i="5"/>
  <c r="I122" i="5"/>
  <c r="J122" i="5"/>
  <c r="K122" i="5"/>
  <c r="B123" i="5"/>
  <c r="C123" i="5"/>
  <c r="D123" i="5"/>
  <c r="E123" i="5"/>
  <c r="F123" i="5"/>
  <c r="H123" i="5"/>
  <c r="I123" i="5"/>
  <c r="J123" i="5"/>
  <c r="K123" i="5"/>
  <c r="B124" i="5"/>
  <c r="C124" i="5"/>
  <c r="D124" i="5"/>
  <c r="E124" i="5"/>
  <c r="F124" i="5"/>
  <c r="H124" i="5"/>
  <c r="I124" i="5"/>
  <c r="J124" i="5"/>
  <c r="K124" i="5"/>
  <c r="B125" i="5"/>
  <c r="C125" i="5"/>
  <c r="D125" i="5"/>
  <c r="E125" i="5"/>
  <c r="F125" i="5"/>
  <c r="H125" i="5"/>
  <c r="I125" i="5"/>
  <c r="J125" i="5"/>
  <c r="K125" i="5"/>
  <c r="B126" i="5"/>
  <c r="C126" i="5"/>
  <c r="D126" i="5"/>
  <c r="E126" i="5"/>
  <c r="F126" i="5"/>
  <c r="H126" i="5"/>
  <c r="I126" i="5"/>
  <c r="J126" i="5"/>
  <c r="K126" i="5"/>
  <c r="B127" i="5"/>
  <c r="C127" i="5"/>
  <c r="D127" i="5"/>
  <c r="E127" i="5"/>
  <c r="F127" i="5"/>
  <c r="H127" i="5"/>
  <c r="I127" i="5"/>
  <c r="J127" i="5"/>
  <c r="K127" i="5"/>
  <c r="B128" i="5"/>
  <c r="C128" i="5"/>
  <c r="D128" i="5"/>
  <c r="E128" i="5"/>
  <c r="F128" i="5"/>
  <c r="H128" i="5"/>
  <c r="I128" i="5"/>
  <c r="J128" i="5"/>
  <c r="K128" i="5"/>
  <c r="B129" i="5"/>
  <c r="C129" i="5"/>
  <c r="D129" i="5"/>
  <c r="E129" i="5"/>
  <c r="F129" i="5"/>
  <c r="H129" i="5"/>
  <c r="I129" i="5"/>
  <c r="J129" i="5"/>
  <c r="K129" i="5"/>
  <c r="B130" i="5"/>
  <c r="C130" i="5"/>
  <c r="D130" i="5"/>
  <c r="E130" i="5"/>
  <c r="F130" i="5"/>
  <c r="H130" i="5"/>
  <c r="I130" i="5"/>
  <c r="J130" i="5"/>
  <c r="K130" i="5"/>
  <c r="B131" i="5"/>
  <c r="C131" i="5"/>
  <c r="D131" i="5"/>
  <c r="E131" i="5"/>
  <c r="F131" i="5"/>
  <c r="H131" i="5"/>
  <c r="I131" i="5"/>
  <c r="J131" i="5"/>
  <c r="K131" i="5"/>
  <c r="B132" i="5"/>
  <c r="C132" i="5"/>
  <c r="D132" i="5"/>
  <c r="E132" i="5"/>
  <c r="F132" i="5"/>
  <c r="H132" i="5"/>
  <c r="I132" i="5"/>
  <c r="J132" i="5"/>
  <c r="K132" i="5"/>
  <c r="B133" i="5"/>
  <c r="C133" i="5"/>
  <c r="D133" i="5"/>
  <c r="E133" i="5"/>
  <c r="F133" i="5"/>
  <c r="H133" i="5"/>
  <c r="I133" i="5"/>
  <c r="J133" i="5"/>
  <c r="K133" i="5"/>
  <c r="B134" i="5"/>
  <c r="C134" i="5"/>
  <c r="D134" i="5"/>
  <c r="E134" i="5"/>
  <c r="F134" i="5"/>
  <c r="H134" i="5"/>
  <c r="I134" i="5"/>
  <c r="J134" i="5"/>
  <c r="K134" i="5"/>
  <c r="B135" i="5"/>
  <c r="C135" i="5"/>
  <c r="D135" i="5"/>
  <c r="E135" i="5"/>
  <c r="F135" i="5"/>
  <c r="H135" i="5"/>
  <c r="I135" i="5"/>
  <c r="J135" i="5"/>
  <c r="K135" i="5"/>
  <c r="B136" i="5"/>
  <c r="C136" i="5"/>
  <c r="D136" i="5"/>
  <c r="E136" i="5"/>
  <c r="F136" i="5"/>
  <c r="H136" i="5"/>
  <c r="I136" i="5"/>
  <c r="J136" i="5"/>
  <c r="K136" i="5"/>
  <c r="B137" i="5"/>
  <c r="C137" i="5"/>
  <c r="D137" i="5"/>
  <c r="E137" i="5"/>
  <c r="F137" i="5"/>
  <c r="H137" i="5"/>
  <c r="I137" i="5"/>
  <c r="J137" i="5"/>
  <c r="K137" i="5"/>
  <c r="B138" i="5"/>
  <c r="C138" i="5"/>
  <c r="D138" i="5"/>
  <c r="E138" i="5"/>
  <c r="F138" i="5"/>
  <c r="H138" i="5"/>
  <c r="I138" i="5"/>
  <c r="J138" i="5"/>
  <c r="K138" i="5"/>
  <c r="B139" i="5"/>
  <c r="C139" i="5"/>
  <c r="D139" i="5"/>
  <c r="E139" i="5"/>
  <c r="F139" i="5"/>
  <c r="H139" i="5"/>
  <c r="I139" i="5"/>
  <c r="J139" i="5"/>
  <c r="K139" i="5"/>
  <c r="B140" i="5"/>
  <c r="C140" i="5"/>
  <c r="D140" i="5"/>
  <c r="E140" i="5"/>
  <c r="F140" i="5"/>
  <c r="H140" i="5"/>
  <c r="I140" i="5"/>
  <c r="J140" i="5"/>
  <c r="K140" i="5"/>
  <c r="B141" i="5"/>
  <c r="C141" i="5"/>
  <c r="D141" i="5"/>
  <c r="E141" i="5"/>
  <c r="F141" i="5"/>
  <c r="H141" i="5"/>
  <c r="I141" i="5"/>
  <c r="J141" i="5"/>
  <c r="K141" i="5"/>
  <c r="B142" i="5"/>
  <c r="C142" i="5"/>
  <c r="D142" i="5"/>
  <c r="E142" i="5"/>
  <c r="F142" i="5"/>
  <c r="H142" i="5"/>
  <c r="I142" i="5"/>
  <c r="J142" i="5"/>
  <c r="K142" i="5"/>
  <c r="B143" i="5"/>
  <c r="C143" i="5"/>
  <c r="D143" i="5"/>
  <c r="E143" i="5"/>
  <c r="F143" i="5"/>
  <c r="H143" i="5"/>
  <c r="I143" i="5"/>
  <c r="J143" i="5"/>
  <c r="K143" i="5"/>
  <c r="B144" i="5"/>
  <c r="C144" i="5"/>
  <c r="D144" i="5"/>
  <c r="E144" i="5"/>
  <c r="F144" i="5"/>
  <c r="H144" i="5"/>
  <c r="I144" i="5"/>
  <c r="J144" i="5"/>
  <c r="K144" i="5"/>
  <c r="B145" i="5"/>
  <c r="C145" i="5"/>
  <c r="D145" i="5"/>
  <c r="E145" i="5"/>
  <c r="F145" i="5"/>
  <c r="H145" i="5"/>
  <c r="I145" i="5"/>
  <c r="J145" i="5"/>
  <c r="K145" i="5"/>
  <c r="B146" i="5"/>
  <c r="C146" i="5"/>
  <c r="D146" i="5"/>
  <c r="E146" i="5"/>
  <c r="F146" i="5"/>
  <c r="H146" i="5"/>
  <c r="I146" i="5"/>
  <c r="J146" i="5"/>
  <c r="K146" i="5"/>
  <c r="B147" i="5"/>
  <c r="C147" i="5"/>
  <c r="D147" i="5"/>
  <c r="E147" i="5"/>
  <c r="F147" i="5"/>
  <c r="H147" i="5"/>
  <c r="I147" i="5"/>
  <c r="J147" i="5"/>
  <c r="K147" i="5"/>
  <c r="B148" i="5"/>
  <c r="C148" i="5"/>
  <c r="D148" i="5"/>
  <c r="E148" i="5"/>
  <c r="F148" i="5"/>
  <c r="H148" i="5"/>
  <c r="I148" i="5"/>
  <c r="J148" i="5"/>
  <c r="K148" i="5"/>
  <c r="B149" i="5"/>
  <c r="C149" i="5"/>
  <c r="D149" i="5"/>
  <c r="E149" i="5"/>
  <c r="F149" i="5"/>
  <c r="H149" i="5"/>
  <c r="I149" i="5"/>
  <c r="J149" i="5"/>
  <c r="K149" i="5"/>
  <c r="B150" i="5"/>
  <c r="C150" i="5"/>
  <c r="D150" i="5"/>
  <c r="E150" i="5"/>
  <c r="F150" i="5"/>
  <c r="H150" i="5"/>
  <c r="I150" i="5"/>
  <c r="J150" i="5"/>
  <c r="K150" i="5"/>
  <c r="B151" i="5"/>
  <c r="C151" i="5"/>
  <c r="D151" i="5"/>
  <c r="E151" i="5"/>
  <c r="F151" i="5"/>
  <c r="H151" i="5"/>
  <c r="I151" i="5"/>
  <c r="J151" i="5"/>
  <c r="K151" i="5"/>
  <c r="B152" i="5"/>
  <c r="C152" i="5"/>
  <c r="D152" i="5"/>
  <c r="E152" i="5"/>
  <c r="F152" i="5"/>
  <c r="H152" i="5"/>
  <c r="I152" i="5"/>
  <c r="J152" i="5"/>
  <c r="K152" i="5"/>
  <c r="B153" i="5"/>
  <c r="C153" i="5"/>
  <c r="D153" i="5"/>
  <c r="E153" i="5"/>
  <c r="F153" i="5"/>
  <c r="H153" i="5"/>
  <c r="I153" i="5"/>
  <c r="J153" i="5"/>
  <c r="K153" i="5"/>
  <c r="B154" i="5"/>
  <c r="C154" i="5"/>
  <c r="D154" i="5"/>
  <c r="E154" i="5"/>
  <c r="F154" i="5"/>
  <c r="H154" i="5"/>
  <c r="I154" i="5"/>
  <c r="J154" i="5"/>
  <c r="K154" i="5"/>
  <c r="B155" i="5"/>
  <c r="C155" i="5"/>
  <c r="D155" i="5"/>
  <c r="E155" i="5"/>
  <c r="F155" i="5"/>
  <c r="H155" i="5"/>
  <c r="I155" i="5"/>
  <c r="J155" i="5"/>
  <c r="K155" i="5"/>
  <c r="B156" i="5"/>
  <c r="C156" i="5"/>
  <c r="D156" i="5"/>
  <c r="E156" i="5"/>
  <c r="F156" i="5"/>
  <c r="H156" i="5"/>
  <c r="I156" i="5"/>
  <c r="J156" i="5"/>
  <c r="K156" i="5"/>
  <c r="B157" i="5"/>
  <c r="C157" i="5"/>
  <c r="D157" i="5"/>
  <c r="E157" i="5"/>
  <c r="F157" i="5"/>
  <c r="H157" i="5"/>
  <c r="I157" i="5"/>
  <c r="J157" i="5"/>
  <c r="K157" i="5"/>
  <c r="B158" i="5"/>
  <c r="C158" i="5"/>
  <c r="D158" i="5"/>
  <c r="E158" i="5"/>
  <c r="F158" i="5"/>
  <c r="H158" i="5"/>
  <c r="I158" i="5"/>
  <c r="J158" i="5"/>
  <c r="K158" i="5"/>
  <c r="B159" i="5"/>
  <c r="C159" i="5"/>
  <c r="D159" i="5"/>
  <c r="E159" i="5"/>
  <c r="F159" i="5"/>
  <c r="H159" i="5"/>
  <c r="I159" i="5"/>
  <c r="J159" i="5"/>
  <c r="K159" i="5"/>
  <c r="B160" i="5"/>
  <c r="C160" i="5"/>
  <c r="D160" i="5"/>
  <c r="E160" i="5"/>
  <c r="F160" i="5"/>
  <c r="H160" i="5"/>
  <c r="I160" i="5"/>
  <c r="J160" i="5"/>
  <c r="K160" i="5"/>
  <c r="B161" i="5"/>
  <c r="C161" i="5"/>
  <c r="D161" i="5"/>
  <c r="E161" i="5"/>
  <c r="F161" i="5"/>
  <c r="H161" i="5"/>
  <c r="I161" i="5"/>
  <c r="J161" i="5"/>
  <c r="K161" i="5"/>
  <c r="B162" i="5"/>
  <c r="C162" i="5"/>
  <c r="D162" i="5"/>
  <c r="E162" i="5"/>
  <c r="F162" i="5"/>
  <c r="H162" i="5"/>
  <c r="I162" i="5"/>
  <c r="J162" i="5"/>
  <c r="K162" i="5"/>
  <c r="B163" i="5"/>
  <c r="C163" i="5"/>
  <c r="D163" i="5"/>
  <c r="E163" i="5"/>
  <c r="F163" i="5"/>
  <c r="H163" i="5"/>
  <c r="I163" i="5"/>
  <c r="J163" i="5"/>
  <c r="K163" i="5"/>
  <c r="B164" i="5"/>
  <c r="C164" i="5"/>
  <c r="D164" i="5"/>
  <c r="E164" i="5"/>
  <c r="F164" i="5"/>
  <c r="H164" i="5"/>
  <c r="I164" i="5"/>
  <c r="J164" i="5"/>
  <c r="K164" i="5"/>
  <c r="B165" i="5"/>
  <c r="C165" i="5"/>
  <c r="D165" i="5"/>
  <c r="E165" i="5"/>
  <c r="F165" i="5"/>
  <c r="H165" i="5"/>
  <c r="I165" i="5"/>
  <c r="J165" i="5"/>
  <c r="K165" i="5"/>
  <c r="B166" i="5"/>
  <c r="C166" i="5"/>
  <c r="D166" i="5"/>
  <c r="E166" i="5"/>
  <c r="F166" i="5"/>
  <c r="H166" i="5"/>
  <c r="I166" i="5"/>
  <c r="J166" i="5"/>
  <c r="K166" i="5"/>
  <c r="B167" i="5"/>
  <c r="C167" i="5"/>
  <c r="D167" i="5"/>
  <c r="E167" i="5"/>
  <c r="F167" i="5"/>
  <c r="H167" i="5"/>
  <c r="I167" i="5"/>
  <c r="J167" i="5"/>
  <c r="K167" i="5"/>
  <c r="B168" i="5"/>
  <c r="C168" i="5"/>
  <c r="D168" i="5"/>
  <c r="E168" i="5"/>
  <c r="F168" i="5"/>
  <c r="H168" i="5"/>
  <c r="I168" i="5"/>
  <c r="J168" i="5"/>
  <c r="K168" i="5"/>
  <c r="B169" i="5"/>
  <c r="C169" i="5"/>
  <c r="D169" i="5"/>
  <c r="E169" i="5"/>
  <c r="F169" i="5"/>
  <c r="H169" i="5"/>
  <c r="I169" i="5"/>
  <c r="J169" i="5"/>
  <c r="K169" i="5"/>
  <c r="B170" i="5"/>
  <c r="C170" i="5"/>
  <c r="D170" i="5"/>
  <c r="E170" i="5"/>
  <c r="F170" i="5"/>
  <c r="H170" i="5"/>
  <c r="I170" i="5"/>
  <c r="J170" i="5"/>
  <c r="K170" i="5"/>
  <c r="B171" i="5"/>
  <c r="C171" i="5"/>
  <c r="D171" i="5"/>
  <c r="E171" i="5"/>
  <c r="F171" i="5"/>
  <c r="H171" i="5"/>
  <c r="I171" i="5"/>
  <c r="J171" i="5"/>
  <c r="K171" i="5"/>
  <c r="B172" i="5"/>
  <c r="C172" i="5"/>
  <c r="D172" i="5"/>
  <c r="E172" i="5"/>
  <c r="F172" i="5"/>
  <c r="H172" i="5"/>
  <c r="I172" i="5"/>
  <c r="J172" i="5"/>
  <c r="K172" i="5"/>
  <c r="B173" i="5"/>
  <c r="C173" i="5"/>
  <c r="D173" i="5"/>
  <c r="E173" i="5"/>
  <c r="F173" i="5"/>
  <c r="H173" i="5"/>
  <c r="I173" i="5"/>
  <c r="J173" i="5"/>
  <c r="K173" i="5"/>
  <c r="B174" i="5"/>
  <c r="C174" i="5"/>
  <c r="D174" i="5"/>
  <c r="E174" i="5"/>
  <c r="F174" i="5"/>
  <c r="H174" i="5"/>
  <c r="I174" i="5"/>
  <c r="J174" i="5"/>
  <c r="K174" i="5"/>
  <c r="B175" i="5"/>
  <c r="C175" i="5"/>
  <c r="D175" i="5"/>
  <c r="E175" i="5"/>
  <c r="F175" i="5"/>
  <c r="H175" i="5"/>
  <c r="I175" i="5"/>
  <c r="J175" i="5"/>
  <c r="K175" i="5"/>
  <c r="B176" i="5"/>
  <c r="C176" i="5"/>
  <c r="D176" i="5"/>
  <c r="E176" i="5"/>
  <c r="F176" i="5"/>
  <c r="H176" i="5"/>
  <c r="I176" i="5"/>
  <c r="J176" i="5"/>
  <c r="K176" i="5"/>
  <c r="B177" i="5"/>
  <c r="C177" i="5"/>
  <c r="D177" i="5"/>
  <c r="E177" i="5"/>
  <c r="F177" i="5"/>
  <c r="H177" i="5"/>
  <c r="I177" i="5"/>
  <c r="J177" i="5"/>
  <c r="K177" i="5"/>
  <c r="B178" i="5"/>
  <c r="C178" i="5"/>
  <c r="D178" i="5"/>
  <c r="E178" i="5"/>
  <c r="F178" i="5"/>
  <c r="H178" i="5"/>
  <c r="I178" i="5"/>
  <c r="J178" i="5"/>
  <c r="K178" i="5"/>
  <c r="B179" i="5"/>
  <c r="C179" i="5"/>
  <c r="D179" i="5"/>
  <c r="E179" i="5"/>
  <c r="F179" i="5"/>
  <c r="H179" i="5"/>
  <c r="I179" i="5"/>
  <c r="J179" i="5"/>
  <c r="K179" i="5"/>
  <c r="B180" i="5"/>
  <c r="C180" i="5"/>
  <c r="D180" i="5"/>
  <c r="E180" i="5"/>
  <c r="F180" i="5"/>
  <c r="H180" i="5"/>
  <c r="I180" i="5"/>
  <c r="J180" i="5"/>
  <c r="K180" i="5"/>
  <c r="B181" i="5"/>
  <c r="C181" i="5"/>
  <c r="D181" i="5"/>
  <c r="E181" i="5"/>
  <c r="F181" i="5"/>
  <c r="H181" i="5"/>
  <c r="I181" i="5"/>
  <c r="J181" i="5"/>
  <c r="K181" i="5"/>
  <c r="B182" i="5"/>
  <c r="C182" i="5"/>
  <c r="D182" i="5"/>
  <c r="E182" i="5"/>
  <c r="F182" i="5"/>
  <c r="H182" i="5"/>
  <c r="I182" i="5"/>
  <c r="J182" i="5"/>
  <c r="K182" i="5"/>
  <c r="B183" i="5"/>
  <c r="C183" i="5"/>
  <c r="D183" i="5"/>
  <c r="E183" i="5"/>
  <c r="F183" i="5"/>
  <c r="H183" i="5"/>
  <c r="I183" i="5"/>
  <c r="J183" i="5"/>
  <c r="K183" i="5"/>
  <c r="B184" i="5"/>
  <c r="C184" i="5"/>
  <c r="D184" i="5"/>
  <c r="E184" i="5"/>
  <c r="F184" i="5"/>
  <c r="H184" i="5"/>
  <c r="I184" i="5"/>
  <c r="J184" i="5"/>
  <c r="K184" i="5"/>
  <c r="B185" i="5"/>
  <c r="C185" i="5"/>
  <c r="D185" i="5"/>
  <c r="E185" i="5"/>
  <c r="F185" i="5"/>
  <c r="H185" i="5"/>
  <c r="I185" i="5"/>
  <c r="J185" i="5"/>
  <c r="K185" i="5"/>
  <c r="B186" i="5"/>
  <c r="C186" i="5"/>
  <c r="D186" i="5"/>
  <c r="E186" i="5"/>
  <c r="F186" i="5"/>
  <c r="H186" i="5"/>
  <c r="I186" i="5"/>
  <c r="J186" i="5"/>
  <c r="K186" i="5"/>
  <c r="B187" i="5"/>
  <c r="C187" i="5"/>
  <c r="D187" i="5"/>
  <c r="E187" i="5"/>
  <c r="F187" i="5"/>
  <c r="H187" i="5"/>
  <c r="I187" i="5"/>
  <c r="J187" i="5"/>
  <c r="K187" i="5"/>
  <c r="B188" i="5"/>
  <c r="C188" i="5"/>
  <c r="D188" i="5"/>
  <c r="E188" i="5"/>
  <c r="F188" i="5"/>
  <c r="H188" i="5"/>
  <c r="I188" i="5"/>
  <c r="J188" i="5"/>
  <c r="K188" i="5"/>
  <c r="B189" i="5"/>
  <c r="C189" i="5"/>
  <c r="D189" i="5"/>
  <c r="E189" i="5"/>
  <c r="F189" i="5"/>
  <c r="H189" i="5"/>
  <c r="I189" i="5"/>
  <c r="J189" i="5"/>
  <c r="K189" i="5"/>
  <c r="B190" i="5"/>
  <c r="C190" i="5"/>
  <c r="D190" i="5"/>
  <c r="E190" i="5"/>
  <c r="F190" i="5"/>
  <c r="H190" i="5"/>
  <c r="I190" i="5"/>
  <c r="J190" i="5"/>
  <c r="K190" i="5"/>
  <c r="B191" i="5"/>
  <c r="C191" i="5"/>
  <c r="D191" i="5"/>
  <c r="E191" i="5"/>
  <c r="F191" i="5"/>
  <c r="H191" i="5"/>
  <c r="I191" i="5"/>
  <c r="J191" i="5"/>
  <c r="K191" i="5"/>
  <c r="B192" i="5"/>
  <c r="C192" i="5"/>
  <c r="D192" i="5"/>
  <c r="E192" i="5"/>
  <c r="F192" i="5"/>
  <c r="H192" i="5"/>
  <c r="I192" i="5"/>
  <c r="J192" i="5"/>
  <c r="K192" i="5"/>
  <c r="B193" i="5"/>
  <c r="C193" i="5"/>
  <c r="D193" i="5"/>
  <c r="E193" i="5"/>
  <c r="F193" i="5"/>
  <c r="H193" i="5"/>
  <c r="I193" i="5"/>
  <c r="J193" i="5"/>
  <c r="K193" i="5"/>
  <c r="B194" i="5"/>
  <c r="C194" i="5"/>
  <c r="D194" i="5"/>
  <c r="E194" i="5"/>
  <c r="F194" i="5"/>
  <c r="H194" i="5"/>
  <c r="I194" i="5"/>
  <c r="J194" i="5"/>
  <c r="K194" i="5"/>
  <c r="B195" i="5"/>
  <c r="C195" i="5"/>
  <c r="D195" i="5"/>
  <c r="E195" i="5"/>
  <c r="F195" i="5"/>
  <c r="H195" i="5"/>
  <c r="I195" i="5"/>
  <c r="J195" i="5"/>
  <c r="K195" i="5"/>
  <c r="B196" i="5"/>
  <c r="C196" i="5"/>
  <c r="D196" i="5"/>
  <c r="E196" i="5"/>
  <c r="F196" i="5"/>
  <c r="H196" i="5"/>
  <c r="I196" i="5"/>
  <c r="J196" i="5"/>
  <c r="K196" i="5"/>
  <c r="B197" i="5"/>
  <c r="C197" i="5"/>
  <c r="D197" i="5"/>
  <c r="E197" i="5"/>
  <c r="F197" i="5"/>
  <c r="H197" i="5"/>
  <c r="I197" i="5"/>
  <c r="J197" i="5"/>
  <c r="K197" i="5"/>
  <c r="B198" i="5"/>
  <c r="C198" i="5"/>
  <c r="D198" i="5"/>
  <c r="E198" i="5"/>
  <c r="F198" i="5"/>
  <c r="H198" i="5"/>
  <c r="I198" i="5"/>
  <c r="J198" i="5"/>
  <c r="K198" i="5"/>
  <c r="B199" i="5"/>
  <c r="C199" i="5"/>
  <c r="D199" i="5"/>
  <c r="E199" i="5"/>
  <c r="F199" i="5"/>
  <c r="H199" i="5"/>
  <c r="I199" i="5"/>
  <c r="J199" i="5"/>
  <c r="K199" i="5"/>
  <c r="B200" i="5"/>
  <c r="C200" i="5"/>
  <c r="D200" i="5"/>
  <c r="E200" i="5"/>
  <c r="F200" i="5"/>
  <c r="H200" i="5"/>
  <c r="I200" i="5"/>
  <c r="J200" i="5"/>
  <c r="K200" i="5"/>
  <c r="B201" i="5"/>
  <c r="C201" i="5"/>
  <c r="D201" i="5"/>
  <c r="E201" i="5"/>
  <c r="F201" i="5"/>
  <c r="H201" i="5"/>
  <c r="I201" i="5"/>
  <c r="J201" i="5"/>
  <c r="K201" i="5"/>
  <c r="B202" i="5"/>
  <c r="C202" i="5"/>
  <c r="D202" i="5"/>
  <c r="E202" i="5"/>
  <c r="F202" i="5"/>
  <c r="H202" i="5"/>
  <c r="I202" i="5"/>
  <c r="J202" i="5"/>
  <c r="K202" i="5"/>
  <c r="B203" i="5"/>
  <c r="C203" i="5"/>
  <c r="D203" i="5"/>
  <c r="E203" i="5"/>
  <c r="F203" i="5"/>
  <c r="H203" i="5"/>
  <c r="I203" i="5"/>
  <c r="J203" i="5"/>
  <c r="K203" i="5"/>
  <c r="B204" i="5"/>
  <c r="C204" i="5"/>
  <c r="D204" i="5"/>
  <c r="E204" i="5"/>
  <c r="F204" i="5"/>
  <c r="H204" i="5"/>
  <c r="I204" i="5"/>
  <c r="J204" i="5"/>
  <c r="K204" i="5"/>
  <c r="B205" i="5"/>
  <c r="C205" i="5"/>
  <c r="D205" i="5"/>
  <c r="E205" i="5"/>
  <c r="F205" i="5"/>
  <c r="H205" i="5"/>
  <c r="I205" i="5"/>
  <c r="J205" i="5"/>
  <c r="K205" i="5"/>
  <c r="B206" i="5"/>
  <c r="C206" i="5"/>
  <c r="D206" i="5"/>
  <c r="E206" i="5"/>
  <c r="F206" i="5"/>
  <c r="H206" i="5"/>
  <c r="I206" i="5"/>
  <c r="J206" i="5"/>
  <c r="K206" i="5"/>
  <c r="B207" i="5"/>
  <c r="C207" i="5"/>
  <c r="D207" i="5"/>
  <c r="E207" i="5"/>
  <c r="F207" i="5"/>
  <c r="H207" i="5"/>
  <c r="I207" i="5"/>
  <c r="J207" i="5"/>
  <c r="K207" i="5"/>
  <c r="B208" i="5"/>
  <c r="C208" i="5"/>
  <c r="D208" i="5"/>
  <c r="E208" i="5"/>
  <c r="F208" i="5"/>
  <c r="H208" i="5"/>
  <c r="I208" i="5"/>
  <c r="J208" i="5"/>
  <c r="K208" i="5"/>
  <c r="B209" i="5"/>
  <c r="C209" i="5"/>
  <c r="D209" i="5"/>
  <c r="E209" i="5"/>
  <c r="F209" i="5"/>
  <c r="H209" i="5"/>
  <c r="I209" i="5"/>
  <c r="J209" i="5"/>
  <c r="K209" i="5"/>
  <c r="B210" i="5"/>
  <c r="C210" i="5"/>
  <c r="D210" i="5"/>
  <c r="E210" i="5"/>
  <c r="F210" i="5"/>
  <c r="H210" i="5"/>
  <c r="I210" i="5"/>
  <c r="J210" i="5"/>
  <c r="K210" i="5"/>
  <c r="B211" i="5"/>
  <c r="C211" i="5"/>
  <c r="D211" i="5"/>
  <c r="E211" i="5"/>
  <c r="F211" i="5"/>
  <c r="H211" i="5"/>
  <c r="I211" i="5"/>
  <c r="J211" i="5"/>
  <c r="K211" i="5"/>
  <c r="B212" i="5"/>
  <c r="C212" i="5"/>
  <c r="D212" i="5"/>
  <c r="E212" i="5"/>
  <c r="F212" i="5"/>
  <c r="H212" i="5"/>
  <c r="I212" i="5"/>
  <c r="J212" i="5"/>
  <c r="K212" i="5"/>
  <c r="B213" i="5"/>
  <c r="C213" i="5"/>
  <c r="D213" i="5"/>
  <c r="E213" i="5"/>
  <c r="F213" i="5"/>
  <c r="H213" i="5"/>
  <c r="I213" i="5"/>
  <c r="J213" i="5"/>
  <c r="K213" i="5"/>
  <c r="B214" i="5"/>
  <c r="C214" i="5"/>
  <c r="D214" i="5"/>
  <c r="E214" i="5"/>
  <c r="F214" i="5"/>
  <c r="H214" i="5"/>
  <c r="I214" i="5"/>
  <c r="J214" i="5"/>
  <c r="K214" i="5"/>
  <c r="B215" i="5"/>
  <c r="C215" i="5"/>
  <c r="D215" i="5"/>
  <c r="E215" i="5"/>
  <c r="F215" i="5"/>
  <c r="H215" i="5"/>
  <c r="I215" i="5"/>
  <c r="J215" i="5"/>
  <c r="K215" i="5"/>
  <c r="B216" i="5"/>
  <c r="C216" i="5"/>
  <c r="D216" i="5"/>
  <c r="E216" i="5"/>
  <c r="F216" i="5"/>
  <c r="H216" i="5"/>
  <c r="I216" i="5"/>
  <c r="J216" i="5"/>
  <c r="K216" i="5"/>
  <c r="B217" i="5"/>
  <c r="C217" i="5"/>
  <c r="D217" i="5"/>
  <c r="E217" i="5"/>
  <c r="F217" i="5"/>
  <c r="H217" i="5"/>
  <c r="I217" i="5"/>
  <c r="J217" i="5"/>
  <c r="K217" i="5"/>
  <c r="B218" i="5"/>
  <c r="C218" i="5"/>
  <c r="D218" i="5"/>
  <c r="E218" i="5"/>
  <c r="F218" i="5"/>
  <c r="H218" i="5"/>
  <c r="I218" i="5"/>
  <c r="J218" i="5"/>
  <c r="K218" i="5"/>
  <c r="B219" i="5"/>
  <c r="C219" i="5"/>
  <c r="D219" i="5"/>
  <c r="E219" i="5"/>
  <c r="F219" i="5"/>
  <c r="H219" i="5"/>
  <c r="I219" i="5"/>
  <c r="J219" i="5"/>
  <c r="K219" i="5"/>
  <c r="B220" i="5"/>
  <c r="C220" i="5"/>
  <c r="D220" i="5"/>
  <c r="E220" i="5"/>
  <c r="F220" i="5"/>
  <c r="H220" i="5"/>
  <c r="I220" i="5"/>
  <c r="J220" i="5"/>
  <c r="K220" i="5"/>
  <c r="B221" i="5"/>
  <c r="C221" i="5"/>
  <c r="D221" i="5"/>
  <c r="E221" i="5"/>
  <c r="F221" i="5"/>
  <c r="H221" i="5"/>
  <c r="I221" i="5"/>
  <c r="J221" i="5"/>
  <c r="K221" i="5"/>
  <c r="B222" i="5"/>
  <c r="C222" i="5"/>
  <c r="D222" i="5"/>
  <c r="E222" i="5"/>
  <c r="F222" i="5"/>
  <c r="H222" i="5"/>
  <c r="I222" i="5"/>
  <c r="J222" i="5"/>
  <c r="K222" i="5"/>
  <c r="B223" i="5"/>
  <c r="C223" i="5"/>
  <c r="D223" i="5"/>
  <c r="E223" i="5"/>
  <c r="F223" i="5"/>
  <c r="H223" i="5"/>
  <c r="I223" i="5"/>
  <c r="J223" i="5"/>
  <c r="K223" i="5"/>
  <c r="B224" i="5"/>
  <c r="C224" i="5"/>
  <c r="D224" i="5"/>
  <c r="E224" i="5"/>
  <c r="F224" i="5"/>
  <c r="H224" i="5"/>
  <c r="I224" i="5"/>
  <c r="J224" i="5"/>
  <c r="K224" i="5"/>
  <c r="B225" i="5"/>
  <c r="C225" i="5"/>
  <c r="D225" i="5"/>
  <c r="E225" i="5"/>
  <c r="F225" i="5"/>
  <c r="H225" i="5"/>
  <c r="I225" i="5"/>
  <c r="J225" i="5"/>
  <c r="K225" i="5"/>
  <c r="B226" i="5"/>
  <c r="C226" i="5"/>
  <c r="D226" i="5"/>
  <c r="E226" i="5"/>
  <c r="F226" i="5"/>
  <c r="H226" i="5"/>
  <c r="I226" i="5"/>
  <c r="J226" i="5"/>
  <c r="K226" i="5"/>
  <c r="B227" i="5"/>
  <c r="C227" i="5"/>
  <c r="D227" i="5"/>
  <c r="E227" i="5"/>
  <c r="F227" i="5"/>
  <c r="H227" i="5"/>
  <c r="I227" i="5"/>
  <c r="J227" i="5"/>
  <c r="K227" i="5"/>
  <c r="B228" i="5"/>
  <c r="C228" i="5"/>
  <c r="D228" i="5"/>
  <c r="E228" i="5"/>
  <c r="F228" i="5"/>
  <c r="H228" i="5"/>
  <c r="I228" i="5"/>
  <c r="J228" i="5"/>
  <c r="K228" i="5"/>
  <c r="B229" i="5"/>
  <c r="C229" i="5"/>
  <c r="D229" i="5"/>
  <c r="E229" i="5"/>
  <c r="F229" i="5"/>
  <c r="H229" i="5"/>
  <c r="I229" i="5"/>
  <c r="J229" i="5"/>
  <c r="K229" i="5"/>
  <c r="B230" i="5"/>
  <c r="C230" i="5"/>
  <c r="D230" i="5"/>
  <c r="E230" i="5"/>
  <c r="F230" i="5"/>
  <c r="H230" i="5"/>
  <c r="I230" i="5"/>
  <c r="J230" i="5"/>
  <c r="K230" i="5"/>
  <c r="B231" i="5"/>
  <c r="C231" i="5"/>
  <c r="D231" i="5"/>
  <c r="E231" i="5"/>
  <c r="F231" i="5"/>
  <c r="H231" i="5"/>
  <c r="I231" i="5"/>
  <c r="J231" i="5"/>
  <c r="K231" i="5"/>
  <c r="B232" i="5"/>
  <c r="C232" i="5"/>
  <c r="D232" i="5"/>
  <c r="E232" i="5"/>
  <c r="F232" i="5"/>
  <c r="H232" i="5"/>
  <c r="I232" i="5"/>
  <c r="J232" i="5"/>
  <c r="K232" i="5"/>
  <c r="B233" i="5"/>
  <c r="C233" i="5"/>
  <c r="D233" i="5"/>
  <c r="E233" i="5"/>
  <c r="F233" i="5"/>
  <c r="H233" i="5"/>
  <c r="I233" i="5"/>
  <c r="J233" i="5"/>
  <c r="K233" i="5"/>
  <c r="B234" i="5"/>
  <c r="C234" i="5"/>
  <c r="D234" i="5"/>
  <c r="E234" i="5"/>
  <c r="F234" i="5"/>
  <c r="H234" i="5"/>
  <c r="I234" i="5"/>
  <c r="J234" i="5"/>
  <c r="K234" i="5"/>
  <c r="B235" i="5"/>
  <c r="C235" i="5"/>
  <c r="D235" i="5"/>
  <c r="E235" i="5"/>
  <c r="F235" i="5"/>
  <c r="H235" i="5"/>
  <c r="I235" i="5"/>
  <c r="J235" i="5"/>
  <c r="K235" i="5"/>
  <c r="B236" i="5"/>
  <c r="C236" i="5"/>
  <c r="D236" i="5"/>
  <c r="E236" i="5"/>
  <c r="F236" i="5"/>
  <c r="H236" i="5"/>
  <c r="I236" i="5"/>
  <c r="J236" i="5"/>
  <c r="K236" i="5"/>
  <c r="B237" i="5"/>
  <c r="C237" i="5"/>
  <c r="D237" i="5"/>
  <c r="E237" i="5"/>
  <c r="F237" i="5"/>
  <c r="H237" i="5"/>
  <c r="I237" i="5"/>
  <c r="J237" i="5"/>
  <c r="K237" i="5"/>
  <c r="B238" i="5"/>
  <c r="C238" i="5"/>
  <c r="D238" i="5"/>
  <c r="E238" i="5"/>
  <c r="F238" i="5"/>
  <c r="H238" i="5"/>
  <c r="I238" i="5"/>
  <c r="J238" i="5"/>
  <c r="K238" i="5"/>
  <c r="B239" i="5"/>
  <c r="C239" i="5"/>
  <c r="D239" i="5"/>
  <c r="E239" i="5"/>
  <c r="F239" i="5"/>
  <c r="H239" i="5"/>
  <c r="I239" i="5"/>
  <c r="J239" i="5"/>
  <c r="K239" i="5"/>
  <c r="B240" i="5"/>
  <c r="C240" i="5"/>
  <c r="D240" i="5"/>
  <c r="E240" i="5"/>
  <c r="F240" i="5"/>
  <c r="H240" i="5"/>
  <c r="I240" i="5"/>
  <c r="J240" i="5"/>
  <c r="K240" i="5"/>
  <c r="B241" i="5"/>
  <c r="C241" i="5"/>
  <c r="D241" i="5"/>
  <c r="E241" i="5"/>
  <c r="F241" i="5"/>
  <c r="H241" i="5"/>
  <c r="I241" i="5"/>
  <c r="J241" i="5"/>
  <c r="K241" i="5"/>
  <c r="B242" i="5"/>
  <c r="C242" i="5"/>
  <c r="D242" i="5"/>
  <c r="E242" i="5"/>
  <c r="F242" i="5"/>
  <c r="H242" i="5"/>
  <c r="I242" i="5"/>
  <c r="J242" i="5"/>
  <c r="K242" i="5"/>
  <c r="B243" i="5"/>
  <c r="C243" i="5"/>
  <c r="D243" i="5"/>
  <c r="E243" i="5"/>
  <c r="F243" i="5"/>
  <c r="H243" i="5"/>
  <c r="I243" i="5"/>
  <c r="J243" i="5"/>
  <c r="K243" i="5"/>
  <c r="B244" i="5"/>
  <c r="C244" i="5"/>
  <c r="D244" i="5"/>
  <c r="E244" i="5"/>
  <c r="F244" i="5"/>
  <c r="H244" i="5"/>
  <c r="I244" i="5"/>
  <c r="J244" i="5"/>
  <c r="K244" i="5"/>
  <c r="B245" i="5"/>
  <c r="C245" i="5"/>
  <c r="D245" i="5"/>
  <c r="E245" i="5"/>
  <c r="F245" i="5"/>
  <c r="H245" i="5"/>
  <c r="I245" i="5"/>
  <c r="J245" i="5"/>
  <c r="K245" i="5"/>
  <c r="B246" i="5"/>
  <c r="C246" i="5"/>
  <c r="D246" i="5"/>
  <c r="E246" i="5"/>
  <c r="F246" i="5"/>
  <c r="H246" i="5"/>
  <c r="I246" i="5"/>
  <c r="J246" i="5"/>
  <c r="K246" i="5"/>
  <c r="B247" i="5"/>
  <c r="C247" i="5"/>
  <c r="D247" i="5"/>
  <c r="E247" i="5"/>
  <c r="F247" i="5"/>
  <c r="H247" i="5"/>
  <c r="I247" i="5"/>
  <c r="J247" i="5"/>
  <c r="K247" i="5"/>
  <c r="B248" i="5"/>
  <c r="C248" i="5"/>
  <c r="D248" i="5"/>
  <c r="E248" i="5"/>
  <c r="F248" i="5"/>
  <c r="H248" i="5"/>
  <c r="I248" i="5"/>
  <c r="J248" i="5"/>
  <c r="K248" i="5"/>
  <c r="B249" i="5"/>
  <c r="C249" i="5"/>
  <c r="D249" i="5"/>
  <c r="E249" i="5"/>
  <c r="F249" i="5"/>
  <c r="H249" i="5"/>
  <c r="I249" i="5"/>
  <c r="J249" i="5"/>
  <c r="K249" i="5"/>
  <c r="B250" i="5"/>
  <c r="C250" i="5"/>
  <c r="D250" i="5"/>
  <c r="E250" i="5"/>
  <c r="F250" i="5"/>
  <c r="H250" i="5"/>
  <c r="I250" i="5"/>
  <c r="J250" i="5"/>
  <c r="K250" i="5"/>
  <c r="B251" i="5"/>
  <c r="C251" i="5"/>
  <c r="D251" i="5"/>
  <c r="E251" i="5"/>
  <c r="F251" i="5"/>
  <c r="H251" i="5"/>
  <c r="I251" i="5"/>
  <c r="J251" i="5"/>
  <c r="K251" i="5"/>
  <c r="B252" i="5"/>
  <c r="C252" i="5"/>
  <c r="D252" i="5"/>
  <c r="E252" i="5"/>
  <c r="F252" i="5"/>
  <c r="H252" i="5"/>
  <c r="I252" i="5"/>
  <c r="J252" i="5"/>
  <c r="K252" i="5"/>
  <c r="B253" i="5"/>
  <c r="C253" i="5"/>
  <c r="D253" i="5"/>
  <c r="E253" i="5"/>
  <c r="F253" i="5"/>
  <c r="H253" i="5"/>
  <c r="I253" i="5"/>
  <c r="J253" i="5"/>
  <c r="K253" i="5"/>
  <c r="B254" i="5"/>
  <c r="C254" i="5"/>
  <c r="D254" i="5"/>
  <c r="E254" i="5"/>
  <c r="F254" i="5"/>
  <c r="H254" i="5"/>
  <c r="I254" i="5"/>
  <c r="J254" i="5"/>
  <c r="K254" i="5"/>
  <c r="B255" i="5"/>
  <c r="C255" i="5"/>
  <c r="D255" i="5"/>
  <c r="E255" i="5"/>
  <c r="F255" i="5"/>
  <c r="H255" i="5"/>
  <c r="I255" i="5"/>
  <c r="J255" i="5"/>
  <c r="K255" i="5"/>
  <c r="B256" i="5"/>
  <c r="C256" i="5"/>
  <c r="D256" i="5"/>
  <c r="E256" i="5"/>
  <c r="F256" i="5"/>
  <c r="H256" i="5"/>
  <c r="I256" i="5"/>
  <c r="J256" i="5"/>
  <c r="K256" i="5"/>
  <c r="B257" i="5"/>
  <c r="C257" i="5"/>
  <c r="D257" i="5"/>
  <c r="E257" i="5"/>
  <c r="F257" i="5"/>
  <c r="H257" i="5"/>
  <c r="I257" i="5"/>
  <c r="J257" i="5"/>
  <c r="K257" i="5"/>
  <c r="B258" i="5"/>
  <c r="C258" i="5"/>
  <c r="D258" i="5"/>
  <c r="E258" i="5"/>
  <c r="F258" i="5"/>
  <c r="H258" i="5"/>
  <c r="I258" i="5"/>
  <c r="J258" i="5"/>
  <c r="K258" i="5"/>
  <c r="B259" i="5"/>
  <c r="C259" i="5"/>
  <c r="D259" i="5"/>
  <c r="E259" i="5"/>
  <c r="F259" i="5"/>
  <c r="H259" i="5"/>
  <c r="I259" i="5"/>
  <c r="J259" i="5"/>
  <c r="K259" i="5"/>
  <c r="B260" i="5"/>
  <c r="C260" i="5"/>
  <c r="D260" i="5"/>
  <c r="E260" i="5"/>
  <c r="F260" i="5"/>
  <c r="H260" i="5"/>
  <c r="I260" i="5"/>
  <c r="J260" i="5"/>
  <c r="K260" i="5"/>
  <c r="B261" i="5"/>
  <c r="C261" i="5"/>
  <c r="D261" i="5"/>
  <c r="E261" i="5"/>
  <c r="F261" i="5"/>
  <c r="H261" i="5"/>
  <c r="I261" i="5"/>
  <c r="J261" i="5"/>
  <c r="K261" i="5"/>
  <c r="B262" i="5"/>
  <c r="C262" i="5"/>
  <c r="D262" i="5"/>
  <c r="E262" i="5"/>
  <c r="F262" i="5"/>
  <c r="H262" i="5"/>
  <c r="I262" i="5"/>
  <c r="J262" i="5"/>
  <c r="K262" i="5"/>
  <c r="B263" i="5"/>
  <c r="C263" i="5"/>
  <c r="D263" i="5"/>
  <c r="E263" i="5"/>
  <c r="F263" i="5"/>
  <c r="H263" i="5"/>
  <c r="I263" i="5"/>
  <c r="J263" i="5"/>
  <c r="K263" i="5"/>
  <c r="B264" i="5"/>
  <c r="C264" i="5"/>
  <c r="D264" i="5"/>
  <c r="E264" i="5"/>
  <c r="F264" i="5"/>
  <c r="H264" i="5"/>
  <c r="I264" i="5"/>
  <c r="J264" i="5"/>
  <c r="K264" i="5"/>
  <c r="B265" i="5"/>
  <c r="C265" i="5"/>
  <c r="D265" i="5"/>
  <c r="E265" i="5"/>
  <c r="F265" i="5"/>
  <c r="H265" i="5"/>
  <c r="I265" i="5"/>
  <c r="J265" i="5"/>
  <c r="K265" i="5"/>
  <c r="B266" i="5"/>
  <c r="C266" i="5"/>
  <c r="D266" i="5"/>
  <c r="E266" i="5"/>
  <c r="F266" i="5"/>
  <c r="H266" i="5"/>
  <c r="I266" i="5"/>
  <c r="J266" i="5"/>
  <c r="K266" i="5"/>
  <c r="B267" i="5"/>
  <c r="C267" i="5"/>
  <c r="D267" i="5"/>
  <c r="E267" i="5"/>
  <c r="F267" i="5"/>
  <c r="H267" i="5"/>
  <c r="I267" i="5"/>
  <c r="J267" i="5"/>
  <c r="K267" i="5"/>
  <c r="B268" i="5"/>
  <c r="C268" i="5"/>
  <c r="D268" i="5"/>
  <c r="E268" i="5"/>
  <c r="F268" i="5"/>
  <c r="H268" i="5"/>
  <c r="I268" i="5"/>
  <c r="J268" i="5"/>
  <c r="K268" i="5"/>
  <c r="B269" i="5"/>
  <c r="C269" i="5"/>
  <c r="D269" i="5"/>
  <c r="E269" i="5"/>
  <c r="F269" i="5"/>
  <c r="H269" i="5"/>
  <c r="I269" i="5"/>
  <c r="J269" i="5"/>
  <c r="K269" i="5"/>
  <c r="B270" i="5"/>
  <c r="C270" i="5"/>
  <c r="D270" i="5"/>
  <c r="E270" i="5"/>
  <c r="F270" i="5"/>
  <c r="H270" i="5"/>
  <c r="I270" i="5"/>
  <c r="J270" i="5"/>
  <c r="K270" i="5"/>
  <c r="B271" i="5"/>
  <c r="C271" i="5"/>
  <c r="D271" i="5"/>
  <c r="E271" i="5"/>
  <c r="F271" i="5"/>
  <c r="H271" i="5"/>
  <c r="I271" i="5"/>
  <c r="J271" i="5"/>
  <c r="K271" i="5"/>
  <c r="B272" i="5"/>
  <c r="C272" i="5"/>
  <c r="D272" i="5"/>
  <c r="E272" i="5"/>
  <c r="F272" i="5"/>
  <c r="H272" i="5"/>
  <c r="I272" i="5"/>
  <c r="J272" i="5"/>
  <c r="K272" i="5"/>
  <c r="B273" i="5"/>
  <c r="C273" i="5"/>
  <c r="D273" i="5"/>
  <c r="E273" i="5"/>
  <c r="F273" i="5"/>
  <c r="H273" i="5"/>
  <c r="I273" i="5"/>
  <c r="J273" i="5"/>
  <c r="K273" i="5"/>
  <c r="B274" i="5"/>
  <c r="C274" i="5"/>
  <c r="D274" i="5"/>
  <c r="E274" i="5"/>
  <c r="F274" i="5"/>
  <c r="H274" i="5"/>
  <c r="I274" i="5"/>
  <c r="J274" i="5"/>
  <c r="K274" i="5"/>
  <c r="B275" i="5"/>
  <c r="C275" i="5"/>
  <c r="D275" i="5"/>
  <c r="E275" i="5"/>
  <c r="F275" i="5"/>
  <c r="H275" i="5"/>
  <c r="I275" i="5"/>
  <c r="J275" i="5"/>
  <c r="K275" i="5"/>
  <c r="B276" i="5"/>
  <c r="C276" i="5"/>
  <c r="D276" i="5"/>
  <c r="E276" i="5"/>
  <c r="F276" i="5"/>
  <c r="H276" i="5"/>
  <c r="I276" i="5"/>
  <c r="J276" i="5"/>
  <c r="K276" i="5"/>
  <c r="B277" i="5"/>
  <c r="C277" i="5"/>
  <c r="D277" i="5"/>
  <c r="E277" i="5"/>
  <c r="F277" i="5"/>
  <c r="H277" i="5"/>
  <c r="I277" i="5"/>
  <c r="J277" i="5"/>
  <c r="K277" i="5"/>
  <c r="B278" i="5"/>
  <c r="C278" i="5"/>
  <c r="D278" i="5"/>
  <c r="E278" i="5"/>
  <c r="F278" i="5"/>
  <c r="H278" i="5"/>
  <c r="I278" i="5"/>
  <c r="J278" i="5"/>
  <c r="K278" i="5"/>
  <c r="B279" i="5"/>
  <c r="C279" i="5"/>
  <c r="D279" i="5"/>
  <c r="E279" i="5"/>
  <c r="F279" i="5"/>
  <c r="H279" i="5"/>
  <c r="I279" i="5"/>
  <c r="J279" i="5"/>
  <c r="K279" i="5"/>
  <c r="B280" i="5"/>
  <c r="C280" i="5"/>
  <c r="D280" i="5"/>
  <c r="E280" i="5"/>
  <c r="F280" i="5"/>
  <c r="H280" i="5"/>
  <c r="I280" i="5"/>
  <c r="J280" i="5"/>
  <c r="K280" i="5"/>
  <c r="B281" i="5"/>
  <c r="C281" i="5"/>
  <c r="D281" i="5"/>
  <c r="E281" i="5"/>
  <c r="F281" i="5"/>
  <c r="H281" i="5"/>
  <c r="I281" i="5"/>
  <c r="J281" i="5"/>
  <c r="K281" i="5"/>
  <c r="B282" i="5"/>
  <c r="C282" i="5"/>
  <c r="D282" i="5"/>
  <c r="E282" i="5"/>
  <c r="F282" i="5"/>
  <c r="H282" i="5"/>
  <c r="I282" i="5"/>
  <c r="J282" i="5"/>
  <c r="K282" i="5"/>
  <c r="B283" i="5"/>
  <c r="C283" i="5"/>
  <c r="D283" i="5"/>
  <c r="E283" i="5"/>
  <c r="F283" i="5"/>
  <c r="H283" i="5"/>
  <c r="I283" i="5"/>
  <c r="J283" i="5"/>
  <c r="K283" i="5"/>
  <c r="B284" i="5"/>
  <c r="C284" i="5"/>
  <c r="D284" i="5"/>
  <c r="E284" i="5"/>
  <c r="F284" i="5"/>
  <c r="H284" i="5"/>
  <c r="I284" i="5"/>
  <c r="J284" i="5"/>
  <c r="K284" i="5"/>
  <c r="B285" i="5"/>
  <c r="C285" i="5"/>
  <c r="D285" i="5"/>
  <c r="E285" i="5"/>
  <c r="F285" i="5"/>
  <c r="H285" i="5"/>
  <c r="I285" i="5"/>
  <c r="J285" i="5"/>
  <c r="K285" i="5"/>
  <c r="B286" i="5"/>
  <c r="C286" i="5"/>
  <c r="D286" i="5"/>
  <c r="E286" i="5"/>
  <c r="F286" i="5"/>
  <c r="H286" i="5"/>
  <c r="I286" i="5"/>
  <c r="J286" i="5"/>
  <c r="K286" i="5"/>
  <c r="B287" i="5"/>
  <c r="C287" i="5"/>
  <c r="D287" i="5"/>
  <c r="E287" i="5"/>
  <c r="F287" i="5"/>
  <c r="H287" i="5"/>
  <c r="I287" i="5"/>
  <c r="J287" i="5"/>
  <c r="K287" i="5"/>
  <c r="B288" i="5"/>
  <c r="C288" i="5"/>
  <c r="D288" i="5"/>
  <c r="E288" i="5"/>
  <c r="F288" i="5"/>
  <c r="H288" i="5"/>
  <c r="I288" i="5"/>
  <c r="J288" i="5"/>
  <c r="K288" i="5"/>
  <c r="B289" i="5"/>
  <c r="C289" i="5"/>
  <c r="D289" i="5"/>
  <c r="E289" i="5"/>
  <c r="F289" i="5"/>
  <c r="H289" i="5"/>
  <c r="I289" i="5"/>
  <c r="J289" i="5"/>
  <c r="K289" i="5"/>
  <c r="B290" i="5"/>
  <c r="C290" i="5"/>
  <c r="D290" i="5"/>
  <c r="E290" i="5"/>
  <c r="F290" i="5"/>
  <c r="H290" i="5"/>
  <c r="I290" i="5"/>
  <c r="J290" i="5"/>
  <c r="K290" i="5"/>
  <c r="B291" i="5"/>
  <c r="C291" i="5"/>
  <c r="D291" i="5"/>
  <c r="E291" i="5"/>
  <c r="F291" i="5"/>
  <c r="H291" i="5"/>
  <c r="I291" i="5"/>
  <c r="J291" i="5"/>
  <c r="K291" i="5"/>
  <c r="B292" i="5"/>
  <c r="C292" i="5"/>
  <c r="D292" i="5"/>
  <c r="E292" i="5"/>
  <c r="F292" i="5"/>
  <c r="H292" i="5"/>
  <c r="I292" i="5"/>
  <c r="J292" i="5"/>
  <c r="K292" i="5"/>
  <c r="B293" i="5"/>
  <c r="C293" i="5"/>
  <c r="D293" i="5"/>
  <c r="E293" i="5"/>
  <c r="F293" i="5"/>
  <c r="H293" i="5"/>
  <c r="I293" i="5"/>
  <c r="J293" i="5"/>
  <c r="K293" i="5"/>
  <c r="B294" i="5"/>
  <c r="C294" i="5"/>
  <c r="D294" i="5"/>
  <c r="E294" i="5"/>
  <c r="F294" i="5"/>
  <c r="H294" i="5"/>
  <c r="I294" i="5"/>
  <c r="J294" i="5"/>
  <c r="K294" i="5"/>
  <c r="B295" i="5"/>
  <c r="C295" i="5"/>
  <c r="D295" i="5"/>
  <c r="E295" i="5"/>
  <c r="F295" i="5"/>
  <c r="H295" i="5"/>
  <c r="I295" i="5"/>
  <c r="J295" i="5"/>
  <c r="K295" i="5"/>
  <c r="B296" i="5"/>
  <c r="C296" i="5"/>
  <c r="D296" i="5"/>
  <c r="E296" i="5"/>
  <c r="F296" i="5"/>
  <c r="H296" i="5"/>
  <c r="I296" i="5"/>
  <c r="J296" i="5"/>
  <c r="K296" i="5"/>
  <c r="B297" i="5"/>
  <c r="C297" i="5"/>
  <c r="D297" i="5"/>
  <c r="E297" i="5"/>
  <c r="F297" i="5"/>
  <c r="H297" i="5"/>
  <c r="I297" i="5"/>
  <c r="J297" i="5"/>
  <c r="K297" i="5"/>
  <c r="B298" i="5"/>
  <c r="C298" i="5"/>
  <c r="D298" i="5"/>
  <c r="E298" i="5"/>
  <c r="F298" i="5"/>
  <c r="H298" i="5"/>
  <c r="I298" i="5"/>
  <c r="J298" i="5"/>
  <c r="K298" i="5"/>
  <c r="B299" i="5"/>
  <c r="C299" i="5"/>
  <c r="D299" i="5"/>
  <c r="E299" i="5"/>
  <c r="F299" i="5"/>
  <c r="H299" i="5"/>
  <c r="I299" i="5"/>
  <c r="J299" i="5"/>
  <c r="K299" i="5"/>
  <c r="B300" i="5"/>
  <c r="C300" i="5"/>
  <c r="D300" i="5"/>
  <c r="E300" i="5"/>
  <c r="F300" i="5"/>
  <c r="H300" i="5"/>
  <c r="I300" i="5"/>
  <c r="J300" i="5"/>
  <c r="K300" i="5"/>
  <c r="B301" i="5"/>
  <c r="C301" i="5"/>
  <c r="D301" i="5"/>
  <c r="E301" i="5"/>
  <c r="F301" i="5"/>
  <c r="H301" i="5"/>
  <c r="I301" i="5"/>
  <c r="J301" i="5"/>
  <c r="K301" i="5"/>
  <c r="B302" i="5"/>
  <c r="C302" i="5"/>
  <c r="D302" i="5"/>
  <c r="E302" i="5"/>
  <c r="F302" i="5"/>
  <c r="H302" i="5"/>
  <c r="I302" i="5"/>
  <c r="J302" i="5"/>
  <c r="K302" i="5"/>
  <c r="B303" i="5"/>
  <c r="C303" i="5"/>
  <c r="D303" i="5"/>
  <c r="E303" i="5"/>
  <c r="F303" i="5"/>
  <c r="H303" i="5"/>
  <c r="I303" i="5"/>
  <c r="J303" i="5"/>
  <c r="K303" i="5"/>
  <c r="B304" i="5"/>
  <c r="C304" i="5"/>
  <c r="D304" i="5"/>
  <c r="E304" i="5"/>
  <c r="F304" i="5"/>
  <c r="H304" i="5"/>
  <c r="I304" i="5"/>
  <c r="J304" i="5"/>
  <c r="K304" i="5"/>
  <c r="B305" i="5"/>
  <c r="C305" i="5"/>
  <c r="D305" i="5"/>
  <c r="E305" i="5"/>
  <c r="F305" i="5"/>
  <c r="H305" i="5"/>
  <c r="I305" i="5"/>
  <c r="J305" i="5"/>
  <c r="K305" i="5"/>
  <c r="B306" i="5"/>
  <c r="C306" i="5"/>
  <c r="D306" i="5"/>
  <c r="E306" i="5"/>
  <c r="F306" i="5"/>
  <c r="H306" i="5"/>
  <c r="I306" i="5"/>
  <c r="J306" i="5"/>
  <c r="K306" i="5"/>
  <c r="B307" i="5"/>
  <c r="C307" i="5"/>
  <c r="D307" i="5"/>
  <c r="E307" i="5"/>
  <c r="F307" i="5"/>
  <c r="H307" i="5"/>
  <c r="I307" i="5"/>
  <c r="J307" i="5"/>
  <c r="K307" i="5"/>
  <c r="B308" i="5"/>
  <c r="C308" i="5"/>
  <c r="D308" i="5"/>
  <c r="E308" i="5"/>
  <c r="F308" i="5"/>
  <c r="H308" i="5"/>
  <c r="I308" i="5"/>
  <c r="J308" i="5"/>
  <c r="K308" i="5"/>
  <c r="B309" i="5"/>
  <c r="C309" i="5"/>
  <c r="D309" i="5"/>
  <c r="E309" i="5"/>
  <c r="F309" i="5"/>
  <c r="H309" i="5"/>
  <c r="I309" i="5"/>
  <c r="J309" i="5"/>
  <c r="K309" i="5"/>
  <c r="B310" i="5"/>
  <c r="C310" i="5"/>
  <c r="D310" i="5"/>
  <c r="E310" i="5"/>
  <c r="F310" i="5"/>
  <c r="H310" i="5"/>
  <c r="I310" i="5"/>
  <c r="J310" i="5"/>
  <c r="K310" i="5"/>
  <c r="B311" i="5"/>
  <c r="C311" i="5"/>
  <c r="D311" i="5"/>
  <c r="E311" i="5"/>
  <c r="F311" i="5"/>
  <c r="H311" i="5"/>
  <c r="I311" i="5"/>
  <c r="J311" i="5"/>
  <c r="K311" i="5"/>
  <c r="B312" i="5"/>
  <c r="C312" i="5"/>
  <c r="D312" i="5"/>
  <c r="E312" i="5"/>
  <c r="F312" i="5"/>
  <c r="H312" i="5"/>
  <c r="I312" i="5"/>
  <c r="J312" i="5"/>
  <c r="K312" i="5"/>
  <c r="B313" i="5"/>
  <c r="C313" i="5"/>
  <c r="D313" i="5"/>
  <c r="E313" i="5"/>
  <c r="F313" i="5"/>
  <c r="H313" i="5"/>
  <c r="I313" i="5"/>
  <c r="J313" i="5"/>
  <c r="K313" i="5"/>
  <c r="B314" i="5"/>
  <c r="C314" i="5"/>
  <c r="D314" i="5"/>
  <c r="E314" i="5"/>
  <c r="F314" i="5"/>
  <c r="H314" i="5"/>
  <c r="I314" i="5"/>
  <c r="J314" i="5"/>
  <c r="K314" i="5"/>
  <c r="B315" i="5"/>
  <c r="C315" i="5"/>
  <c r="D315" i="5"/>
  <c r="E315" i="5"/>
  <c r="F315" i="5"/>
  <c r="H315" i="5"/>
  <c r="I315" i="5"/>
  <c r="J315" i="5"/>
  <c r="K315" i="5"/>
  <c r="B316" i="5"/>
  <c r="C316" i="5"/>
  <c r="D316" i="5"/>
  <c r="E316" i="5"/>
  <c r="F316" i="5"/>
  <c r="H316" i="5"/>
  <c r="I316" i="5"/>
  <c r="J316" i="5"/>
  <c r="K316" i="5"/>
  <c r="B317" i="5"/>
  <c r="C317" i="5"/>
  <c r="D317" i="5"/>
  <c r="E317" i="5"/>
  <c r="F317" i="5"/>
  <c r="H317" i="5"/>
  <c r="I317" i="5"/>
  <c r="J317" i="5"/>
  <c r="K317" i="5"/>
  <c r="B318" i="5"/>
  <c r="C318" i="5"/>
  <c r="D318" i="5"/>
  <c r="E318" i="5"/>
  <c r="F318" i="5"/>
  <c r="H318" i="5"/>
  <c r="I318" i="5"/>
  <c r="J318" i="5"/>
  <c r="K318" i="5"/>
  <c r="B319" i="5"/>
  <c r="C319" i="5"/>
  <c r="D319" i="5"/>
  <c r="E319" i="5"/>
  <c r="F319" i="5"/>
  <c r="H319" i="5"/>
  <c r="I319" i="5"/>
  <c r="J319" i="5"/>
  <c r="K319" i="5"/>
  <c r="B320" i="5"/>
  <c r="C320" i="5"/>
  <c r="D320" i="5"/>
  <c r="E320" i="5"/>
  <c r="F320" i="5"/>
  <c r="H320" i="5"/>
  <c r="I320" i="5"/>
  <c r="J320" i="5"/>
  <c r="K320" i="5"/>
  <c r="B321" i="5"/>
  <c r="C321" i="5"/>
  <c r="D321" i="5"/>
  <c r="E321" i="5"/>
  <c r="F321" i="5"/>
  <c r="H321" i="5"/>
  <c r="I321" i="5"/>
  <c r="J321" i="5"/>
  <c r="K321" i="5"/>
  <c r="B322" i="5"/>
  <c r="C322" i="5"/>
  <c r="D322" i="5"/>
  <c r="E322" i="5"/>
  <c r="F322" i="5"/>
  <c r="H322" i="5"/>
  <c r="I322" i="5"/>
  <c r="J322" i="5"/>
  <c r="K322" i="5"/>
  <c r="B323" i="5"/>
  <c r="C323" i="5"/>
  <c r="D323" i="5"/>
  <c r="E323" i="5"/>
  <c r="F323" i="5"/>
  <c r="H323" i="5"/>
  <c r="I323" i="5"/>
  <c r="J323" i="5"/>
  <c r="K323" i="5"/>
  <c r="B324" i="5"/>
  <c r="C324" i="5"/>
  <c r="D324" i="5"/>
  <c r="E324" i="5"/>
  <c r="F324" i="5"/>
  <c r="H324" i="5"/>
  <c r="I324" i="5"/>
  <c r="J324" i="5"/>
  <c r="K324" i="5"/>
  <c r="B325" i="5"/>
  <c r="C325" i="5"/>
  <c r="D325" i="5"/>
  <c r="E325" i="5"/>
  <c r="F325" i="5"/>
  <c r="H325" i="5"/>
  <c r="I325" i="5"/>
  <c r="J325" i="5"/>
  <c r="K325" i="5"/>
  <c r="B326" i="5"/>
  <c r="C326" i="5"/>
  <c r="D326" i="5"/>
  <c r="E326" i="5"/>
  <c r="F326" i="5"/>
  <c r="H326" i="5"/>
  <c r="I326" i="5"/>
  <c r="J326" i="5"/>
  <c r="K326" i="5"/>
  <c r="B327" i="5"/>
  <c r="C327" i="5"/>
  <c r="D327" i="5"/>
  <c r="E327" i="5"/>
  <c r="F327" i="5"/>
  <c r="H327" i="5"/>
  <c r="I327" i="5"/>
  <c r="J327" i="5"/>
  <c r="K327" i="5"/>
  <c r="B328" i="5"/>
  <c r="C328" i="5"/>
  <c r="D328" i="5"/>
  <c r="E328" i="5"/>
  <c r="F328" i="5"/>
  <c r="H328" i="5"/>
  <c r="I328" i="5"/>
  <c r="J328" i="5"/>
  <c r="K328" i="5"/>
  <c r="B329" i="5"/>
  <c r="C329" i="5"/>
  <c r="D329" i="5"/>
  <c r="E329" i="5"/>
  <c r="F329" i="5"/>
  <c r="H329" i="5"/>
  <c r="I329" i="5"/>
  <c r="J329" i="5"/>
  <c r="K329" i="5"/>
  <c r="B330" i="5"/>
  <c r="C330" i="5"/>
  <c r="D330" i="5"/>
  <c r="E330" i="5"/>
  <c r="F330" i="5"/>
  <c r="H330" i="5"/>
  <c r="I330" i="5"/>
  <c r="J330" i="5"/>
  <c r="K330" i="5"/>
  <c r="B331" i="5"/>
  <c r="C331" i="5"/>
  <c r="D331" i="5"/>
  <c r="E331" i="5"/>
  <c r="F331" i="5"/>
  <c r="H331" i="5"/>
  <c r="I331" i="5"/>
  <c r="J331" i="5"/>
  <c r="K331" i="5"/>
  <c r="B332" i="5"/>
  <c r="C332" i="5"/>
  <c r="D332" i="5"/>
  <c r="E332" i="5"/>
  <c r="F332" i="5"/>
  <c r="H332" i="5"/>
  <c r="I332" i="5"/>
  <c r="J332" i="5"/>
  <c r="K332" i="5"/>
  <c r="B333" i="5"/>
  <c r="C333" i="5"/>
  <c r="D333" i="5"/>
  <c r="E333" i="5"/>
  <c r="F333" i="5"/>
  <c r="H333" i="5"/>
  <c r="I333" i="5"/>
  <c r="J333" i="5"/>
  <c r="K333" i="5"/>
  <c r="B334" i="5"/>
  <c r="C334" i="5"/>
  <c r="D334" i="5"/>
  <c r="E334" i="5"/>
  <c r="F334" i="5"/>
  <c r="H334" i="5"/>
  <c r="I334" i="5"/>
  <c r="J334" i="5"/>
  <c r="K334" i="5"/>
  <c r="B335" i="5"/>
  <c r="C335" i="5"/>
  <c r="D335" i="5"/>
  <c r="E335" i="5"/>
  <c r="F335" i="5"/>
  <c r="H335" i="5"/>
  <c r="I335" i="5"/>
  <c r="J335" i="5"/>
  <c r="K335" i="5"/>
  <c r="B336" i="5"/>
  <c r="C336" i="5"/>
  <c r="D336" i="5"/>
  <c r="E336" i="5"/>
  <c r="F336" i="5"/>
  <c r="H336" i="5"/>
  <c r="I336" i="5"/>
  <c r="J336" i="5"/>
  <c r="K336" i="5"/>
  <c r="B337" i="5"/>
  <c r="C337" i="5"/>
  <c r="D337" i="5"/>
  <c r="E337" i="5"/>
  <c r="F337" i="5"/>
  <c r="H337" i="5"/>
  <c r="I337" i="5"/>
  <c r="J337" i="5"/>
  <c r="K337" i="5"/>
  <c r="B338" i="5"/>
  <c r="C338" i="5"/>
  <c r="D338" i="5"/>
  <c r="E338" i="5"/>
  <c r="F338" i="5"/>
  <c r="H338" i="5"/>
  <c r="I338" i="5"/>
  <c r="J338" i="5"/>
  <c r="K338" i="5"/>
  <c r="B339" i="5"/>
  <c r="C339" i="5"/>
  <c r="D339" i="5"/>
  <c r="E339" i="5"/>
  <c r="F339" i="5"/>
  <c r="H339" i="5"/>
  <c r="I339" i="5"/>
  <c r="J339" i="5"/>
  <c r="K339" i="5"/>
  <c r="B340" i="5"/>
  <c r="C340" i="5"/>
  <c r="D340" i="5"/>
  <c r="E340" i="5"/>
  <c r="F340" i="5"/>
  <c r="H340" i="5"/>
  <c r="I340" i="5"/>
  <c r="J340" i="5"/>
  <c r="K340" i="5"/>
  <c r="B341" i="5"/>
  <c r="C341" i="5"/>
  <c r="D341" i="5"/>
  <c r="E341" i="5"/>
  <c r="F341" i="5"/>
  <c r="H341" i="5"/>
  <c r="I341" i="5"/>
  <c r="J341" i="5"/>
  <c r="K341" i="5"/>
  <c r="B342" i="5"/>
  <c r="C342" i="5"/>
  <c r="D342" i="5"/>
  <c r="E342" i="5"/>
  <c r="F342" i="5"/>
  <c r="H342" i="5"/>
  <c r="I342" i="5"/>
  <c r="J342" i="5"/>
  <c r="K342" i="5"/>
  <c r="B343" i="5"/>
  <c r="C343" i="5"/>
  <c r="D343" i="5"/>
  <c r="E343" i="5"/>
  <c r="F343" i="5"/>
  <c r="H343" i="5"/>
  <c r="I343" i="5"/>
  <c r="J343" i="5"/>
  <c r="K343" i="5"/>
  <c r="B344" i="5"/>
  <c r="C344" i="5"/>
  <c r="D344" i="5"/>
  <c r="E344" i="5"/>
  <c r="F344" i="5"/>
  <c r="H344" i="5"/>
  <c r="I344" i="5"/>
  <c r="J344" i="5"/>
  <c r="K344" i="5"/>
  <c r="B345" i="5"/>
  <c r="C345" i="5"/>
  <c r="D345" i="5"/>
  <c r="E345" i="5"/>
  <c r="F345" i="5"/>
  <c r="H345" i="5"/>
  <c r="I345" i="5"/>
  <c r="J345" i="5"/>
  <c r="K345" i="5"/>
  <c r="B346" i="5"/>
  <c r="C346" i="5"/>
  <c r="D346" i="5"/>
  <c r="E346" i="5"/>
  <c r="F346" i="5"/>
  <c r="H346" i="5"/>
  <c r="I346" i="5"/>
  <c r="J346" i="5"/>
  <c r="K346" i="5"/>
  <c r="B347" i="5"/>
  <c r="C347" i="5"/>
  <c r="D347" i="5"/>
  <c r="E347" i="5"/>
  <c r="F347" i="5"/>
  <c r="H347" i="5"/>
  <c r="I347" i="5"/>
  <c r="J347" i="5"/>
  <c r="K347" i="5"/>
  <c r="B348" i="5"/>
  <c r="C348" i="5"/>
  <c r="D348" i="5"/>
  <c r="E348" i="5"/>
  <c r="F348" i="5"/>
  <c r="H348" i="5"/>
  <c r="I348" i="5"/>
  <c r="J348" i="5"/>
  <c r="K348" i="5"/>
  <c r="B349" i="5"/>
  <c r="C349" i="5"/>
  <c r="D349" i="5"/>
  <c r="E349" i="5"/>
  <c r="F349" i="5"/>
  <c r="H349" i="5"/>
  <c r="I349" i="5"/>
  <c r="J349" i="5"/>
  <c r="K349" i="5"/>
  <c r="B350" i="5"/>
  <c r="C350" i="5"/>
  <c r="D350" i="5"/>
  <c r="E350" i="5"/>
  <c r="F350" i="5"/>
  <c r="H350" i="5"/>
  <c r="I350" i="5"/>
  <c r="J350" i="5"/>
  <c r="K350" i="5"/>
  <c r="B351" i="5"/>
  <c r="C351" i="5"/>
  <c r="D351" i="5"/>
  <c r="E351" i="5"/>
  <c r="F351" i="5"/>
  <c r="H351" i="5"/>
  <c r="I351" i="5"/>
  <c r="J351" i="5"/>
  <c r="K351" i="5"/>
  <c r="B352" i="5"/>
  <c r="C352" i="5"/>
  <c r="D352" i="5"/>
  <c r="E352" i="5"/>
  <c r="F352" i="5"/>
  <c r="H352" i="5"/>
  <c r="I352" i="5"/>
  <c r="J352" i="5"/>
  <c r="K352" i="5"/>
  <c r="B353" i="5"/>
  <c r="C353" i="5"/>
  <c r="D353" i="5"/>
  <c r="E353" i="5"/>
  <c r="F353" i="5"/>
  <c r="H353" i="5"/>
  <c r="I353" i="5"/>
  <c r="J353" i="5"/>
  <c r="K353" i="5"/>
  <c r="B354" i="5"/>
  <c r="C354" i="5"/>
  <c r="D354" i="5"/>
  <c r="E354" i="5"/>
  <c r="F354" i="5"/>
  <c r="H354" i="5"/>
  <c r="I354" i="5"/>
  <c r="J354" i="5"/>
  <c r="K354" i="5"/>
  <c r="B355" i="5"/>
  <c r="C355" i="5"/>
  <c r="D355" i="5"/>
  <c r="E355" i="5"/>
  <c r="F355" i="5"/>
  <c r="H355" i="5"/>
  <c r="I355" i="5"/>
  <c r="J355" i="5"/>
  <c r="K355" i="5"/>
  <c r="B356" i="5"/>
  <c r="C356" i="5"/>
  <c r="D356" i="5"/>
  <c r="E356" i="5"/>
  <c r="F356" i="5"/>
  <c r="H356" i="5"/>
  <c r="I356" i="5"/>
  <c r="J356" i="5"/>
  <c r="K356" i="5"/>
  <c r="B357" i="5"/>
  <c r="C357" i="5"/>
  <c r="D357" i="5"/>
  <c r="E357" i="5"/>
  <c r="F357" i="5"/>
  <c r="H357" i="5"/>
  <c r="I357" i="5"/>
  <c r="J357" i="5"/>
  <c r="K357" i="5"/>
  <c r="B358" i="5"/>
  <c r="C358" i="5"/>
  <c r="D358" i="5"/>
  <c r="E358" i="5"/>
  <c r="F358" i="5"/>
  <c r="H358" i="5"/>
  <c r="I358" i="5"/>
  <c r="J358" i="5"/>
  <c r="K358" i="5"/>
  <c r="B359" i="5"/>
  <c r="C359" i="5"/>
  <c r="D359" i="5"/>
  <c r="E359" i="5"/>
  <c r="F359" i="5"/>
  <c r="H359" i="5"/>
  <c r="I359" i="5"/>
  <c r="J359" i="5"/>
  <c r="K359" i="5"/>
  <c r="B360" i="5"/>
  <c r="C360" i="5"/>
  <c r="D360" i="5"/>
  <c r="E360" i="5"/>
  <c r="F360" i="5"/>
  <c r="H360" i="5"/>
  <c r="I360" i="5"/>
  <c r="J360" i="5"/>
  <c r="K360" i="5"/>
  <c r="B361" i="5"/>
  <c r="C361" i="5"/>
  <c r="D361" i="5"/>
  <c r="E361" i="5"/>
  <c r="F361" i="5"/>
  <c r="H361" i="5"/>
  <c r="I361" i="5"/>
  <c r="J361" i="5"/>
  <c r="K361" i="5"/>
  <c r="B362" i="5"/>
  <c r="C362" i="5"/>
  <c r="D362" i="5"/>
  <c r="E362" i="5"/>
  <c r="F362" i="5"/>
  <c r="H362" i="5"/>
  <c r="I362" i="5"/>
  <c r="J362" i="5"/>
  <c r="K362" i="5"/>
  <c r="B363" i="5"/>
  <c r="C363" i="5"/>
  <c r="D363" i="5"/>
  <c r="E363" i="5"/>
  <c r="F363" i="5"/>
  <c r="H363" i="5"/>
  <c r="I363" i="5"/>
  <c r="J363" i="5"/>
  <c r="K363" i="5"/>
  <c r="B364" i="5"/>
  <c r="C364" i="5"/>
  <c r="D364" i="5"/>
  <c r="E364" i="5"/>
  <c r="F364" i="5"/>
  <c r="H364" i="5"/>
  <c r="I364" i="5"/>
  <c r="J364" i="5"/>
  <c r="K364" i="5"/>
  <c r="B365" i="5"/>
  <c r="C365" i="5"/>
  <c r="D365" i="5"/>
  <c r="E365" i="5"/>
  <c r="F365" i="5"/>
  <c r="H365" i="5"/>
  <c r="I365" i="5"/>
  <c r="J365" i="5"/>
  <c r="K365" i="5"/>
  <c r="B366" i="5"/>
  <c r="C366" i="5"/>
  <c r="D366" i="5"/>
  <c r="E366" i="5"/>
  <c r="F366" i="5"/>
  <c r="H366" i="5"/>
  <c r="I366" i="5"/>
  <c r="J366" i="5"/>
  <c r="K366" i="5"/>
  <c r="B367" i="5"/>
  <c r="C367" i="5"/>
  <c r="D367" i="5"/>
  <c r="E367" i="5"/>
  <c r="F367" i="5"/>
  <c r="H367" i="5"/>
  <c r="I367" i="5"/>
  <c r="J367" i="5"/>
  <c r="K367" i="5"/>
  <c r="B368" i="5"/>
  <c r="C368" i="5"/>
  <c r="D368" i="5"/>
  <c r="E368" i="5"/>
  <c r="F368" i="5"/>
  <c r="H368" i="5"/>
  <c r="I368" i="5"/>
  <c r="J368" i="5"/>
  <c r="K368" i="5"/>
  <c r="B369" i="5"/>
  <c r="C369" i="5"/>
  <c r="D369" i="5"/>
  <c r="E369" i="5"/>
  <c r="F369" i="5"/>
  <c r="H369" i="5"/>
  <c r="I369" i="5"/>
  <c r="J369" i="5"/>
  <c r="K369" i="5"/>
  <c r="B370" i="5"/>
  <c r="C370" i="5"/>
  <c r="D370" i="5"/>
  <c r="E370" i="5"/>
  <c r="F370" i="5"/>
  <c r="H370" i="5"/>
  <c r="I370" i="5"/>
  <c r="J370" i="5"/>
  <c r="K370" i="5"/>
  <c r="B371" i="5"/>
  <c r="C371" i="5"/>
  <c r="D371" i="5"/>
  <c r="E371" i="5"/>
  <c r="F371" i="5"/>
  <c r="H371" i="5"/>
  <c r="I371" i="5"/>
  <c r="J371" i="5"/>
  <c r="K371" i="5"/>
  <c r="B372" i="5"/>
  <c r="C372" i="5"/>
  <c r="D372" i="5"/>
  <c r="E372" i="5"/>
  <c r="F372" i="5"/>
  <c r="H372" i="5"/>
  <c r="I372" i="5"/>
  <c r="J372" i="5"/>
  <c r="K372" i="5"/>
  <c r="B373" i="5"/>
  <c r="C373" i="5"/>
  <c r="D373" i="5"/>
  <c r="E373" i="5"/>
  <c r="F373" i="5"/>
  <c r="H373" i="5"/>
  <c r="I373" i="5"/>
  <c r="J373" i="5"/>
  <c r="K373" i="5"/>
  <c r="B374" i="5"/>
  <c r="C374" i="5"/>
  <c r="D374" i="5"/>
  <c r="E374" i="5"/>
  <c r="F374" i="5"/>
  <c r="H374" i="5"/>
  <c r="I374" i="5"/>
  <c r="J374" i="5"/>
  <c r="K374" i="5"/>
  <c r="B375" i="5"/>
  <c r="C375" i="5"/>
  <c r="D375" i="5"/>
  <c r="E375" i="5"/>
  <c r="F375" i="5"/>
  <c r="H375" i="5"/>
  <c r="I375" i="5"/>
  <c r="J375" i="5"/>
  <c r="K375" i="5"/>
  <c r="B376" i="5"/>
  <c r="C376" i="5"/>
  <c r="D376" i="5"/>
  <c r="E376" i="5"/>
  <c r="F376" i="5"/>
  <c r="H376" i="5"/>
  <c r="I376" i="5"/>
  <c r="J376" i="5"/>
  <c r="K376" i="5"/>
  <c r="B377" i="5"/>
  <c r="C377" i="5"/>
  <c r="D377" i="5"/>
  <c r="E377" i="5"/>
  <c r="F377" i="5"/>
  <c r="H377" i="5"/>
  <c r="I377" i="5"/>
  <c r="J377" i="5"/>
  <c r="K377" i="5"/>
  <c r="B378" i="5"/>
  <c r="C378" i="5"/>
  <c r="D378" i="5"/>
  <c r="E378" i="5"/>
  <c r="F378" i="5"/>
  <c r="H378" i="5"/>
  <c r="I378" i="5"/>
  <c r="J378" i="5"/>
  <c r="K378" i="5"/>
  <c r="B379" i="5"/>
  <c r="C379" i="5"/>
  <c r="D379" i="5"/>
  <c r="E379" i="5"/>
  <c r="F379" i="5"/>
  <c r="H379" i="5"/>
  <c r="I379" i="5"/>
  <c r="J379" i="5"/>
  <c r="K379" i="5"/>
  <c r="B380" i="5"/>
  <c r="C380" i="5"/>
  <c r="D380" i="5"/>
  <c r="E380" i="5"/>
  <c r="F380" i="5"/>
  <c r="H380" i="5"/>
  <c r="I380" i="5"/>
  <c r="J380" i="5"/>
  <c r="K380" i="5"/>
  <c r="B381" i="5"/>
  <c r="C381" i="5"/>
  <c r="D381" i="5"/>
  <c r="E381" i="5"/>
  <c r="F381" i="5"/>
  <c r="H381" i="5"/>
  <c r="I381" i="5"/>
  <c r="J381" i="5"/>
  <c r="K381" i="5"/>
  <c r="B382" i="5"/>
  <c r="C382" i="5"/>
  <c r="D382" i="5"/>
  <c r="E382" i="5"/>
  <c r="F382" i="5"/>
  <c r="H382" i="5"/>
  <c r="I382" i="5"/>
  <c r="J382" i="5"/>
  <c r="K382" i="5"/>
  <c r="B383" i="5"/>
  <c r="C383" i="5"/>
  <c r="D383" i="5"/>
  <c r="E383" i="5"/>
  <c r="F383" i="5"/>
  <c r="H383" i="5"/>
  <c r="I383" i="5"/>
  <c r="J383" i="5"/>
  <c r="K383" i="5"/>
  <c r="B384" i="5"/>
  <c r="C384" i="5"/>
  <c r="D384" i="5"/>
  <c r="E384" i="5"/>
  <c r="F384" i="5"/>
  <c r="H384" i="5"/>
  <c r="I384" i="5"/>
  <c r="J384" i="5"/>
  <c r="K384" i="5"/>
  <c r="B385" i="5"/>
  <c r="C385" i="5"/>
  <c r="D385" i="5"/>
  <c r="E385" i="5"/>
  <c r="F385" i="5"/>
  <c r="H385" i="5"/>
  <c r="I385" i="5"/>
  <c r="J385" i="5"/>
  <c r="K385" i="5"/>
  <c r="B386" i="5"/>
  <c r="C386" i="5"/>
  <c r="D386" i="5"/>
  <c r="E386" i="5"/>
  <c r="F386" i="5"/>
  <c r="H386" i="5"/>
  <c r="I386" i="5"/>
  <c r="J386" i="5"/>
  <c r="K386" i="5"/>
  <c r="B387" i="5"/>
  <c r="C387" i="5"/>
  <c r="D387" i="5"/>
  <c r="E387" i="5"/>
  <c r="F387" i="5"/>
  <c r="H387" i="5"/>
  <c r="I387" i="5"/>
  <c r="J387" i="5"/>
  <c r="K387" i="5"/>
  <c r="B388" i="5"/>
  <c r="C388" i="5"/>
  <c r="D388" i="5"/>
  <c r="E388" i="5"/>
  <c r="F388" i="5"/>
  <c r="H388" i="5"/>
  <c r="I388" i="5"/>
  <c r="J388" i="5"/>
  <c r="K388" i="5"/>
  <c r="B389" i="5"/>
  <c r="C389" i="5"/>
  <c r="D389" i="5"/>
  <c r="E389" i="5"/>
  <c r="F389" i="5"/>
  <c r="H389" i="5"/>
  <c r="I389" i="5"/>
  <c r="J389" i="5"/>
  <c r="K389" i="5"/>
  <c r="B390" i="5"/>
  <c r="C390" i="5"/>
  <c r="D390" i="5"/>
  <c r="E390" i="5"/>
  <c r="F390" i="5"/>
  <c r="H390" i="5"/>
  <c r="I390" i="5"/>
  <c r="J390" i="5"/>
  <c r="K390" i="5"/>
  <c r="B391" i="5"/>
  <c r="C391" i="5"/>
  <c r="D391" i="5"/>
  <c r="E391" i="5"/>
  <c r="F391" i="5"/>
  <c r="H391" i="5"/>
  <c r="I391" i="5"/>
  <c r="J391" i="5"/>
  <c r="K391" i="5"/>
  <c r="B392" i="5"/>
  <c r="C392" i="5"/>
  <c r="D392" i="5"/>
  <c r="E392" i="5"/>
  <c r="F392" i="5"/>
  <c r="H392" i="5"/>
  <c r="I392" i="5"/>
  <c r="J392" i="5"/>
  <c r="K392" i="5"/>
  <c r="B393" i="5"/>
  <c r="C393" i="5"/>
  <c r="D393" i="5"/>
  <c r="E393" i="5"/>
  <c r="F393" i="5"/>
  <c r="H393" i="5"/>
  <c r="I393" i="5"/>
  <c r="J393" i="5"/>
  <c r="K393" i="5"/>
  <c r="B394" i="5"/>
  <c r="C394" i="5"/>
  <c r="D394" i="5"/>
  <c r="E394" i="5"/>
  <c r="F394" i="5"/>
  <c r="H394" i="5"/>
  <c r="I394" i="5"/>
  <c r="J394" i="5"/>
  <c r="K394" i="5"/>
  <c r="B395" i="5"/>
  <c r="C395" i="5"/>
  <c r="D395" i="5"/>
  <c r="E395" i="5"/>
  <c r="F395" i="5"/>
  <c r="H395" i="5"/>
  <c r="I395" i="5"/>
  <c r="J395" i="5"/>
  <c r="K395" i="5"/>
  <c r="B396" i="5"/>
  <c r="C396" i="5"/>
  <c r="D396" i="5"/>
  <c r="E396" i="5"/>
  <c r="F396" i="5"/>
  <c r="H396" i="5"/>
  <c r="I396" i="5"/>
  <c r="J396" i="5"/>
  <c r="K396" i="5"/>
  <c r="B397" i="5"/>
  <c r="C397" i="5"/>
  <c r="D397" i="5"/>
  <c r="E397" i="5"/>
  <c r="F397" i="5"/>
  <c r="H397" i="5"/>
  <c r="I397" i="5"/>
  <c r="J397" i="5"/>
  <c r="K397" i="5"/>
  <c r="B398" i="5"/>
  <c r="C398" i="5"/>
  <c r="D398" i="5"/>
  <c r="E398" i="5"/>
  <c r="F398" i="5"/>
  <c r="H398" i="5"/>
  <c r="I398" i="5"/>
  <c r="J398" i="5"/>
  <c r="K398" i="5"/>
  <c r="B399" i="5"/>
  <c r="C399" i="5"/>
  <c r="D399" i="5"/>
  <c r="E399" i="5"/>
  <c r="F399" i="5"/>
  <c r="H399" i="5"/>
  <c r="I399" i="5"/>
  <c r="J399" i="5"/>
  <c r="K399" i="5"/>
  <c r="B400" i="5"/>
  <c r="C400" i="5"/>
  <c r="D400" i="5"/>
  <c r="E400" i="5"/>
  <c r="F400" i="5"/>
  <c r="H400" i="5"/>
  <c r="I400" i="5"/>
  <c r="J400" i="5"/>
  <c r="K400" i="5"/>
  <c r="B401" i="5"/>
  <c r="C401" i="5"/>
  <c r="D401" i="5"/>
  <c r="E401" i="5"/>
  <c r="F401" i="5"/>
  <c r="H401" i="5"/>
  <c r="I401" i="5"/>
  <c r="J401" i="5"/>
  <c r="K401" i="5"/>
  <c r="B402" i="5"/>
  <c r="C402" i="5"/>
  <c r="D402" i="5"/>
  <c r="E402" i="5"/>
  <c r="F402" i="5"/>
  <c r="H402" i="5"/>
  <c r="I402" i="5"/>
  <c r="J402" i="5"/>
  <c r="K402" i="5"/>
  <c r="B403" i="5"/>
  <c r="C403" i="5"/>
  <c r="D403" i="5"/>
  <c r="E403" i="5"/>
  <c r="F403" i="5"/>
  <c r="H403" i="5"/>
  <c r="I403" i="5"/>
  <c r="J403" i="5"/>
  <c r="K403" i="5"/>
  <c r="B404" i="5"/>
  <c r="C404" i="5"/>
  <c r="D404" i="5"/>
  <c r="E404" i="5"/>
  <c r="F404" i="5"/>
  <c r="H404" i="5"/>
  <c r="I404" i="5"/>
  <c r="J404" i="5"/>
  <c r="K404" i="5"/>
  <c r="B405" i="5"/>
  <c r="C405" i="5"/>
  <c r="D405" i="5"/>
  <c r="E405" i="5"/>
  <c r="F405" i="5"/>
  <c r="H405" i="5"/>
  <c r="I405" i="5"/>
  <c r="J405" i="5"/>
  <c r="K405" i="5"/>
  <c r="B406" i="5"/>
  <c r="C406" i="5"/>
  <c r="D406" i="5"/>
  <c r="E406" i="5"/>
  <c r="F406" i="5"/>
  <c r="H406" i="5"/>
  <c r="I406" i="5"/>
  <c r="J406" i="5"/>
  <c r="K406" i="5"/>
  <c r="B407" i="5"/>
  <c r="C407" i="5"/>
  <c r="D407" i="5"/>
  <c r="E407" i="5"/>
  <c r="F407" i="5"/>
  <c r="H407" i="5"/>
  <c r="I407" i="5"/>
  <c r="J407" i="5"/>
  <c r="K407" i="5"/>
  <c r="B408" i="5"/>
  <c r="C408" i="5"/>
  <c r="D408" i="5"/>
  <c r="E408" i="5"/>
  <c r="F408" i="5"/>
  <c r="H408" i="5"/>
  <c r="I408" i="5"/>
  <c r="J408" i="5"/>
  <c r="K408" i="5"/>
  <c r="B409" i="5"/>
  <c r="C409" i="5"/>
  <c r="D409" i="5"/>
  <c r="E409" i="5"/>
  <c r="F409" i="5"/>
  <c r="H409" i="5"/>
  <c r="I409" i="5"/>
  <c r="J409" i="5"/>
  <c r="K409" i="5"/>
  <c r="B410" i="5"/>
  <c r="C410" i="5"/>
  <c r="D410" i="5"/>
  <c r="E410" i="5"/>
  <c r="F410" i="5"/>
  <c r="H410" i="5"/>
  <c r="I410" i="5"/>
  <c r="J410" i="5"/>
  <c r="K410" i="5"/>
  <c r="B411" i="5"/>
  <c r="C411" i="5"/>
  <c r="D411" i="5"/>
  <c r="E411" i="5"/>
  <c r="F411" i="5"/>
  <c r="H411" i="5"/>
  <c r="I411" i="5"/>
  <c r="J411" i="5"/>
  <c r="K411" i="5"/>
  <c r="B412" i="5"/>
  <c r="C412" i="5"/>
  <c r="D412" i="5"/>
  <c r="E412" i="5"/>
  <c r="F412" i="5"/>
  <c r="H412" i="5"/>
  <c r="I412" i="5"/>
  <c r="J412" i="5"/>
  <c r="K412" i="5"/>
  <c r="B413" i="5"/>
  <c r="C413" i="5"/>
  <c r="D413" i="5"/>
  <c r="E413" i="5"/>
  <c r="F413" i="5"/>
  <c r="H413" i="5"/>
  <c r="I413" i="5"/>
  <c r="J413" i="5"/>
  <c r="K413" i="5"/>
  <c r="B414" i="5"/>
  <c r="C414" i="5"/>
  <c r="D414" i="5"/>
  <c r="E414" i="5"/>
  <c r="F414" i="5"/>
  <c r="H414" i="5"/>
  <c r="I414" i="5"/>
  <c r="J414" i="5"/>
  <c r="K414" i="5"/>
  <c r="B415" i="5"/>
  <c r="C415" i="5"/>
  <c r="D415" i="5"/>
  <c r="E415" i="5"/>
  <c r="F415" i="5"/>
  <c r="H415" i="5"/>
  <c r="I415" i="5"/>
  <c r="J415" i="5"/>
  <c r="K415" i="5"/>
  <c r="B416" i="5"/>
  <c r="C416" i="5"/>
  <c r="D416" i="5"/>
  <c r="E416" i="5"/>
  <c r="F416" i="5"/>
  <c r="H416" i="5"/>
  <c r="I416" i="5"/>
  <c r="J416" i="5"/>
  <c r="K416" i="5"/>
  <c r="B417" i="5"/>
  <c r="C417" i="5"/>
  <c r="D417" i="5"/>
  <c r="E417" i="5"/>
  <c r="F417" i="5"/>
  <c r="H417" i="5"/>
  <c r="I417" i="5"/>
  <c r="J417" i="5"/>
  <c r="K417" i="5"/>
  <c r="B418" i="5"/>
  <c r="C418" i="5"/>
  <c r="D418" i="5"/>
  <c r="E418" i="5"/>
  <c r="F418" i="5"/>
  <c r="H418" i="5"/>
  <c r="I418" i="5"/>
  <c r="J418" i="5"/>
  <c r="K418" i="5"/>
  <c r="B419" i="5"/>
  <c r="C419" i="5"/>
  <c r="D419" i="5"/>
  <c r="E419" i="5"/>
  <c r="F419" i="5"/>
  <c r="H419" i="5"/>
  <c r="I419" i="5"/>
  <c r="J419" i="5"/>
  <c r="K419" i="5"/>
  <c r="B420" i="5"/>
  <c r="C420" i="5"/>
  <c r="D420" i="5"/>
  <c r="E420" i="5"/>
  <c r="F420" i="5"/>
  <c r="H420" i="5"/>
  <c r="I420" i="5"/>
  <c r="J420" i="5"/>
  <c r="K420" i="5"/>
  <c r="B421" i="5"/>
  <c r="C421" i="5"/>
  <c r="D421" i="5"/>
  <c r="E421" i="5"/>
  <c r="F421" i="5"/>
  <c r="H421" i="5"/>
  <c r="I421" i="5"/>
  <c r="J421" i="5"/>
  <c r="K421" i="5"/>
  <c r="B422" i="5"/>
  <c r="C422" i="5"/>
  <c r="D422" i="5"/>
  <c r="E422" i="5"/>
  <c r="F422" i="5"/>
  <c r="H422" i="5"/>
  <c r="I422" i="5"/>
  <c r="J422" i="5"/>
  <c r="K422" i="5"/>
  <c r="B423" i="5"/>
  <c r="C423" i="5"/>
  <c r="D423" i="5"/>
  <c r="E423" i="5"/>
  <c r="F423" i="5"/>
  <c r="H423" i="5"/>
  <c r="I423" i="5"/>
  <c r="J423" i="5"/>
  <c r="K423" i="5"/>
  <c r="B424" i="5"/>
  <c r="C424" i="5"/>
  <c r="D424" i="5"/>
  <c r="E424" i="5"/>
  <c r="F424" i="5"/>
  <c r="H424" i="5"/>
  <c r="I424" i="5"/>
  <c r="J424" i="5"/>
  <c r="K424" i="5"/>
  <c r="B425" i="5"/>
  <c r="C425" i="5"/>
  <c r="D425" i="5"/>
  <c r="E425" i="5"/>
  <c r="F425" i="5"/>
  <c r="H425" i="5"/>
  <c r="I425" i="5"/>
  <c r="J425" i="5"/>
  <c r="K425" i="5"/>
  <c r="B426" i="5"/>
  <c r="C426" i="5"/>
  <c r="D426" i="5"/>
  <c r="E426" i="5"/>
  <c r="F426" i="5"/>
  <c r="H426" i="5"/>
  <c r="I426" i="5"/>
  <c r="J426" i="5"/>
  <c r="K426" i="5"/>
  <c r="B427" i="5"/>
  <c r="C427" i="5"/>
  <c r="D427" i="5"/>
  <c r="E427" i="5"/>
  <c r="F427" i="5"/>
  <c r="H427" i="5"/>
  <c r="I427" i="5"/>
  <c r="J427" i="5"/>
  <c r="K427" i="5"/>
  <c r="B428" i="5"/>
  <c r="C428" i="5"/>
  <c r="D428" i="5"/>
  <c r="E428" i="5"/>
  <c r="F428" i="5"/>
  <c r="H428" i="5"/>
  <c r="I428" i="5"/>
  <c r="J428" i="5"/>
  <c r="K428" i="5"/>
  <c r="B429" i="5"/>
  <c r="C429" i="5"/>
  <c r="D429" i="5"/>
  <c r="E429" i="5"/>
  <c r="F429" i="5"/>
  <c r="H429" i="5"/>
  <c r="I429" i="5"/>
  <c r="J429" i="5"/>
  <c r="K429" i="5"/>
  <c r="B430" i="5"/>
  <c r="C430" i="5"/>
  <c r="D430" i="5"/>
  <c r="E430" i="5"/>
  <c r="F430" i="5"/>
  <c r="H430" i="5"/>
  <c r="I430" i="5"/>
  <c r="J430" i="5"/>
  <c r="K430" i="5"/>
  <c r="B431" i="5"/>
  <c r="C431" i="5"/>
  <c r="D431" i="5"/>
  <c r="E431" i="5"/>
  <c r="F431" i="5"/>
  <c r="H431" i="5"/>
  <c r="I431" i="5"/>
  <c r="J431" i="5"/>
  <c r="K431" i="5"/>
  <c r="B432" i="5"/>
  <c r="C432" i="5"/>
  <c r="D432" i="5"/>
  <c r="E432" i="5"/>
  <c r="F432" i="5"/>
  <c r="H432" i="5"/>
  <c r="I432" i="5"/>
  <c r="J432" i="5"/>
  <c r="K432" i="5"/>
  <c r="B433" i="5"/>
  <c r="C433" i="5"/>
  <c r="D433" i="5"/>
  <c r="E433" i="5"/>
  <c r="F433" i="5"/>
  <c r="H433" i="5"/>
  <c r="I433" i="5"/>
  <c r="J433" i="5"/>
  <c r="K433" i="5"/>
  <c r="B434" i="5"/>
  <c r="C434" i="5"/>
  <c r="D434" i="5"/>
  <c r="E434" i="5"/>
  <c r="F434" i="5"/>
  <c r="H434" i="5"/>
  <c r="I434" i="5"/>
  <c r="J434" i="5"/>
  <c r="K434" i="5"/>
  <c r="B435" i="5"/>
  <c r="C435" i="5"/>
  <c r="D435" i="5"/>
  <c r="E435" i="5"/>
  <c r="F435" i="5"/>
  <c r="H435" i="5"/>
  <c r="I435" i="5"/>
  <c r="J435" i="5"/>
  <c r="K435" i="5"/>
  <c r="B436" i="5"/>
  <c r="C436" i="5"/>
  <c r="D436" i="5"/>
  <c r="E436" i="5"/>
  <c r="F436" i="5"/>
  <c r="H436" i="5"/>
  <c r="I436" i="5"/>
  <c r="J436" i="5"/>
  <c r="K436" i="5"/>
  <c r="B437" i="5"/>
  <c r="C437" i="5"/>
  <c r="D437" i="5"/>
  <c r="E437" i="5"/>
  <c r="F437" i="5"/>
  <c r="H437" i="5"/>
  <c r="I437" i="5"/>
  <c r="J437" i="5"/>
  <c r="K437" i="5"/>
  <c r="B438" i="5"/>
  <c r="C438" i="5"/>
  <c r="D438" i="5"/>
  <c r="E438" i="5"/>
  <c r="F438" i="5"/>
  <c r="H438" i="5"/>
  <c r="I438" i="5"/>
  <c r="J438" i="5"/>
  <c r="K438" i="5"/>
  <c r="B439" i="5"/>
  <c r="C439" i="5"/>
  <c r="D439" i="5"/>
  <c r="E439" i="5"/>
  <c r="F439" i="5"/>
  <c r="H439" i="5"/>
  <c r="I439" i="5"/>
  <c r="J439" i="5"/>
  <c r="K439" i="5"/>
  <c r="B440" i="5"/>
  <c r="C440" i="5"/>
  <c r="D440" i="5"/>
  <c r="E440" i="5"/>
  <c r="F440" i="5"/>
  <c r="H440" i="5"/>
  <c r="I440" i="5"/>
  <c r="J440" i="5"/>
  <c r="K440" i="5"/>
  <c r="B441" i="5"/>
  <c r="C441" i="5"/>
  <c r="D441" i="5"/>
  <c r="E441" i="5"/>
  <c r="F441" i="5"/>
  <c r="H441" i="5"/>
  <c r="I441" i="5"/>
  <c r="J441" i="5"/>
  <c r="K441" i="5"/>
  <c r="B442" i="5"/>
  <c r="C442" i="5"/>
  <c r="D442" i="5"/>
  <c r="E442" i="5"/>
  <c r="F442" i="5"/>
  <c r="H442" i="5"/>
  <c r="I442" i="5"/>
  <c r="J442" i="5"/>
  <c r="K442" i="5"/>
  <c r="B443" i="5"/>
  <c r="C443" i="5"/>
  <c r="D443" i="5"/>
  <c r="E443" i="5"/>
  <c r="F443" i="5"/>
  <c r="H443" i="5"/>
  <c r="I443" i="5"/>
  <c r="J443" i="5"/>
  <c r="K443" i="5"/>
  <c r="B444" i="5"/>
  <c r="C444" i="5"/>
  <c r="D444" i="5"/>
  <c r="E444" i="5"/>
  <c r="F444" i="5"/>
  <c r="H444" i="5"/>
  <c r="I444" i="5"/>
  <c r="J444" i="5"/>
  <c r="K444" i="5"/>
  <c r="B445" i="5"/>
  <c r="C445" i="5"/>
  <c r="D445" i="5"/>
  <c r="E445" i="5"/>
  <c r="F445" i="5"/>
  <c r="H445" i="5"/>
  <c r="I445" i="5"/>
  <c r="J445" i="5"/>
  <c r="K445" i="5"/>
  <c r="B446" i="5"/>
  <c r="C446" i="5"/>
  <c r="D446" i="5"/>
  <c r="E446" i="5"/>
  <c r="F446" i="5"/>
  <c r="H446" i="5"/>
  <c r="I446" i="5"/>
  <c r="J446" i="5"/>
  <c r="K446" i="5"/>
  <c r="B447" i="5"/>
  <c r="C447" i="5"/>
  <c r="D447" i="5"/>
  <c r="E447" i="5"/>
  <c r="F447" i="5"/>
  <c r="H447" i="5"/>
  <c r="I447" i="5"/>
  <c r="J447" i="5"/>
  <c r="K447" i="5"/>
  <c r="B448" i="5"/>
  <c r="C448" i="5"/>
  <c r="D448" i="5"/>
  <c r="E448" i="5"/>
  <c r="F448" i="5"/>
  <c r="H448" i="5"/>
  <c r="I448" i="5"/>
  <c r="J448" i="5"/>
  <c r="K448" i="5"/>
  <c r="B449" i="5"/>
  <c r="C449" i="5"/>
  <c r="D449" i="5"/>
  <c r="E449" i="5"/>
  <c r="F449" i="5"/>
  <c r="H449" i="5"/>
  <c r="I449" i="5"/>
  <c r="J449" i="5"/>
  <c r="K449" i="5"/>
  <c r="B450" i="5"/>
  <c r="C450" i="5"/>
  <c r="D450" i="5"/>
  <c r="E450" i="5"/>
  <c r="F450" i="5"/>
  <c r="H450" i="5"/>
  <c r="I450" i="5"/>
  <c r="J450" i="5"/>
  <c r="K450" i="5"/>
  <c r="B451" i="5"/>
  <c r="C451" i="5"/>
  <c r="D451" i="5"/>
  <c r="E451" i="5"/>
  <c r="F451" i="5"/>
  <c r="H451" i="5"/>
  <c r="I451" i="5"/>
  <c r="J451" i="5"/>
  <c r="K451" i="5"/>
  <c r="B452" i="5"/>
  <c r="C452" i="5"/>
  <c r="D452" i="5"/>
  <c r="E452" i="5"/>
  <c r="F452" i="5"/>
  <c r="H452" i="5"/>
  <c r="I452" i="5"/>
  <c r="J452" i="5"/>
  <c r="K452" i="5"/>
  <c r="B453" i="5"/>
  <c r="C453" i="5"/>
  <c r="D453" i="5"/>
  <c r="E453" i="5"/>
  <c r="F453" i="5"/>
  <c r="H453" i="5"/>
  <c r="I453" i="5"/>
  <c r="J453" i="5"/>
  <c r="K453" i="5"/>
  <c r="B454" i="5"/>
  <c r="C454" i="5"/>
  <c r="D454" i="5"/>
  <c r="E454" i="5"/>
  <c r="F454" i="5"/>
  <c r="H454" i="5"/>
  <c r="I454" i="5"/>
  <c r="J454" i="5"/>
  <c r="K454" i="5"/>
  <c r="B455" i="5"/>
  <c r="C455" i="5"/>
  <c r="D455" i="5"/>
  <c r="E455" i="5"/>
  <c r="F455" i="5"/>
  <c r="H455" i="5"/>
  <c r="I455" i="5"/>
  <c r="J455" i="5"/>
  <c r="K455" i="5"/>
  <c r="B456" i="5"/>
  <c r="C456" i="5"/>
  <c r="D456" i="5"/>
  <c r="E456" i="5"/>
  <c r="F456" i="5"/>
  <c r="H456" i="5"/>
  <c r="I456" i="5"/>
  <c r="J456" i="5"/>
  <c r="K456" i="5"/>
  <c r="B457" i="5"/>
  <c r="C457" i="5"/>
  <c r="D457" i="5"/>
  <c r="E457" i="5"/>
  <c r="F457" i="5"/>
  <c r="H457" i="5"/>
  <c r="I457" i="5"/>
  <c r="J457" i="5"/>
  <c r="K457" i="5"/>
  <c r="B458" i="5"/>
  <c r="C458" i="5"/>
  <c r="D458" i="5"/>
  <c r="E458" i="5"/>
  <c r="F458" i="5"/>
  <c r="H458" i="5"/>
  <c r="I458" i="5"/>
  <c r="J458" i="5"/>
  <c r="K458" i="5"/>
  <c r="B459" i="5"/>
  <c r="C459" i="5"/>
  <c r="D459" i="5"/>
  <c r="E459" i="5"/>
  <c r="F459" i="5"/>
  <c r="H459" i="5"/>
  <c r="I459" i="5"/>
  <c r="J459" i="5"/>
  <c r="K459" i="5"/>
  <c r="B460" i="5"/>
  <c r="C460" i="5"/>
  <c r="D460" i="5"/>
  <c r="E460" i="5"/>
  <c r="F460" i="5"/>
  <c r="H460" i="5"/>
  <c r="I460" i="5"/>
  <c r="J460" i="5"/>
  <c r="K460" i="5"/>
  <c r="B461" i="5"/>
  <c r="C461" i="5"/>
  <c r="D461" i="5"/>
  <c r="E461" i="5"/>
  <c r="F461" i="5"/>
  <c r="H461" i="5"/>
  <c r="I461" i="5"/>
  <c r="J461" i="5"/>
  <c r="K461" i="5"/>
  <c r="B462" i="5"/>
  <c r="C462" i="5"/>
  <c r="D462" i="5"/>
  <c r="E462" i="5"/>
  <c r="F462" i="5"/>
  <c r="H462" i="5"/>
  <c r="I462" i="5"/>
  <c r="J462" i="5"/>
  <c r="K462" i="5"/>
  <c r="B463" i="5"/>
  <c r="C463" i="5"/>
  <c r="D463" i="5"/>
  <c r="E463" i="5"/>
  <c r="F463" i="5"/>
  <c r="H463" i="5"/>
  <c r="I463" i="5"/>
  <c r="J463" i="5"/>
  <c r="K463" i="5"/>
  <c r="B464" i="5"/>
  <c r="C464" i="5"/>
  <c r="D464" i="5"/>
  <c r="E464" i="5"/>
  <c r="F464" i="5"/>
  <c r="H464" i="5"/>
  <c r="I464" i="5"/>
  <c r="J464" i="5"/>
  <c r="K464" i="5"/>
  <c r="B465" i="5"/>
  <c r="C465" i="5"/>
  <c r="D465" i="5"/>
  <c r="E465" i="5"/>
  <c r="F465" i="5"/>
  <c r="H465" i="5"/>
  <c r="I465" i="5"/>
  <c r="J465" i="5"/>
  <c r="K465" i="5"/>
  <c r="B466" i="5"/>
  <c r="C466" i="5"/>
  <c r="D466" i="5"/>
  <c r="E466" i="5"/>
  <c r="F466" i="5"/>
  <c r="H466" i="5"/>
  <c r="I466" i="5"/>
  <c r="J466" i="5"/>
  <c r="K466" i="5"/>
  <c r="B467" i="5"/>
  <c r="C467" i="5"/>
  <c r="D467" i="5"/>
  <c r="E467" i="5"/>
  <c r="F467" i="5"/>
  <c r="H467" i="5"/>
  <c r="I467" i="5"/>
  <c r="J467" i="5"/>
  <c r="K467" i="5"/>
  <c r="F2" i="10"/>
  <c r="G2" i="10"/>
  <c r="H2" i="10"/>
  <c r="I2" i="10"/>
  <c r="J2" i="10"/>
  <c r="K2" i="10"/>
  <c r="M3" i="10"/>
  <c r="F6" i="10"/>
  <c r="G6" i="10"/>
  <c r="H6" i="10"/>
  <c r="I6" i="10"/>
  <c r="J6" i="10"/>
  <c r="K6" i="10"/>
  <c r="F7" i="10"/>
  <c r="G7" i="10"/>
  <c r="H7" i="10"/>
  <c r="I7" i="10"/>
  <c r="J7" i="10"/>
  <c r="K7" i="10"/>
  <c r="F8" i="10"/>
  <c r="G8" i="10"/>
  <c r="H8" i="10"/>
  <c r="I8" i="10"/>
  <c r="J8" i="10"/>
  <c r="K8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C5" i="4"/>
  <c r="T5" i="4"/>
  <c r="C6" i="4"/>
  <c r="T6" i="4"/>
  <c r="U6" i="4"/>
  <c r="X6" i="4"/>
  <c r="U7" i="4"/>
  <c r="X7" i="4"/>
  <c r="U8" i="4"/>
  <c r="X8" i="4"/>
  <c r="X9" i="4"/>
  <c r="Y9" i="4"/>
  <c r="X10" i="4"/>
  <c r="Y10" i="4"/>
  <c r="X11" i="4"/>
  <c r="Y11" i="4"/>
  <c r="X12" i="4"/>
  <c r="Y12" i="4"/>
  <c r="N13" i="4"/>
  <c r="O13" i="4"/>
  <c r="X13" i="4"/>
  <c r="Y13" i="4"/>
  <c r="J14" i="4"/>
  <c r="K14" i="4"/>
  <c r="L14" i="4"/>
  <c r="M14" i="4"/>
  <c r="N14" i="4"/>
  <c r="O14" i="4"/>
  <c r="X14" i="4"/>
  <c r="Y14" i="4"/>
  <c r="J15" i="4"/>
  <c r="K15" i="4"/>
  <c r="L15" i="4"/>
  <c r="M15" i="4"/>
  <c r="N15" i="4"/>
  <c r="O15" i="4"/>
  <c r="X15" i="4"/>
  <c r="Y15" i="4"/>
  <c r="J16" i="4"/>
  <c r="K16" i="4"/>
  <c r="L16" i="4"/>
  <c r="M16" i="4"/>
  <c r="N16" i="4"/>
  <c r="O16" i="4"/>
  <c r="X16" i="4"/>
  <c r="J17" i="4"/>
  <c r="K17" i="4"/>
  <c r="L17" i="4"/>
  <c r="M17" i="4"/>
  <c r="N17" i="4"/>
  <c r="O17" i="4"/>
  <c r="U17" i="4"/>
  <c r="X17" i="4"/>
  <c r="J18" i="4"/>
  <c r="K18" i="4"/>
  <c r="L18" i="4"/>
  <c r="M18" i="4"/>
  <c r="N18" i="4"/>
  <c r="O18" i="4"/>
  <c r="X18" i="4"/>
  <c r="Y18" i="4"/>
  <c r="J19" i="4"/>
  <c r="K19" i="4"/>
  <c r="L19" i="4"/>
  <c r="M19" i="4"/>
  <c r="N19" i="4"/>
  <c r="O19" i="4"/>
  <c r="J20" i="4"/>
  <c r="K20" i="4"/>
  <c r="L20" i="4"/>
  <c r="M20" i="4"/>
  <c r="N20" i="4"/>
  <c r="O20" i="4"/>
  <c r="J21" i="4"/>
  <c r="K21" i="4"/>
  <c r="L21" i="4"/>
  <c r="M21" i="4"/>
  <c r="N21" i="4"/>
  <c r="O21" i="4"/>
  <c r="J22" i="4"/>
  <c r="K22" i="4"/>
  <c r="L22" i="4"/>
  <c r="M22" i="4"/>
  <c r="N22" i="4"/>
  <c r="O22" i="4"/>
  <c r="J23" i="4"/>
  <c r="K23" i="4"/>
  <c r="L23" i="4"/>
  <c r="M23" i="4"/>
  <c r="N23" i="4"/>
  <c r="O23" i="4"/>
  <c r="J24" i="4"/>
  <c r="K24" i="4"/>
  <c r="L24" i="4"/>
  <c r="M24" i="4"/>
  <c r="N24" i="4"/>
  <c r="O24" i="4"/>
  <c r="J25" i="4"/>
  <c r="K25" i="4"/>
  <c r="L25" i="4"/>
  <c r="M25" i="4"/>
  <c r="N25" i="4"/>
  <c r="O25" i="4"/>
  <c r="W25" i="4"/>
  <c r="W25" i="4" a="1"/>
  <c r="X25" i="4"/>
  <c r="Y25" i="4"/>
  <c r="Z25" i="4"/>
  <c r="J26" i="4"/>
  <c r="K26" i="4"/>
  <c r="L26" i="4"/>
  <c r="M26" i="4"/>
  <c r="N26" i="4"/>
  <c r="O26" i="4"/>
  <c r="W26" i="4"/>
  <c r="X26" i="4"/>
  <c r="Y26" i="4"/>
  <c r="Z26" i="4"/>
  <c r="J27" i="4"/>
  <c r="K27" i="4"/>
  <c r="L27" i="4"/>
  <c r="M27" i="4"/>
  <c r="N27" i="4"/>
  <c r="O27" i="4"/>
  <c r="W27" i="4"/>
  <c r="X27" i="4"/>
  <c r="Y27" i="4"/>
  <c r="Z27" i="4"/>
  <c r="J28" i="4"/>
  <c r="K28" i="4"/>
  <c r="L28" i="4"/>
  <c r="M28" i="4"/>
  <c r="N28" i="4"/>
  <c r="O28" i="4"/>
  <c r="W28" i="4"/>
  <c r="X28" i="4"/>
  <c r="Y28" i="4"/>
  <c r="Z28" i="4"/>
  <c r="J29" i="4"/>
  <c r="K29" i="4"/>
  <c r="L29" i="4"/>
  <c r="M29" i="4"/>
  <c r="N29" i="4"/>
  <c r="O29" i="4"/>
  <c r="W29" i="4"/>
  <c r="X29" i="4"/>
  <c r="Y29" i="4"/>
  <c r="Z29" i="4"/>
  <c r="J30" i="4"/>
  <c r="K30" i="4"/>
  <c r="L30" i="4"/>
  <c r="M30" i="4"/>
  <c r="N30" i="4"/>
  <c r="O30" i="4"/>
  <c r="W30" i="4"/>
  <c r="X30" i="4"/>
  <c r="Y30" i="4"/>
  <c r="Z30" i="4"/>
  <c r="J31" i="4"/>
  <c r="K31" i="4"/>
  <c r="L31" i="4"/>
  <c r="M31" i="4"/>
  <c r="N31" i="4"/>
  <c r="O31" i="4"/>
  <c r="W31" i="4"/>
  <c r="X31" i="4"/>
  <c r="Y31" i="4"/>
  <c r="Z31" i="4"/>
  <c r="J32" i="4"/>
  <c r="K32" i="4"/>
  <c r="L32" i="4"/>
  <c r="M32" i="4"/>
  <c r="N32" i="4"/>
  <c r="O32" i="4"/>
  <c r="W32" i="4"/>
  <c r="X32" i="4"/>
  <c r="Y32" i="4"/>
  <c r="Z32" i="4"/>
  <c r="J33" i="4"/>
  <c r="K33" i="4"/>
  <c r="L33" i="4"/>
  <c r="M33" i="4"/>
  <c r="N33" i="4"/>
  <c r="O33" i="4"/>
  <c r="W33" i="4"/>
  <c r="X33" i="4"/>
  <c r="Y33" i="4"/>
  <c r="Z33" i="4"/>
  <c r="J34" i="4"/>
  <c r="K34" i="4"/>
  <c r="L34" i="4"/>
  <c r="M34" i="4"/>
  <c r="N34" i="4"/>
  <c r="O34" i="4"/>
  <c r="W34" i="4"/>
  <c r="X34" i="4"/>
  <c r="Y34" i="4"/>
  <c r="Z34" i="4"/>
  <c r="J35" i="4"/>
  <c r="K35" i="4"/>
  <c r="L35" i="4"/>
  <c r="M35" i="4"/>
  <c r="N35" i="4"/>
  <c r="O35" i="4"/>
  <c r="W35" i="4"/>
  <c r="X35" i="4"/>
  <c r="Y35" i="4"/>
  <c r="Z35" i="4"/>
  <c r="J36" i="4"/>
  <c r="K36" i="4"/>
  <c r="L36" i="4"/>
  <c r="M36" i="4"/>
  <c r="N36" i="4"/>
  <c r="O36" i="4"/>
  <c r="W36" i="4"/>
  <c r="X36" i="4"/>
  <c r="Y36" i="4"/>
  <c r="Z36" i="4"/>
  <c r="J37" i="4"/>
  <c r="K37" i="4"/>
  <c r="L37" i="4"/>
  <c r="M37" i="4"/>
  <c r="N37" i="4"/>
  <c r="O37" i="4"/>
  <c r="W37" i="4"/>
  <c r="X37" i="4"/>
  <c r="Y37" i="4"/>
  <c r="Z37" i="4"/>
  <c r="J38" i="4"/>
  <c r="K38" i="4"/>
  <c r="L38" i="4"/>
  <c r="M38" i="4"/>
  <c r="N38" i="4"/>
  <c r="O38" i="4"/>
  <c r="W38" i="4"/>
  <c r="X38" i="4"/>
  <c r="Y38" i="4"/>
  <c r="Z38" i="4"/>
  <c r="J39" i="4"/>
  <c r="K39" i="4"/>
  <c r="L39" i="4"/>
  <c r="M39" i="4"/>
  <c r="N39" i="4"/>
  <c r="O39" i="4"/>
  <c r="W39" i="4"/>
  <c r="X39" i="4"/>
  <c r="Y39" i="4"/>
  <c r="Z39" i="4"/>
  <c r="J40" i="4"/>
  <c r="K40" i="4"/>
  <c r="L40" i="4"/>
  <c r="M40" i="4"/>
  <c r="N40" i="4"/>
  <c r="O40" i="4"/>
  <c r="W40" i="4"/>
  <c r="X40" i="4"/>
  <c r="Y40" i="4"/>
  <c r="Z40" i="4"/>
  <c r="J41" i="4"/>
  <c r="K41" i="4"/>
  <c r="L41" i="4"/>
  <c r="M41" i="4"/>
  <c r="N41" i="4"/>
  <c r="O41" i="4"/>
  <c r="W41" i="4"/>
  <c r="X41" i="4"/>
  <c r="Y41" i="4"/>
  <c r="Z41" i="4"/>
  <c r="J42" i="4"/>
  <c r="K42" i="4"/>
  <c r="L42" i="4"/>
  <c r="M42" i="4"/>
  <c r="N42" i="4"/>
  <c r="O42" i="4"/>
  <c r="W42" i="4"/>
  <c r="X42" i="4"/>
  <c r="Y42" i="4"/>
  <c r="Z42" i="4"/>
  <c r="J43" i="4"/>
  <c r="K43" i="4"/>
  <c r="L43" i="4"/>
  <c r="M43" i="4"/>
  <c r="N43" i="4"/>
  <c r="O43" i="4"/>
  <c r="W43" i="4"/>
  <c r="X43" i="4"/>
  <c r="Y43" i="4"/>
  <c r="Z43" i="4"/>
  <c r="J44" i="4"/>
  <c r="K44" i="4"/>
  <c r="L44" i="4"/>
  <c r="M44" i="4"/>
  <c r="N44" i="4"/>
  <c r="O44" i="4"/>
  <c r="W44" i="4"/>
  <c r="X44" i="4"/>
  <c r="Y44" i="4"/>
  <c r="Z44" i="4"/>
  <c r="J45" i="4"/>
  <c r="K45" i="4"/>
  <c r="L45" i="4"/>
  <c r="M45" i="4"/>
  <c r="N45" i="4"/>
  <c r="O45" i="4"/>
  <c r="W45" i="4"/>
  <c r="X45" i="4"/>
  <c r="Y45" i="4"/>
  <c r="Z45" i="4"/>
  <c r="J46" i="4"/>
  <c r="K46" i="4"/>
  <c r="L46" i="4"/>
  <c r="M46" i="4"/>
  <c r="N46" i="4"/>
  <c r="O46" i="4"/>
  <c r="W46" i="4"/>
  <c r="X46" i="4"/>
  <c r="Y46" i="4"/>
  <c r="Z46" i="4"/>
  <c r="J47" i="4"/>
  <c r="K47" i="4"/>
  <c r="L47" i="4"/>
  <c r="M47" i="4"/>
  <c r="N47" i="4"/>
  <c r="O47" i="4"/>
  <c r="W47" i="4"/>
  <c r="X47" i="4"/>
  <c r="Y47" i="4"/>
  <c r="Z47" i="4"/>
  <c r="J48" i="4"/>
  <c r="K48" i="4"/>
  <c r="L48" i="4"/>
  <c r="M48" i="4"/>
  <c r="N48" i="4"/>
  <c r="O48" i="4"/>
  <c r="W48" i="4"/>
  <c r="X48" i="4"/>
  <c r="Y48" i="4"/>
  <c r="Z48" i="4"/>
  <c r="J49" i="4"/>
  <c r="K49" i="4"/>
  <c r="L49" i="4"/>
  <c r="M49" i="4"/>
  <c r="N49" i="4"/>
  <c r="O49" i="4"/>
  <c r="W49" i="4"/>
  <c r="X49" i="4"/>
  <c r="Y49" i="4"/>
  <c r="Z49" i="4"/>
  <c r="J50" i="4"/>
  <c r="K50" i="4"/>
  <c r="L50" i="4"/>
  <c r="M50" i="4"/>
  <c r="N50" i="4"/>
  <c r="O50" i="4"/>
  <c r="W50" i="4"/>
  <c r="X50" i="4"/>
  <c r="Y50" i="4"/>
  <c r="Z50" i="4"/>
  <c r="J51" i="4"/>
  <c r="K51" i="4"/>
  <c r="L51" i="4"/>
  <c r="M51" i="4"/>
  <c r="N51" i="4"/>
  <c r="O51" i="4"/>
  <c r="W51" i="4"/>
  <c r="X51" i="4"/>
  <c r="Y51" i="4"/>
  <c r="Z51" i="4"/>
  <c r="J52" i="4"/>
  <c r="K52" i="4"/>
  <c r="L52" i="4"/>
  <c r="M52" i="4"/>
  <c r="N52" i="4"/>
  <c r="O52" i="4"/>
  <c r="W52" i="4"/>
  <c r="X52" i="4"/>
  <c r="Y52" i="4"/>
  <c r="Z52" i="4"/>
  <c r="J53" i="4"/>
  <c r="K53" i="4"/>
  <c r="L53" i="4"/>
  <c r="M53" i="4"/>
  <c r="N53" i="4"/>
  <c r="O53" i="4"/>
  <c r="W53" i="4"/>
  <c r="X53" i="4"/>
  <c r="Y53" i="4"/>
  <c r="Z53" i="4"/>
  <c r="J54" i="4"/>
  <c r="K54" i="4"/>
  <c r="L54" i="4"/>
  <c r="M54" i="4"/>
  <c r="N54" i="4"/>
  <c r="O54" i="4"/>
  <c r="W54" i="4"/>
  <c r="X54" i="4"/>
  <c r="Y54" i="4"/>
  <c r="Z54" i="4"/>
  <c r="J55" i="4"/>
  <c r="K55" i="4"/>
  <c r="L55" i="4"/>
  <c r="M55" i="4"/>
  <c r="N55" i="4"/>
  <c r="O55" i="4"/>
  <c r="W55" i="4"/>
  <c r="X55" i="4"/>
  <c r="Y55" i="4"/>
  <c r="Z55" i="4"/>
  <c r="J56" i="4"/>
  <c r="K56" i="4"/>
  <c r="L56" i="4"/>
  <c r="M56" i="4"/>
  <c r="N56" i="4"/>
  <c r="O56" i="4"/>
  <c r="W56" i="4"/>
  <c r="X56" i="4"/>
  <c r="Y56" i="4"/>
  <c r="Z56" i="4"/>
  <c r="J57" i="4"/>
  <c r="K57" i="4"/>
  <c r="L57" i="4"/>
  <c r="M57" i="4"/>
  <c r="N57" i="4"/>
  <c r="O57" i="4"/>
  <c r="W57" i="4"/>
  <c r="X57" i="4"/>
  <c r="Y57" i="4"/>
  <c r="Z57" i="4"/>
  <c r="J58" i="4"/>
  <c r="K58" i="4"/>
  <c r="L58" i="4"/>
  <c r="M58" i="4"/>
  <c r="N58" i="4"/>
  <c r="O58" i="4"/>
  <c r="W58" i="4"/>
  <c r="X58" i="4"/>
  <c r="Y58" i="4"/>
  <c r="Z58" i="4"/>
  <c r="J59" i="4"/>
  <c r="K59" i="4"/>
  <c r="L59" i="4"/>
  <c r="M59" i="4"/>
  <c r="N59" i="4"/>
  <c r="O59" i="4"/>
  <c r="W59" i="4"/>
  <c r="X59" i="4"/>
  <c r="Y59" i="4"/>
  <c r="Z59" i="4"/>
  <c r="J60" i="4"/>
  <c r="K60" i="4"/>
  <c r="L60" i="4"/>
  <c r="M60" i="4"/>
  <c r="N60" i="4"/>
  <c r="O60" i="4"/>
  <c r="W60" i="4"/>
  <c r="X60" i="4"/>
  <c r="Y60" i="4"/>
  <c r="Z60" i="4"/>
  <c r="J61" i="4"/>
  <c r="K61" i="4"/>
  <c r="L61" i="4"/>
  <c r="M61" i="4"/>
  <c r="N61" i="4"/>
  <c r="O61" i="4"/>
  <c r="W61" i="4"/>
  <c r="X61" i="4"/>
  <c r="Y61" i="4"/>
  <c r="Z61" i="4"/>
  <c r="J62" i="4"/>
  <c r="K62" i="4"/>
  <c r="L62" i="4"/>
  <c r="M62" i="4"/>
  <c r="N62" i="4"/>
  <c r="O62" i="4"/>
  <c r="W62" i="4"/>
  <c r="X62" i="4"/>
  <c r="Y62" i="4"/>
  <c r="Z62" i="4"/>
  <c r="J63" i="4"/>
  <c r="K63" i="4"/>
  <c r="L63" i="4"/>
  <c r="M63" i="4"/>
  <c r="N63" i="4"/>
  <c r="O63" i="4"/>
  <c r="W63" i="4"/>
  <c r="X63" i="4"/>
  <c r="Y63" i="4"/>
  <c r="Z63" i="4"/>
  <c r="J64" i="4"/>
  <c r="K64" i="4"/>
  <c r="L64" i="4"/>
  <c r="M64" i="4"/>
  <c r="N64" i="4"/>
  <c r="O64" i="4"/>
  <c r="W64" i="4"/>
  <c r="X64" i="4"/>
  <c r="Y64" i="4"/>
  <c r="Z64" i="4"/>
  <c r="J65" i="4"/>
  <c r="K65" i="4"/>
  <c r="L65" i="4"/>
  <c r="M65" i="4"/>
  <c r="N65" i="4"/>
  <c r="O65" i="4"/>
  <c r="W65" i="4"/>
  <c r="X65" i="4"/>
  <c r="Y65" i="4"/>
  <c r="Z65" i="4"/>
  <c r="J66" i="4"/>
  <c r="K66" i="4"/>
  <c r="L66" i="4"/>
  <c r="M66" i="4"/>
  <c r="N66" i="4"/>
  <c r="O66" i="4"/>
  <c r="W66" i="4"/>
  <c r="X66" i="4"/>
  <c r="Y66" i="4"/>
  <c r="Z66" i="4"/>
  <c r="J67" i="4"/>
  <c r="K67" i="4"/>
  <c r="L67" i="4"/>
  <c r="M67" i="4"/>
  <c r="N67" i="4"/>
  <c r="O67" i="4"/>
  <c r="W67" i="4"/>
  <c r="X67" i="4"/>
  <c r="Y67" i="4"/>
  <c r="Z67" i="4"/>
  <c r="J68" i="4"/>
  <c r="K68" i="4"/>
  <c r="L68" i="4"/>
  <c r="M68" i="4"/>
  <c r="N68" i="4"/>
  <c r="O68" i="4"/>
  <c r="W68" i="4"/>
  <c r="X68" i="4"/>
  <c r="Y68" i="4"/>
  <c r="Z68" i="4"/>
  <c r="J69" i="4"/>
  <c r="K69" i="4"/>
  <c r="L69" i="4"/>
  <c r="M69" i="4"/>
  <c r="N69" i="4"/>
  <c r="O69" i="4"/>
  <c r="W69" i="4"/>
  <c r="X69" i="4"/>
  <c r="Y69" i="4"/>
  <c r="Z69" i="4"/>
  <c r="J70" i="4"/>
  <c r="K70" i="4"/>
  <c r="L70" i="4"/>
  <c r="M70" i="4"/>
  <c r="N70" i="4"/>
  <c r="O70" i="4"/>
  <c r="W70" i="4"/>
  <c r="X70" i="4"/>
  <c r="Y70" i="4"/>
  <c r="Z70" i="4"/>
  <c r="J71" i="4"/>
  <c r="K71" i="4"/>
  <c r="L71" i="4"/>
  <c r="M71" i="4"/>
  <c r="N71" i="4"/>
  <c r="O71" i="4"/>
  <c r="W71" i="4"/>
  <c r="X71" i="4"/>
  <c r="Y71" i="4"/>
  <c r="Z71" i="4"/>
  <c r="J72" i="4"/>
  <c r="K72" i="4"/>
  <c r="L72" i="4"/>
  <c r="M72" i="4"/>
  <c r="N72" i="4"/>
  <c r="O72" i="4"/>
  <c r="W72" i="4"/>
  <c r="X72" i="4"/>
  <c r="Y72" i="4"/>
  <c r="Z72" i="4"/>
  <c r="J73" i="4"/>
  <c r="K73" i="4"/>
  <c r="L73" i="4"/>
  <c r="M73" i="4"/>
  <c r="N73" i="4"/>
  <c r="O73" i="4"/>
  <c r="W73" i="4"/>
  <c r="X73" i="4"/>
  <c r="Y73" i="4"/>
  <c r="Z73" i="4"/>
  <c r="J74" i="4"/>
  <c r="K74" i="4"/>
  <c r="L74" i="4"/>
  <c r="M74" i="4"/>
  <c r="N74" i="4"/>
  <c r="O74" i="4"/>
  <c r="W74" i="4"/>
  <c r="X74" i="4"/>
  <c r="Y74" i="4"/>
  <c r="Z74" i="4"/>
  <c r="J75" i="4"/>
  <c r="K75" i="4"/>
  <c r="L75" i="4"/>
  <c r="M75" i="4"/>
  <c r="N75" i="4"/>
  <c r="O75" i="4"/>
  <c r="W75" i="4"/>
  <c r="X75" i="4"/>
  <c r="Y75" i="4"/>
  <c r="Z75" i="4"/>
  <c r="J76" i="4"/>
  <c r="K76" i="4"/>
  <c r="L76" i="4"/>
  <c r="M76" i="4"/>
  <c r="N76" i="4"/>
  <c r="O76" i="4"/>
  <c r="W76" i="4"/>
  <c r="X76" i="4"/>
  <c r="Y76" i="4"/>
  <c r="Z76" i="4"/>
  <c r="J77" i="4"/>
  <c r="K77" i="4"/>
  <c r="L77" i="4"/>
  <c r="M77" i="4"/>
  <c r="N77" i="4"/>
  <c r="O77" i="4"/>
  <c r="W77" i="4"/>
  <c r="X77" i="4"/>
  <c r="Y77" i="4"/>
  <c r="Z77" i="4"/>
  <c r="J78" i="4"/>
  <c r="K78" i="4"/>
  <c r="L78" i="4"/>
  <c r="M78" i="4"/>
  <c r="N78" i="4"/>
  <c r="O78" i="4"/>
  <c r="W78" i="4"/>
  <c r="X78" i="4"/>
  <c r="Y78" i="4"/>
  <c r="Z78" i="4"/>
  <c r="J79" i="4"/>
  <c r="K79" i="4"/>
  <c r="L79" i="4"/>
  <c r="M79" i="4"/>
  <c r="N79" i="4"/>
  <c r="O79" i="4"/>
  <c r="W79" i="4"/>
  <c r="X79" i="4"/>
  <c r="Y79" i="4"/>
  <c r="Z79" i="4"/>
  <c r="J80" i="4"/>
  <c r="K80" i="4"/>
  <c r="L80" i="4"/>
  <c r="M80" i="4"/>
  <c r="N80" i="4"/>
  <c r="O80" i="4"/>
  <c r="W80" i="4"/>
  <c r="X80" i="4"/>
  <c r="Y80" i="4"/>
  <c r="Z80" i="4"/>
  <c r="J81" i="4"/>
  <c r="K81" i="4"/>
  <c r="L81" i="4"/>
  <c r="M81" i="4"/>
  <c r="N81" i="4"/>
  <c r="O81" i="4"/>
  <c r="W81" i="4"/>
  <c r="X81" i="4"/>
  <c r="Y81" i="4"/>
  <c r="Z81" i="4"/>
  <c r="J82" i="4"/>
  <c r="K82" i="4"/>
  <c r="L82" i="4"/>
  <c r="M82" i="4"/>
  <c r="N82" i="4"/>
  <c r="O82" i="4"/>
  <c r="W82" i="4"/>
  <c r="X82" i="4"/>
  <c r="Y82" i="4"/>
  <c r="Z82" i="4"/>
  <c r="J83" i="4"/>
  <c r="K83" i="4"/>
  <c r="L83" i="4"/>
  <c r="M83" i="4"/>
  <c r="N83" i="4"/>
  <c r="O83" i="4"/>
  <c r="W83" i="4"/>
  <c r="X83" i="4"/>
  <c r="Y83" i="4"/>
  <c r="Z83" i="4"/>
  <c r="J84" i="4"/>
  <c r="K84" i="4"/>
  <c r="L84" i="4"/>
  <c r="M84" i="4"/>
  <c r="N84" i="4"/>
  <c r="O84" i="4"/>
  <c r="W84" i="4"/>
  <c r="X84" i="4"/>
  <c r="Y84" i="4"/>
  <c r="Z84" i="4"/>
  <c r="J85" i="4"/>
  <c r="K85" i="4"/>
  <c r="L85" i="4"/>
  <c r="M85" i="4"/>
  <c r="N85" i="4"/>
  <c r="O85" i="4"/>
  <c r="W85" i="4"/>
  <c r="X85" i="4"/>
  <c r="Y85" i="4"/>
  <c r="Z85" i="4"/>
  <c r="J86" i="4"/>
  <c r="K86" i="4"/>
  <c r="L86" i="4"/>
  <c r="M86" i="4"/>
  <c r="N86" i="4"/>
  <c r="O86" i="4"/>
  <c r="W86" i="4"/>
  <c r="X86" i="4"/>
  <c r="Y86" i="4"/>
  <c r="Z86" i="4"/>
  <c r="J87" i="4"/>
  <c r="K87" i="4"/>
  <c r="L87" i="4"/>
  <c r="M87" i="4"/>
  <c r="N87" i="4"/>
  <c r="O87" i="4"/>
  <c r="W87" i="4"/>
  <c r="X87" i="4"/>
  <c r="Y87" i="4"/>
  <c r="Z87" i="4"/>
  <c r="J88" i="4"/>
  <c r="K88" i="4"/>
  <c r="L88" i="4"/>
  <c r="M88" i="4"/>
  <c r="N88" i="4"/>
  <c r="O88" i="4"/>
  <c r="W88" i="4"/>
  <c r="X88" i="4"/>
  <c r="Y88" i="4"/>
  <c r="Z88" i="4"/>
  <c r="J89" i="4"/>
  <c r="K89" i="4"/>
  <c r="L89" i="4"/>
  <c r="M89" i="4"/>
  <c r="N89" i="4"/>
  <c r="O89" i="4"/>
  <c r="W89" i="4"/>
  <c r="X89" i="4"/>
  <c r="Y89" i="4"/>
  <c r="Z89" i="4"/>
  <c r="J90" i="4"/>
  <c r="K90" i="4"/>
  <c r="L90" i="4"/>
  <c r="M90" i="4"/>
  <c r="N90" i="4"/>
  <c r="O90" i="4"/>
  <c r="W90" i="4"/>
  <c r="X90" i="4"/>
  <c r="Y90" i="4"/>
  <c r="Z90" i="4"/>
  <c r="J91" i="4"/>
  <c r="K91" i="4"/>
  <c r="L91" i="4"/>
  <c r="M91" i="4"/>
  <c r="N91" i="4"/>
  <c r="O91" i="4"/>
  <c r="W91" i="4"/>
  <c r="X91" i="4"/>
  <c r="Y91" i="4"/>
  <c r="Z91" i="4"/>
  <c r="J92" i="4"/>
  <c r="K92" i="4"/>
  <c r="L92" i="4"/>
  <c r="M92" i="4"/>
  <c r="N92" i="4"/>
  <c r="O92" i="4"/>
  <c r="W92" i="4"/>
  <c r="X92" i="4"/>
  <c r="Y92" i="4"/>
  <c r="Z92" i="4"/>
  <c r="J93" i="4"/>
  <c r="K93" i="4"/>
  <c r="L93" i="4"/>
  <c r="M93" i="4"/>
  <c r="N93" i="4"/>
  <c r="O93" i="4"/>
  <c r="W93" i="4"/>
  <c r="X93" i="4"/>
  <c r="Y93" i="4"/>
  <c r="Z93" i="4"/>
  <c r="J94" i="4"/>
  <c r="K94" i="4"/>
  <c r="L94" i="4"/>
  <c r="M94" i="4"/>
  <c r="N94" i="4"/>
  <c r="O94" i="4"/>
  <c r="W94" i="4"/>
  <c r="X94" i="4"/>
  <c r="Y94" i="4"/>
  <c r="Z94" i="4"/>
  <c r="J95" i="4"/>
  <c r="K95" i="4"/>
  <c r="L95" i="4"/>
  <c r="M95" i="4"/>
  <c r="N95" i="4"/>
  <c r="O95" i="4"/>
  <c r="W95" i="4"/>
  <c r="X95" i="4"/>
  <c r="Y95" i="4"/>
  <c r="Z95" i="4"/>
  <c r="J96" i="4"/>
  <c r="K96" i="4"/>
  <c r="L96" i="4"/>
  <c r="M96" i="4"/>
  <c r="N96" i="4"/>
  <c r="O96" i="4"/>
  <c r="W96" i="4"/>
  <c r="X96" i="4"/>
  <c r="Y96" i="4"/>
  <c r="Z96" i="4"/>
  <c r="J97" i="4"/>
  <c r="K97" i="4"/>
  <c r="L97" i="4"/>
  <c r="M97" i="4"/>
  <c r="N97" i="4"/>
  <c r="O97" i="4"/>
  <c r="W97" i="4"/>
  <c r="X97" i="4"/>
  <c r="Y97" i="4"/>
  <c r="Z97" i="4"/>
  <c r="J98" i="4"/>
  <c r="K98" i="4"/>
  <c r="L98" i="4"/>
  <c r="M98" i="4"/>
  <c r="N98" i="4"/>
  <c r="O98" i="4"/>
  <c r="W98" i="4"/>
  <c r="X98" i="4"/>
  <c r="Y98" i="4"/>
  <c r="Z98" i="4"/>
  <c r="J99" i="4"/>
  <c r="K99" i="4"/>
  <c r="L99" i="4"/>
  <c r="M99" i="4"/>
  <c r="N99" i="4"/>
  <c r="O99" i="4"/>
  <c r="W99" i="4"/>
  <c r="X99" i="4"/>
  <c r="Y99" i="4"/>
  <c r="Z99" i="4"/>
  <c r="J100" i="4"/>
  <c r="K100" i="4"/>
  <c r="L100" i="4"/>
  <c r="M100" i="4"/>
  <c r="N100" i="4"/>
  <c r="O100" i="4"/>
  <c r="W100" i="4"/>
  <c r="X100" i="4"/>
  <c r="Y100" i="4"/>
  <c r="Z100" i="4"/>
  <c r="J101" i="4"/>
  <c r="K101" i="4"/>
  <c r="L101" i="4"/>
  <c r="M101" i="4"/>
  <c r="N101" i="4"/>
  <c r="O101" i="4"/>
  <c r="W101" i="4"/>
  <c r="X101" i="4"/>
  <c r="Y101" i="4"/>
  <c r="Z101" i="4"/>
  <c r="J102" i="4"/>
  <c r="K102" i="4"/>
  <c r="L102" i="4"/>
  <c r="M102" i="4"/>
  <c r="N102" i="4"/>
  <c r="O102" i="4"/>
  <c r="W102" i="4"/>
  <c r="X102" i="4"/>
  <c r="Y102" i="4"/>
  <c r="Z102" i="4"/>
  <c r="J103" i="4"/>
  <c r="K103" i="4"/>
  <c r="L103" i="4"/>
  <c r="M103" i="4"/>
  <c r="N103" i="4"/>
  <c r="O103" i="4"/>
  <c r="W103" i="4"/>
  <c r="X103" i="4"/>
  <c r="Y103" i="4"/>
  <c r="Z103" i="4"/>
  <c r="J104" i="4"/>
  <c r="K104" i="4"/>
  <c r="L104" i="4"/>
  <c r="M104" i="4"/>
  <c r="N104" i="4"/>
  <c r="O104" i="4"/>
  <c r="W104" i="4"/>
  <c r="X104" i="4"/>
  <c r="Y104" i="4"/>
  <c r="Z104" i="4"/>
  <c r="J105" i="4"/>
  <c r="K105" i="4"/>
  <c r="L105" i="4"/>
  <c r="M105" i="4"/>
  <c r="N105" i="4"/>
  <c r="O105" i="4"/>
  <c r="W105" i="4"/>
  <c r="X105" i="4"/>
  <c r="Y105" i="4"/>
  <c r="Z105" i="4"/>
  <c r="J106" i="4"/>
  <c r="K106" i="4"/>
  <c r="L106" i="4"/>
  <c r="M106" i="4"/>
  <c r="N106" i="4"/>
  <c r="O106" i="4"/>
  <c r="W106" i="4"/>
  <c r="X106" i="4"/>
  <c r="Y106" i="4"/>
  <c r="Z106" i="4"/>
  <c r="J107" i="4"/>
  <c r="K107" i="4"/>
  <c r="L107" i="4"/>
  <c r="M107" i="4"/>
  <c r="N107" i="4"/>
  <c r="O107" i="4"/>
  <c r="W107" i="4"/>
  <c r="X107" i="4"/>
  <c r="Y107" i="4"/>
  <c r="Z107" i="4"/>
  <c r="J108" i="4"/>
  <c r="K108" i="4"/>
  <c r="L108" i="4"/>
  <c r="M108" i="4"/>
  <c r="N108" i="4"/>
  <c r="O108" i="4"/>
  <c r="W108" i="4"/>
  <c r="X108" i="4"/>
  <c r="Y108" i="4"/>
  <c r="Z108" i="4"/>
  <c r="J109" i="4"/>
  <c r="K109" i="4"/>
  <c r="L109" i="4"/>
  <c r="M109" i="4"/>
  <c r="N109" i="4"/>
  <c r="O109" i="4"/>
  <c r="W109" i="4"/>
  <c r="X109" i="4"/>
  <c r="Y109" i="4"/>
  <c r="Z109" i="4"/>
  <c r="J110" i="4"/>
  <c r="K110" i="4"/>
  <c r="L110" i="4"/>
  <c r="M110" i="4"/>
  <c r="N110" i="4"/>
  <c r="O110" i="4"/>
  <c r="W110" i="4"/>
  <c r="X110" i="4"/>
  <c r="Y110" i="4"/>
  <c r="Z110" i="4"/>
  <c r="J111" i="4"/>
  <c r="K111" i="4"/>
  <c r="L111" i="4"/>
  <c r="M111" i="4"/>
  <c r="N111" i="4"/>
  <c r="O111" i="4"/>
  <c r="W111" i="4"/>
  <c r="X111" i="4"/>
  <c r="Y111" i="4"/>
  <c r="Z111" i="4"/>
  <c r="J112" i="4"/>
  <c r="K112" i="4"/>
  <c r="L112" i="4"/>
  <c r="M112" i="4"/>
  <c r="N112" i="4"/>
  <c r="O112" i="4"/>
  <c r="W112" i="4"/>
  <c r="X112" i="4"/>
  <c r="Y112" i="4"/>
  <c r="Z112" i="4"/>
  <c r="J113" i="4"/>
  <c r="K113" i="4"/>
  <c r="L113" i="4"/>
  <c r="M113" i="4"/>
  <c r="N113" i="4"/>
  <c r="O113" i="4"/>
  <c r="W113" i="4"/>
  <c r="X113" i="4"/>
  <c r="Y113" i="4"/>
  <c r="Z113" i="4"/>
  <c r="J114" i="4"/>
  <c r="K114" i="4"/>
  <c r="L114" i="4"/>
  <c r="M114" i="4"/>
  <c r="N114" i="4"/>
  <c r="O114" i="4"/>
  <c r="W114" i="4"/>
  <c r="X114" i="4"/>
  <c r="Y114" i="4"/>
  <c r="Z114" i="4"/>
  <c r="J115" i="4"/>
  <c r="K115" i="4"/>
  <c r="L115" i="4"/>
  <c r="M115" i="4"/>
  <c r="N115" i="4"/>
  <c r="O115" i="4"/>
  <c r="W115" i="4"/>
  <c r="X115" i="4"/>
  <c r="Y115" i="4"/>
  <c r="Z115" i="4"/>
  <c r="J116" i="4"/>
  <c r="K116" i="4"/>
  <c r="L116" i="4"/>
  <c r="M116" i="4"/>
  <c r="N116" i="4"/>
  <c r="O116" i="4"/>
  <c r="W116" i="4"/>
  <c r="X116" i="4"/>
  <c r="Y116" i="4"/>
  <c r="Z116" i="4"/>
  <c r="J117" i="4"/>
  <c r="K117" i="4"/>
  <c r="L117" i="4"/>
  <c r="M117" i="4"/>
  <c r="N117" i="4"/>
  <c r="O117" i="4"/>
  <c r="W117" i="4"/>
  <c r="X117" i="4"/>
  <c r="Y117" i="4"/>
  <c r="Z117" i="4"/>
  <c r="J118" i="4"/>
  <c r="K118" i="4"/>
  <c r="L118" i="4"/>
  <c r="M118" i="4"/>
  <c r="N118" i="4"/>
  <c r="O118" i="4"/>
  <c r="W118" i="4"/>
  <c r="X118" i="4"/>
  <c r="Y118" i="4"/>
  <c r="Z118" i="4"/>
  <c r="J119" i="4"/>
  <c r="K119" i="4"/>
  <c r="L119" i="4"/>
  <c r="M119" i="4"/>
  <c r="N119" i="4"/>
  <c r="O119" i="4"/>
  <c r="W119" i="4"/>
  <c r="X119" i="4"/>
  <c r="Y119" i="4"/>
  <c r="Z119" i="4"/>
  <c r="J120" i="4"/>
  <c r="K120" i="4"/>
  <c r="L120" i="4"/>
  <c r="M120" i="4"/>
  <c r="N120" i="4"/>
  <c r="O120" i="4"/>
  <c r="W120" i="4"/>
  <c r="X120" i="4"/>
  <c r="Y120" i="4"/>
  <c r="Z120" i="4"/>
  <c r="J121" i="4"/>
  <c r="K121" i="4"/>
  <c r="L121" i="4"/>
  <c r="M121" i="4"/>
  <c r="N121" i="4"/>
  <c r="O121" i="4"/>
  <c r="W121" i="4"/>
  <c r="X121" i="4"/>
  <c r="Y121" i="4"/>
  <c r="Z121" i="4"/>
  <c r="J122" i="4"/>
  <c r="K122" i="4"/>
  <c r="L122" i="4"/>
  <c r="M122" i="4"/>
  <c r="N122" i="4"/>
  <c r="O122" i="4"/>
  <c r="W122" i="4"/>
  <c r="X122" i="4"/>
  <c r="Y122" i="4"/>
  <c r="Z122" i="4"/>
  <c r="J123" i="4"/>
  <c r="K123" i="4"/>
  <c r="L123" i="4"/>
  <c r="M123" i="4"/>
  <c r="N123" i="4"/>
  <c r="O123" i="4"/>
  <c r="W123" i="4"/>
  <c r="X123" i="4"/>
  <c r="Y123" i="4"/>
  <c r="Z123" i="4"/>
  <c r="J124" i="4"/>
  <c r="K124" i="4"/>
  <c r="L124" i="4"/>
  <c r="M124" i="4"/>
  <c r="N124" i="4"/>
  <c r="O124" i="4"/>
  <c r="W124" i="4"/>
  <c r="X124" i="4"/>
  <c r="Y124" i="4"/>
  <c r="Z124" i="4"/>
  <c r="J125" i="4"/>
  <c r="K125" i="4"/>
  <c r="L125" i="4"/>
  <c r="M125" i="4"/>
  <c r="N125" i="4"/>
  <c r="O125" i="4"/>
  <c r="W125" i="4"/>
  <c r="X125" i="4"/>
  <c r="Y125" i="4"/>
  <c r="Z125" i="4"/>
  <c r="J126" i="4"/>
  <c r="K126" i="4"/>
  <c r="L126" i="4"/>
  <c r="M126" i="4"/>
  <c r="N126" i="4"/>
  <c r="O126" i="4"/>
  <c r="W126" i="4"/>
  <c r="X126" i="4"/>
  <c r="Y126" i="4"/>
  <c r="Z126" i="4"/>
  <c r="J127" i="4"/>
  <c r="K127" i="4"/>
  <c r="L127" i="4"/>
  <c r="M127" i="4"/>
  <c r="N127" i="4"/>
  <c r="O127" i="4"/>
  <c r="W127" i="4"/>
  <c r="X127" i="4"/>
  <c r="Y127" i="4"/>
  <c r="Z127" i="4"/>
  <c r="J128" i="4"/>
  <c r="K128" i="4"/>
  <c r="L128" i="4"/>
  <c r="M128" i="4"/>
  <c r="N128" i="4"/>
  <c r="O128" i="4"/>
  <c r="W128" i="4"/>
  <c r="X128" i="4"/>
  <c r="Y128" i="4"/>
  <c r="Z128" i="4"/>
  <c r="J129" i="4"/>
  <c r="K129" i="4"/>
  <c r="L129" i="4"/>
  <c r="M129" i="4"/>
  <c r="N129" i="4"/>
  <c r="O129" i="4"/>
  <c r="W129" i="4"/>
  <c r="X129" i="4"/>
  <c r="Y129" i="4"/>
  <c r="Z129" i="4"/>
  <c r="J130" i="4"/>
  <c r="K130" i="4"/>
  <c r="L130" i="4"/>
  <c r="M130" i="4"/>
  <c r="N130" i="4"/>
  <c r="O130" i="4"/>
  <c r="W130" i="4"/>
  <c r="X130" i="4"/>
  <c r="Y130" i="4"/>
  <c r="Z130" i="4"/>
  <c r="J131" i="4"/>
  <c r="K131" i="4"/>
  <c r="L131" i="4"/>
  <c r="M131" i="4"/>
  <c r="N131" i="4"/>
  <c r="O131" i="4"/>
  <c r="W131" i="4"/>
  <c r="X131" i="4"/>
  <c r="Y131" i="4"/>
  <c r="Z131" i="4"/>
  <c r="J132" i="4"/>
  <c r="K132" i="4"/>
  <c r="L132" i="4"/>
  <c r="M132" i="4"/>
  <c r="N132" i="4"/>
  <c r="O132" i="4"/>
  <c r="W132" i="4"/>
  <c r="X132" i="4"/>
  <c r="Y132" i="4"/>
  <c r="Z132" i="4"/>
  <c r="J133" i="4"/>
  <c r="K133" i="4"/>
  <c r="L133" i="4"/>
  <c r="M133" i="4"/>
  <c r="N133" i="4"/>
  <c r="O133" i="4"/>
  <c r="W133" i="4"/>
  <c r="X133" i="4"/>
  <c r="Y133" i="4"/>
  <c r="Z133" i="4"/>
  <c r="W134" i="4"/>
  <c r="X134" i="4"/>
  <c r="Y134" i="4"/>
  <c r="Z134" i="4"/>
  <c r="W135" i="4"/>
  <c r="X135" i="4"/>
  <c r="Y135" i="4"/>
  <c r="Z135" i="4"/>
  <c r="W136" i="4"/>
  <c r="X136" i="4"/>
  <c r="Y136" i="4"/>
  <c r="Z136" i="4"/>
  <c r="W137" i="4"/>
  <c r="X137" i="4"/>
  <c r="Y137" i="4"/>
  <c r="Z137" i="4"/>
  <c r="W138" i="4"/>
  <c r="X138" i="4"/>
  <c r="Y138" i="4"/>
  <c r="Z138" i="4"/>
  <c r="W139" i="4"/>
  <c r="X139" i="4"/>
  <c r="Y139" i="4"/>
  <c r="Z139" i="4"/>
  <c r="W140" i="4"/>
  <c r="X140" i="4"/>
  <c r="Y140" i="4"/>
  <c r="Z140" i="4"/>
  <c r="W141" i="4"/>
  <c r="X141" i="4"/>
  <c r="Y141" i="4"/>
  <c r="Z141" i="4"/>
  <c r="W142" i="4"/>
  <c r="X142" i="4"/>
  <c r="Y142" i="4"/>
  <c r="Z142" i="4"/>
  <c r="W143" i="4"/>
  <c r="X143" i="4"/>
  <c r="Y143" i="4"/>
  <c r="Z143" i="4"/>
  <c r="W144" i="4"/>
  <c r="X144" i="4"/>
  <c r="Y144" i="4"/>
  <c r="Z144" i="4"/>
  <c r="J5" i="2"/>
  <c r="J6" i="2"/>
  <c r="K6" i="2"/>
  <c r="C2" i="12"/>
  <c r="F2" i="12"/>
  <c r="G2" i="12"/>
  <c r="H2" i="12"/>
  <c r="I2" i="12"/>
  <c r="J2" i="12"/>
  <c r="K2" i="12"/>
  <c r="F6" i="12"/>
  <c r="G6" i="12"/>
  <c r="H6" i="12"/>
  <c r="I6" i="12"/>
  <c r="J6" i="12"/>
  <c r="K6" i="12"/>
  <c r="F7" i="12"/>
  <c r="G7" i="12"/>
  <c r="H7" i="12"/>
  <c r="I7" i="12"/>
  <c r="J7" i="12"/>
  <c r="K7" i="12"/>
  <c r="F8" i="12"/>
  <c r="G8" i="12"/>
  <c r="H8" i="12"/>
  <c r="I8" i="12"/>
  <c r="J8" i="12"/>
  <c r="K8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C2" i="9"/>
  <c r="F2" i="9"/>
  <c r="G2" i="9"/>
  <c r="H2" i="9"/>
  <c r="I2" i="9"/>
  <c r="J2" i="9"/>
  <c r="K2" i="9"/>
  <c r="F5" i="9"/>
  <c r="G5" i="9"/>
  <c r="H5" i="9"/>
  <c r="I5" i="9"/>
  <c r="J5" i="9"/>
  <c r="K5" i="9"/>
  <c r="F6" i="9"/>
  <c r="G6" i="9"/>
  <c r="H6" i="9"/>
  <c r="I6" i="9"/>
  <c r="J6" i="9"/>
  <c r="K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C2" i="6"/>
  <c r="F2" i="6"/>
  <c r="G2" i="6"/>
  <c r="H2" i="6"/>
  <c r="I2" i="6"/>
  <c r="J2" i="6"/>
  <c r="K2" i="6"/>
  <c r="F9" i="6"/>
  <c r="G9" i="6"/>
  <c r="H9" i="6"/>
  <c r="I9" i="6"/>
  <c r="J9" i="6"/>
  <c r="K9" i="6"/>
  <c r="F10" i="6"/>
  <c r="G10" i="6"/>
  <c r="H10" i="6"/>
  <c r="I10" i="6"/>
  <c r="J10" i="6"/>
  <c r="K10" i="6"/>
  <c r="F11" i="6"/>
  <c r="G11" i="6"/>
  <c r="H11" i="6"/>
  <c r="I11" i="6"/>
  <c r="J11" i="6"/>
  <c r="K11" i="6"/>
  <c r="F12" i="6"/>
  <c r="G12" i="6"/>
  <c r="H12" i="6"/>
  <c r="I12" i="6"/>
  <c r="J12" i="6"/>
  <c r="K12" i="6"/>
  <c r="F13" i="6"/>
  <c r="G13" i="6"/>
  <c r="H13" i="6"/>
  <c r="I13" i="6"/>
  <c r="J13" i="6"/>
  <c r="K13" i="6"/>
  <c r="F14" i="6"/>
  <c r="G14" i="6"/>
  <c r="H14" i="6"/>
  <c r="I14" i="6"/>
  <c r="J14" i="6"/>
  <c r="K14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</calcChain>
</file>

<file path=xl/sharedStrings.xml><?xml version="1.0" encoding="utf-8"?>
<sst xmlns="http://schemas.openxmlformats.org/spreadsheetml/2006/main" count="188" uniqueCount="99">
  <si>
    <t>Date</t>
  </si>
  <si>
    <t>Valuation Date</t>
  </si>
  <si>
    <t>Today</t>
  </si>
  <si>
    <t>Deal Start</t>
  </si>
  <si>
    <t>Deal End</t>
  </si>
  <si>
    <t>Control Buttons</t>
  </si>
  <si>
    <t>Current Month</t>
  </si>
  <si>
    <t>Number of Simulations</t>
  </si>
  <si>
    <t>End Month</t>
  </si>
  <si>
    <t xml:space="preserve"> </t>
  </si>
  <si>
    <t>PathName:</t>
  </si>
  <si>
    <t>start</t>
  </si>
  <si>
    <t>nmonth</t>
  </si>
  <si>
    <t>nsim</t>
  </si>
  <si>
    <t>Total</t>
  </si>
  <si>
    <t>smonth</t>
  </si>
  <si>
    <t>Month</t>
  </si>
  <si>
    <t># of Days</t>
  </si>
  <si>
    <t># of Iteration</t>
  </si>
  <si>
    <t>Value</t>
  </si>
  <si>
    <t>Mean</t>
  </si>
  <si>
    <t>Std</t>
  </si>
  <si>
    <t>Strike</t>
  </si>
  <si>
    <t>Swap Start Date</t>
  </si>
  <si>
    <t>Swap End Date</t>
  </si>
  <si>
    <t>Percentile</t>
  </si>
  <si>
    <t>Holidays have been added to Sundays</t>
  </si>
  <si>
    <t>Sat</t>
  </si>
  <si>
    <t>Sun</t>
  </si>
  <si>
    <t>Hol</t>
  </si>
  <si>
    <t>Week Day</t>
  </si>
  <si>
    <t>Start Date</t>
  </si>
  <si>
    <t>WD</t>
  </si>
  <si>
    <t>ToVal</t>
  </si>
  <si>
    <t>Treasury Rate</t>
  </si>
  <si>
    <t># of Deals</t>
  </si>
  <si>
    <t>Fwd Price</t>
  </si>
  <si>
    <t>Fwd Vol</t>
  </si>
  <si>
    <t>Volume</t>
  </si>
  <si>
    <t># of Comms</t>
  </si>
  <si>
    <t>End Date</t>
  </si>
  <si>
    <t>Contract Start Date</t>
  </si>
  <si>
    <t>Contract Expiration Date</t>
  </si>
  <si>
    <t>Counterparty Exposure Model</t>
  </si>
  <si>
    <t>euro</t>
  </si>
  <si>
    <t>asian</t>
  </si>
  <si>
    <t>spread</t>
  </si>
  <si>
    <t>basket</t>
  </si>
  <si>
    <t>swap</t>
  </si>
  <si>
    <t>swaption</t>
  </si>
  <si>
    <t>end</t>
  </si>
  <si>
    <t xml:space="preserve"> End Date</t>
  </si>
  <si>
    <t>ncomm</t>
  </si>
  <si>
    <t>Swaption Start Date</t>
  </si>
  <si>
    <t>Swaption End Date</t>
  </si>
  <si>
    <t>Swaption start</t>
  </si>
  <si>
    <t>Swaption end</t>
  </si>
  <si>
    <t>Swap Start</t>
  </si>
  <si>
    <t>Swap End</t>
  </si>
  <si>
    <t>European Options</t>
  </si>
  <si>
    <t>Asian Options</t>
  </si>
  <si>
    <t>Spread Options</t>
  </si>
  <si>
    <t>Basket Options</t>
  </si>
  <si>
    <t>Swaps</t>
  </si>
  <si>
    <t>H:\Work\Models\Generic\Exposure\Debug\Exposure.xll</t>
  </si>
  <si>
    <t>Call/put</t>
  </si>
  <si>
    <t>Call/Put</t>
  </si>
  <si>
    <t>Corrl</t>
  </si>
  <si>
    <t>Settlement Date</t>
  </si>
  <si>
    <t>settle</t>
  </si>
  <si>
    <t>Correlation</t>
  </si>
  <si>
    <t>Call=1/Put=0</t>
  </si>
  <si>
    <t>Deal #</t>
  </si>
  <si>
    <t>Deals #</t>
  </si>
  <si>
    <t>EuroOpt</t>
  </si>
  <si>
    <t>Asian</t>
  </si>
  <si>
    <t>Spread</t>
  </si>
  <si>
    <t>Basket</t>
  </si>
  <si>
    <t>Swap</t>
  </si>
  <si>
    <t>Swaption</t>
  </si>
  <si>
    <t>Additional Cash In-Flow from Counterparty</t>
  </si>
  <si>
    <t>Cash Flow</t>
  </si>
  <si>
    <t>cashflow</t>
  </si>
  <si>
    <t>Swaptions</t>
  </si>
  <si>
    <t>T. # Comm</t>
  </si>
  <si>
    <t>Max. Comm</t>
  </si>
  <si>
    <t>Correlation Matrix</t>
  </si>
  <si>
    <t>maxcomm</t>
  </si>
  <si>
    <t>(Be sure to fill up the Max.Comm by T.# Comm matrix below by zeros)</t>
  </si>
  <si>
    <t>Call=1 / Put=0</t>
  </si>
  <si>
    <t>call/put</t>
  </si>
  <si>
    <t>Exposure</t>
  </si>
  <si>
    <t>Std Deviation</t>
  </si>
  <si>
    <t>Lower Std</t>
  </si>
  <si>
    <t>Upper Std</t>
  </si>
  <si>
    <t>95th Percentile</t>
  </si>
  <si>
    <t>5th Percentile</t>
  </si>
  <si>
    <t>Deal Type</t>
  </si>
  <si>
    <t>Output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</si>
</sst>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  <numFmt numFmtId="187" formatCode="_(* #,##0_);_(* \(#,##0\);_(* &quot;-&quot;??_);_(@_)"/>
    <numFmt numFmtId="191" formatCode="0.000%"/>
    <numFmt numFmtId="198" formatCode="#,##0.000"/>
    <numFmt numFmtId="201" formatCode="_(&quot;£&quot;* #,##0_);_(&quot;£&quot;* \(#,##0\);_(&quot;£&quot;* &quot;-&quot;_);_(@_)"/>
    <numFmt numFmtId="202" formatCode="_(&quot;£&quot;* #,##0.00_);_(&quot;£&quot;* \(#,##0.00\);_(&quot;£&quot;* &quot;-&quot;??_);_(@_)"/>
    <numFmt numFmtId="203" formatCode="General_)"/>
    <numFmt numFmtId="204" formatCode="0.000000_)"/>
    <numFmt numFmtId="206" formatCode="0_);[Red]\(0\)"/>
  </numFmts>
  <fonts count="33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13"/>
      <name val="Arial"/>
      <family val="2"/>
    </font>
    <font>
      <b/>
      <sz val="8"/>
      <color indexed="63"/>
      <name val="Arial"/>
      <family val="2"/>
    </font>
    <font>
      <b/>
      <i/>
      <sz val="8"/>
      <name val="Arial"/>
      <family val="2"/>
    </font>
    <font>
      <b/>
      <i/>
      <u/>
      <sz val="10"/>
      <color indexed="10"/>
      <name val="Times New Roman"/>
      <family val="1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sz val="8"/>
      <color indexed="12"/>
      <name val="Arial"/>
      <family val="2"/>
    </font>
    <font>
      <b/>
      <i/>
      <u/>
      <sz val="11"/>
      <color indexed="10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17" fillId="0" borderId="0"/>
    <xf numFmtId="3" fontId="23" fillId="4" borderId="1" applyProtection="0"/>
  </cellStyleXfs>
  <cellXfs count="19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14" fontId="2" fillId="5" borderId="0" xfId="0" applyNumberFormat="1" applyFont="1" applyFill="1"/>
    <xf numFmtId="0" fontId="4" fillId="5" borderId="0" xfId="0" applyFont="1" applyFill="1" applyAlignment="1">
      <alignment horizontal="left"/>
    </xf>
    <xf numFmtId="10" fontId="2" fillId="0" borderId="0" xfId="0" applyNumberFormat="1" applyFont="1"/>
    <xf numFmtId="43" fontId="4" fillId="5" borderId="0" xfId="1" applyFont="1" applyFill="1"/>
    <xf numFmtId="8" fontId="4" fillId="5" borderId="0" xfId="1" applyNumberFormat="1" applyFont="1" applyFill="1"/>
    <xf numFmtId="43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8" fontId="5" fillId="5" borderId="0" xfId="1" applyNumberFormat="1" applyFont="1" applyFill="1"/>
    <xf numFmtId="14" fontId="4" fillId="5" borderId="0" xfId="0" applyNumberFormat="1" applyFont="1" applyFill="1"/>
    <xf numFmtId="10" fontId="5" fillId="5" borderId="0" xfId="0" applyNumberFormat="1" applyFont="1" applyFill="1"/>
    <xf numFmtId="44" fontId="7" fillId="5" borderId="0" xfId="0" applyNumberFormat="1" applyFont="1" applyFill="1"/>
    <xf numFmtId="7" fontId="5" fillId="5" borderId="0" xfId="1" applyNumberFormat="1" applyFont="1" applyFill="1"/>
    <xf numFmtId="14" fontId="4" fillId="5" borderId="0" xfId="0" applyNumberFormat="1" applyFont="1" applyFill="1" applyAlignment="1">
      <alignment horizontal="center"/>
    </xf>
    <xf numFmtId="43" fontId="4" fillId="5" borderId="0" xfId="1" applyFont="1" applyFill="1" applyAlignment="1">
      <alignment horizontal="center"/>
    </xf>
    <xf numFmtId="0" fontId="8" fillId="5" borderId="0" xfId="0" applyFont="1" applyFill="1" applyBorder="1"/>
    <xf numFmtId="10" fontId="9" fillId="5" borderId="0" xfId="11" applyNumberFormat="1" applyFont="1" applyFill="1" applyBorder="1"/>
    <xf numFmtId="0" fontId="4" fillId="5" borderId="0" xfId="0" applyFont="1" applyFill="1" applyBorder="1"/>
    <xf numFmtId="14" fontId="2" fillId="5" borderId="0" xfId="0" applyNumberFormat="1" applyFont="1" applyFill="1" applyBorder="1"/>
    <xf numFmtId="0" fontId="2" fillId="5" borderId="0" xfId="0" applyFont="1" applyFill="1" applyBorder="1"/>
    <xf numFmtId="0" fontId="2" fillId="6" borderId="0" xfId="0" applyFont="1" applyFill="1"/>
    <xf numFmtId="0" fontId="2" fillId="6" borderId="2" xfId="0" applyFont="1" applyFill="1" applyBorder="1"/>
    <xf numFmtId="0" fontId="2" fillId="6" borderId="0" xfId="0" applyFont="1" applyFill="1" applyAlignment="1">
      <alignment horizontal="center"/>
    </xf>
    <xf numFmtId="0" fontId="2" fillId="2" borderId="0" xfId="0" applyFont="1" applyFill="1"/>
    <xf numFmtId="187" fontId="2" fillId="6" borderId="0" xfId="1" applyNumberFormat="1" applyFont="1" applyFill="1"/>
    <xf numFmtId="0" fontId="2" fillId="6" borderId="0" xfId="0" applyFont="1" applyFill="1" applyAlignment="1">
      <alignment horizontal="left"/>
    </xf>
    <xf numFmtId="0" fontId="0" fillId="5" borderId="0" xfId="0" applyFill="1" applyBorder="1" applyAlignment="1">
      <alignment horizontal="center"/>
    </xf>
    <xf numFmtId="0" fontId="2" fillId="5" borderId="0" xfId="0" applyFont="1" applyFill="1" applyAlignment="1">
      <alignment horizontal="left"/>
    </xf>
    <xf numFmtId="0" fontId="0" fillId="5" borderId="0" xfId="0" applyFill="1" applyBorder="1" applyAlignment="1"/>
    <xf numFmtId="0" fontId="5" fillId="5" borderId="0" xfId="0" applyFont="1" applyFill="1"/>
    <xf numFmtId="0" fontId="4" fillId="5" borderId="0" xfId="0" applyFont="1" applyFill="1" applyBorder="1" applyAlignment="1">
      <alignment horizontal="left"/>
    </xf>
    <xf numFmtId="44" fontId="4" fillId="5" borderId="0" xfId="2" applyFont="1" applyFill="1" applyBorder="1"/>
    <xf numFmtId="0" fontId="6" fillId="5" borderId="0" xfId="0" applyFont="1" applyFill="1" applyBorder="1" applyAlignment="1">
      <alignment horizontal="left"/>
    </xf>
    <xf numFmtId="187" fontId="9" fillId="5" borderId="0" xfId="1" applyNumberFormat="1" applyFont="1" applyFill="1" applyBorder="1"/>
    <xf numFmtId="17" fontId="2" fillId="0" borderId="0" xfId="0" applyNumberFormat="1" applyFont="1"/>
    <xf numFmtId="1" fontId="2" fillId="6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7" fontId="2" fillId="0" borderId="0" xfId="0" applyNumberFormat="1" applyFont="1"/>
    <xf numFmtId="191" fontId="2" fillId="0" borderId="0" xfId="11" applyNumberFormat="1" applyFont="1"/>
    <xf numFmtId="9" fontId="2" fillId="0" borderId="0" xfId="11" applyFont="1"/>
    <xf numFmtId="7" fontId="2" fillId="0" borderId="0" xfId="0" applyNumberFormat="1" applyFont="1" applyAlignment="1">
      <alignment horizontal="center"/>
    </xf>
    <xf numFmtId="8" fontId="4" fillId="5" borderId="0" xfId="1" applyNumberFormat="1" applyFont="1" applyFill="1" applyBorder="1"/>
    <xf numFmtId="8" fontId="4" fillId="5" borderId="0" xfId="1" applyNumberFormat="1" applyFont="1" applyFill="1" applyBorder="1" applyAlignment="1">
      <alignment horizontal="center"/>
    </xf>
    <xf numFmtId="198" fontId="2" fillId="5" borderId="0" xfId="1" applyNumberFormat="1" applyFont="1" applyFill="1" applyBorder="1" applyAlignment="1">
      <alignment horizontal="center"/>
    </xf>
    <xf numFmtId="1" fontId="2" fillId="0" borderId="0" xfId="0" applyNumberFormat="1" applyFont="1"/>
    <xf numFmtId="10" fontId="2" fillId="3" borderId="0" xfId="0" applyNumberFormat="1" applyFont="1" applyFill="1"/>
    <xf numFmtId="0" fontId="2" fillId="6" borderId="0" xfId="1" applyNumberFormat="1" applyFont="1" applyFill="1" applyAlignment="1">
      <alignment horizontal="left"/>
    </xf>
    <xf numFmtId="0" fontId="2" fillId="6" borderId="0" xfId="1" applyNumberFormat="1" applyFont="1" applyFill="1"/>
    <xf numFmtId="0" fontId="4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165" fontId="2" fillId="5" borderId="0" xfId="0" applyNumberFormat="1" applyFont="1" applyFill="1" applyBorder="1" applyAlignment="1">
      <alignment horizontal="center"/>
    </xf>
    <xf numFmtId="43" fontId="4" fillId="5" borderId="0" xfId="1" applyFont="1" applyFill="1" applyBorder="1"/>
    <xf numFmtId="1" fontId="4" fillId="5" borderId="0" xfId="1" applyNumberFormat="1" applyFont="1" applyFill="1" applyBorder="1" applyAlignment="1">
      <alignment horizontal="center"/>
    </xf>
    <xf numFmtId="44" fontId="4" fillId="5" borderId="0" xfId="2" applyFont="1" applyFill="1" applyBorder="1" applyAlignment="1">
      <alignment horizontal="center"/>
    </xf>
    <xf numFmtId="17" fontId="2" fillId="3" borderId="3" xfId="0" applyNumberFormat="1" applyFont="1" applyFill="1" applyBorder="1" applyAlignment="1">
      <alignment horizontal="center"/>
    </xf>
    <xf numFmtId="17" fontId="2" fillId="3" borderId="4" xfId="0" applyNumberFormat="1" applyFont="1" applyFill="1" applyBorder="1" applyAlignment="1">
      <alignment horizontal="center"/>
    </xf>
    <xf numFmtId="17" fontId="2" fillId="3" borderId="5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1" fontId="2" fillId="3" borderId="11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/>
    <xf numFmtId="0" fontId="2" fillId="6" borderId="12" xfId="0" applyFont="1" applyFill="1" applyBorder="1"/>
    <xf numFmtId="1" fontId="2" fillId="6" borderId="13" xfId="0" applyNumberFormat="1" applyFont="1" applyFill="1" applyBorder="1"/>
    <xf numFmtId="0" fontId="2" fillId="6" borderId="13" xfId="0" applyFont="1" applyFill="1" applyBorder="1"/>
    <xf numFmtId="0" fontId="2" fillId="6" borderId="14" xfId="0" applyFont="1" applyFill="1" applyBorder="1"/>
    <xf numFmtId="2" fontId="2" fillId="6" borderId="13" xfId="0" applyNumberFormat="1" applyFont="1" applyFill="1" applyBorder="1" applyAlignment="1"/>
    <xf numFmtId="2" fontId="2" fillId="6" borderId="13" xfId="0" applyNumberFormat="1" applyFont="1" applyFill="1" applyBorder="1"/>
    <xf numFmtId="17" fontId="2" fillId="5" borderId="0" xfId="0" applyNumberFormat="1" applyFont="1" applyFill="1" applyAlignment="1">
      <alignment horizontal="center"/>
    </xf>
    <xf numFmtId="44" fontId="2" fillId="5" borderId="0" xfId="0" applyNumberFormat="1" applyFont="1" applyFill="1"/>
    <xf numFmtId="2" fontId="2" fillId="5" borderId="0" xfId="0" applyNumberFormat="1" applyFont="1" applyFill="1"/>
    <xf numFmtId="44" fontId="2" fillId="5" borderId="0" xfId="0" applyNumberFormat="1" applyFont="1" applyFill="1" applyAlignment="1">
      <alignment horizontal="center"/>
    </xf>
    <xf numFmtId="1" fontId="2" fillId="5" borderId="0" xfId="0" applyNumberFormat="1" applyFont="1" applyFill="1"/>
    <xf numFmtId="0" fontId="2" fillId="5" borderId="0" xfId="0" applyNumberFormat="1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2" fontId="2" fillId="5" borderId="0" xfId="0" applyNumberFormat="1" applyFont="1" applyFill="1" applyBorder="1" applyAlignment="1">
      <alignment horizontal="center"/>
    </xf>
    <xf numFmtId="2" fontId="2" fillId="5" borderId="0" xfId="0" applyNumberFormat="1" applyFont="1" applyFill="1" applyBorder="1"/>
    <xf numFmtId="17" fontId="2" fillId="5" borderId="0" xfId="0" applyNumberFormat="1" applyFont="1" applyFill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5" borderId="15" xfId="0" applyNumberFormat="1" applyFont="1" applyFill="1" applyBorder="1"/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5" borderId="0" xfId="0" applyFill="1" applyAlignment="1"/>
    <xf numFmtId="44" fontId="2" fillId="5" borderId="0" xfId="0" applyNumberFormat="1" applyFont="1" applyFill="1" applyAlignment="1"/>
    <xf numFmtId="14" fontId="2" fillId="6" borderId="13" xfId="0" applyNumberFormat="1" applyFont="1" applyFill="1" applyBorder="1"/>
    <xf numFmtId="1" fontId="2" fillId="5" borderId="0" xfId="0" applyNumberFormat="1" applyFont="1" applyFill="1" applyBorder="1"/>
    <xf numFmtId="0" fontId="2" fillId="6" borderId="9" xfId="0" applyFont="1" applyFill="1" applyBorder="1"/>
    <xf numFmtId="0" fontId="2" fillId="6" borderId="18" xfId="0" applyFont="1" applyFill="1" applyBorder="1"/>
    <xf numFmtId="1" fontId="2" fillId="6" borderId="9" xfId="0" applyNumberFormat="1" applyFont="1" applyFill="1" applyBorder="1"/>
    <xf numFmtId="17" fontId="2" fillId="5" borderId="0" xfId="0" applyNumberFormat="1" applyFont="1" applyFill="1"/>
    <xf numFmtId="17" fontId="2" fillId="3" borderId="0" xfId="0" applyNumberFormat="1" applyFont="1" applyFill="1"/>
    <xf numFmtId="2" fontId="2" fillId="6" borderId="0" xfId="0" applyNumberFormat="1" applyFont="1" applyFill="1" applyBorder="1"/>
    <xf numFmtId="2" fontId="2" fillId="6" borderId="0" xfId="0" applyNumberFormat="1" applyFont="1" applyFill="1"/>
    <xf numFmtId="2" fontId="2" fillId="6" borderId="15" xfId="0" applyNumberFormat="1" applyFont="1" applyFill="1" applyBorder="1"/>
    <xf numFmtId="2" fontId="2" fillId="6" borderId="0" xfId="0" applyNumberFormat="1" applyFont="1" applyFill="1" applyAlignment="1">
      <alignment horizontal="center"/>
    </xf>
    <xf numFmtId="44" fontId="2" fillId="6" borderId="0" xfId="0" applyNumberFormat="1" applyFont="1" applyFill="1"/>
    <xf numFmtId="17" fontId="2" fillId="6" borderId="0" xfId="0" applyNumberFormat="1" applyFont="1" applyFill="1" applyAlignment="1">
      <alignment horizontal="center"/>
    </xf>
    <xf numFmtId="43" fontId="2" fillId="6" borderId="0" xfId="1" applyFont="1" applyFill="1"/>
    <xf numFmtId="0" fontId="2" fillId="7" borderId="0" xfId="0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2" xfId="0" applyFill="1" applyBorder="1" applyAlignment="1"/>
    <xf numFmtId="2" fontId="2" fillId="7" borderId="19" xfId="0" applyNumberFormat="1" applyFont="1" applyFill="1" applyBorder="1" applyAlignment="1"/>
    <xf numFmtId="1" fontId="2" fillId="6" borderId="2" xfId="0" applyNumberFormat="1" applyFont="1" applyFill="1" applyBorder="1"/>
    <xf numFmtId="44" fontId="5" fillId="5" borderId="0" xfId="2" applyFont="1" applyFill="1" applyBorder="1" applyAlignment="1"/>
    <xf numFmtId="0" fontId="27" fillId="5" borderId="0" xfId="0" applyFont="1" applyFill="1"/>
    <xf numFmtId="0" fontId="28" fillId="7" borderId="27" xfId="0" applyFont="1" applyFill="1" applyBorder="1" applyAlignment="1">
      <alignment horizontal="left"/>
    </xf>
    <xf numFmtId="14" fontId="28" fillId="7" borderId="17" xfId="0" applyNumberFormat="1" applyFont="1" applyFill="1" applyBorder="1" applyAlignment="1">
      <alignment horizontal="center"/>
    </xf>
    <xf numFmtId="0" fontId="28" fillId="5" borderId="28" xfId="0" applyFont="1" applyFill="1" applyBorder="1"/>
    <xf numFmtId="9" fontId="28" fillId="7" borderId="17" xfId="11" applyFont="1" applyFill="1" applyBorder="1" applyAlignment="1">
      <alignment horizontal="center"/>
    </xf>
    <xf numFmtId="0" fontId="28" fillId="7" borderId="19" xfId="0" applyFont="1" applyFill="1" applyBorder="1" applyAlignment="1">
      <alignment horizontal="left"/>
    </xf>
    <xf numFmtId="14" fontId="28" fillId="7" borderId="12" xfId="0" applyNumberFormat="1" applyFont="1" applyFill="1" applyBorder="1" applyAlignment="1">
      <alignment horizontal="center"/>
    </xf>
    <xf numFmtId="0" fontId="28" fillId="5" borderId="0" xfId="0" applyFont="1" applyFill="1" applyBorder="1"/>
    <xf numFmtId="0" fontId="28" fillId="7" borderId="19" xfId="0" applyNumberFormat="1" applyFont="1" applyFill="1" applyBorder="1" applyAlignment="1"/>
    <xf numFmtId="0" fontId="28" fillId="7" borderId="2" xfId="0" applyNumberFormat="1" applyFont="1" applyFill="1" applyBorder="1" applyAlignment="1"/>
    <xf numFmtId="1" fontId="27" fillId="6" borderId="12" xfId="0" applyNumberFormat="1" applyFont="1" applyFill="1" applyBorder="1" applyAlignment="1">
      <alignment horizontal="center"/>
    </xf>
    <xf numFmtId="0" fontId="28" fillId="5" borderId="29" xfId="0" applyFont="1" applyFill="1" applyBorder="1"/>
    <xf numFmtId="0" fontId="28" fillId="7" borderId="19" xfId="0" applyNumberFormat="1" applyFont="1" applyFill="1" applyBorder="1" applyAlignment="1">
      <alignment horizontal="left"/>
    </xf>
    <xf numFmtId="0" fontId="26" fillId="7" borderId="2" xfId="0" applyNumberFormat="1" applyFont="1" applyFill="1" applyBorder="1" applyAlignment="1">
      <alignment horizontal="left"/>
    </xf>
    <xf numFmtId="1" fontId="27" fillId="6" borderId="12" xfId="11" applyNumberFormat="1" applyFont="1" applyFill="1" applyBorder="1" applyAlignment="1">
      <alignment horizontal="center"/>
    </xf>
    <xf numFmtId="0" fontId="28" fillId="7" borderId="30" xfId="1" applyNumberFormat="1" applyFont="1" applyFill="1" applyBorder="1" applyAlignment="1"/>
    <xf numFmtId="206" fontId="27" fillId="6" borderId="31" xfId="1" applyNumberFormat="1" applyFont="1" applyFill="1" applyBorder="1" applyAlignment="1">
      <alignment horizontal="center"/>
    </xf>
    <xf numFmtId="0" fontId="27" fillId="5" borderId="0" xfId="0" applyFont="1" applyFill="1" applyBorder="1"/>
    <xf numFmtId="0" fontId="28" fillId="7" borderId="32" xfId="0" applyNumberFormat="1" applyFont="1" applyFill="1" applyBorder="1" applyAlignment="1">
      <alignment horizontal="left"/>
    </xf>
    <xf numFmtId="0" fontId="28" fillId="7" borderId="11" xfId="0" applyNumberFormat="1" applyFont="1" applyFill="1" applyBorder="1" applyAlignment="1">
      <alignment horizontal="left"/>
    </xf>
    <xf numFmtId="1" fontId="27" fillId="6" borderId="33" xfId="0" applyNumberFormat="1" applyFont="1" applyFill="1" applyBorder="1" applyAlignment="1">
      <alignment horizontal="center"/>
    </xf>
    <xf numFmtId="0" fontId="27" fillId="7" borderId="34" xfId="0" applyFont="1" applyFill="1" applyBorder="1"/>
    <xf numFmtId="0" fontId="27" fillId="7" borderId="35" xfId="0" applyFont="1" applyFill="1" applyBorder="1"/>
    <xf numFmtId="1" fontId="27" fillId="6" borderId="12" xfId="1" applyNumberFormat="1" applyFont="1" applyFill="1" applyBorder="1" applyAlignment="1">
      <alignment horizontal="center"/>
    </xf>
    <xf numFmtId="0" fontId="29" fillId="7" borderId="25" xfId="0" applyFont="1" applyFill="1" applyBorder="1" applyAlignment="1">
      <alignment horizontal="left"/>
    </xf>
    <xf numFmtId="0" fontId="26" fillId="7" borderId="36" xfId="0" applyFont="1" applyFill="1" applyBorder="1" applyAlignment="1">
      <alignment horizontal="center"/>
    </xf>
    <xf numFmtId="0" fontId="27" fillId="5" borderId="29" xfId="0" applyFont="1" applyFill="1" applyBorder="1"/>
    <xf numFmtId="1" fontId="27" fillId="6" borderId="14" xfId="1" applyNumberFormat="1" applyFont="1" applyFill="1" applyBorder="1" applyAlignment="1">
      <alignment horizontal="center"/>
    </xf>
    <xf numFmtId="15" fontId="2" fillId="8" borderId="30" xfId="0" applyNumberFormat="1" applyFont="1" applyFill="1" applyBorder="1"/>
    <xf numFmtId="0" fontId="2" fillId="8" borderId="0" xfId="0" applyFont="1" applyFill="1" applyBorder="1"/>
    <xf numFmtId="1" fontId="2" fillId="8" borderId="0" xfId="0" applyNumberFormat="1" applyFont="1" applyFill="1" applyBorder="1"/>
    <xf numFmtId="15" fontId="2" fillId="8" borderId="37" xfId="0" applyNumberFormat="1" applyFont="1" applyFill="1" applyBorder="1"/>
    <xf numFmtId="0" fontId="2" fillId="8" borderId="29" xfId="0" applyFont="1" applyFill="1" applyBorder="1"/>
    <xf numFmtId="1" fontId="2" fillId="8" borderId="29" xfId="0" applyNumberFormat="1" applyFont="1" applyFill="1" applyBorder="1"/>
    <xf numFmtId="0" fontId="2" fillId="8" borderId="38" xfId="0" applyFont="1" applyFill="1" applyBorder="1"/>
    <xf numFmtId="0" fontId="2" fillId="8" borderId="39" xfId="0" applyFont="1" applyFill="1" applyBorder="1"/>
    <xf numFmtId="0" fontId="27" fillId="7" borderId="43" xfId="0" applyFont="1" applyFill="1" applyBorder="1" applyAlignment="1">
      <alignment horizontal="center"/>
    </xf>
    <xf numFmtId="0" fontId="27" fillId="7" borderId="44" xfId="0" applyFont="1" applyFill="1" applyBorder="1" applyAlignment="1">
      <alignment horizontal="center"/>
    </xf>
    <xf numFmtId="0" fontId="27" fillId="7" borderId="45" xfId="0" applyFont="1" applyFill="1" applyBorder="1" applyAlignment="1">
      <alignment horizontal="center"/>
    </xf>
    <xf numFmtId="198" fontId="32" fillId="3" borderId="40" xfId="1" applyNumberFormat="1" applyFont="1" applyFill="1" applyBorder="1" applyAlignment="1">
      <alignment horizontal="center" vertical="center"/>
    </xf>
    <xf numFmtId="198" fontId="32" fillId="3" borderId="28" xfId="1" applyNumberFormat="1" applyFont="1" applyFill="1" applyBorder="1" applyAlignment="1">
      <alignment horizontal="center" vertical="center"/>
    </xf>
    <xf numFmtId="198" fontId="32" fillId="3" borderId="41" xfId="1" applyNumberFormat="1" applyFont="1" applyFill="1" applyBorder="1" applyAlignment="1">
      <alignment horizontal="center" vertical="center"/>
    </xf>
    <xf numFmtId="198" fontId="32" fillId="3" borderId="37" xfId="1" applyNumberFormat="1" applyFont="1" applyFill="1" applyBorder="1" applyAlignment="1">
      <alignment horizontal="center" vertical="center"/>
    </xf>
    <xf numFmtId="198" fontId="32" fillId="3" borderId="29" xfId="1" applyNumberFormat="1" applyFont="1" applyFill="1" applyBorder="1" applyAlignment="1">
      <alignment horizontal="center" vertical="center"/>
    </xf>
    <xf numFmtId="198" fontId="32" fillId="3" borderId="42" xfId="1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 applyBorder="1" applyAlignment="1"/>
    <xf numFmtId="44" fontId="5" fillId="5" borderId="0" xfId="2" applyFont="1" applyFill="1" applyBorder="1" applyAlignment="1">
      <alignment horizontal="center"/>
    </xf>
    <xf numFmtId="0" fontId="28" fillId="7" borderId="25" xfId="1" applyNumberFormat="1" applyFont="1" applyFill="1" applyBorder="1" applyAlignment="1">
      <alignment horizontal="left"/>
    </xf>
    <xf numFmtId="0" fontId="26" fillId="0" borderId="26" xfId="0" applyFont="1" applyBorder="1" applyAlignment="1"/>
    <xf numFmtId="0" fontId="28" fillId="7" borderId="24" xfId="1" applyNumberFormat="1" applyFont="1" applyFill="1" applyBorder="1" applyAlignment="1"/>
    <xf numFmtId="0" fontId="26" fillId="0" borderId="20" xfId="0" applyFont="1" applyBorder="1" applyAlignment="1"/>
    <xf numFmtId="0" fontId="25" fillId="5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8" fillId="7" borderId="24" xfId="1" applyNumberFormat="1" applyFont="1" applyFill="1" applyBorder="1" applyAlignment="1">
      <alignment horizontal="left"/>
    </xf>
    <xf numFmtId="0" fontId="26" fillId="0" borderId="20" xfId="0" applyFont="1" applyBorder="1" applyAlignment="1">
      <alignment horizontal="left"/>
    </xf>
    <xf numFmtId="0" fontId="30" fillId="7" borderId="22" xfId="0" applyFont="1" applyFill="1" applyBorder="1" applyAlignment="1">
      <alignment horizontal="center"/>
    </xf>
    <xf numFmtId="0" fontId="3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0" fillId="7" borderId="21" xfId="0" applyFill="1" applyBorder="1" applyAlignment="1"/>
    <xf numFmtId="0" fontId="2" fillId="5" borderId="0" xfId="0" applyFont="1" applyFill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0" fillId="7" borderId="2" xfId="0" applyFill="1" applyBorder="1" applyAlignment="1"/>
    <xf numFmtId="0" fontId="2" fillId="7" borderId="23" xfId="0" applyFont="1" applyFill="1" applyBorder="1" applyAlignment="1">
      <alignment horizontal="center"/>
    </xf>
    <xf numFmtId="0" fontId="0" fillId="7" borderId="13" xfId="0" applyFill="1" applyBorder="1" applyAlignment="1"/>
    <xf numFmtId="0" fontId="2" fillId="7" borderId="24" xfId="0" applyFont="1" applyFill="1" applyBorder="1" applyAlignment="1">
      <alignment horizontal="center"/>
    </xf>
    <xf numFmtId="0" fontId="0" fillId="0" borderId="20" xfId="0" applyBorder="1" applyAlignment="1"/>
    <xf numFmtId="0" fontId="2" fillId="7" borderId="2" xfId="0" applyFont="1" applyFill="1" applyBorder="1" applyAlignment="1"/>
    <xf numFmtId="2" fontId="2" fillId="7" borderId="25" xfId="0" applyNumberFormat="1" applyFont="1" applyFill="1" applyBorder="1" applyAlignment="1">
      <alignment horizontal="center"/>
    </xf>
    <xf numFmtId="0" fontId="0" fillId="7" borderId="26" xfId="0" applyFill="1" applyBorder="1" applyAlignment="1"/>
    <xf numFmtId="0" fontId="0" fillId="0" borderId="13" xfId="0" applyBorder="1" applyAlignment="1"/>
    <xf numFmtId="0" fontId="0" fillId="0" borderId="2" xfId="0" applyBorder="1" applyAlignment="1"/>
    <xf numFmtId="0" fontId="2" fillId="7" borderId="2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/>
    <xf numFmtId="0" fontId="0" fillId="0" borderId="16" xfId="0" applyBorder="1" applyAlignment="1"/>
    <xf numFmtId="0" fontId="2" fillId="7" borderId="19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5" borderId="0" xfId="0" applyFill="1" applyAlignment="1"/>
    <xf numFmtId="0" fontId="2" fillId="5" borderId="0" xfId="0" applyFont="1" applyFill="1" applyAlignment="1"/>
    <xf numFmtId="0" fontId="2" fillId="7" borderId="19" xfId="0" applyFont="1" applyFill="1" applyBorder="1" applyAlignment="1"/>
    <xf numFmtId="2" fontId="2" fillId="7" borderId="19" xfId="0" applyNumberFormat="1" applyFont="1" applyFill="1" applyBorder="1" applyAlignment="1"/>
    <xf numFmtId="2" fontId="2" fillId="7" borderId="23" xfId="0" applyNumberFormat="1" applyFont="1" applyFill="1" applyBorder="1" applyAlignment="1"/>
    <xf numFmtId="2" fontId="4" fillId="7" borderId="0" xfId="0" applyNumberFormat="1" applyFont="1" applyFill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Counterparty Exposure</a:t>
            </a:r>
          </a:p>
        </c:rich>
      </c:tx>
      <c:layout>
        <c:manualLayout>
          <c:xMode val="edge"/>
          <c:yMode val="edge"/>
          <c:x val="0.34161490683229817"/>
          <c:y val="3.81471516529556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3726708074536"/>
          <c:y val="0.16893738589166074"/>
          <c:w val="0.85248447204968958"/>
          <c:h val="0.6457767815536064"/>
        </c:manualLayout>
      </c:layout>
      <c:lineChart>
        <c:grouping val="standard"/>
        <c:varyColors val="0"/>
        <c:ser>
          <c:idx val="0"/>
          <c:order val="0"/>
          <c:tx>
            <c:strRef>
              <c:f>Main!$K$13</c:f>
              <c:strCache>
                <c:ptCount val="1"/>
                <c:pt idx="0">
                  <c:v>Exposure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Main!$K$14:$K$133</c:f>
              <c:numCache>
                <c:formatCode>General</c:formatCode>
                <c:ptCount val="120"/>
                <c:pt idx="0">
                  <c:v>110249.35613600312</c:v>
                </c:pt>
                <c:pt idx="1">
                  <c:v>98374.280574628341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3-4ED7-BBB5-BBEA912F20F9}"/>
            </c:ext>
          </c:extLst>
        </c:ser>
        <c:ser>
          <c:idx val="1"/>
          <c:order val="1"/>
          <c:tx>
            <c:strRef>
              <c:f>Main!$L$13</c:f>
              <c:strCache>
                <c:ptCount val="1"/>
                <c:pt idx="0">
                  <c:v>Upper Std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Main!$L$14:$L$133</c:f>
              <c:numCache>
                <c:formatCode>0</c:formatCode>
                <c:ptCount val="120"/>
                <c:pt idx="0">
                  <c:v>110802.1624642301</c:v>
                </c:pt>
                <c:pt idx="1">
                  <c:v>98969.005108722777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3-4ED7-BBB5-BBEA912F20F9}"/>
            </c:ext>
          </c:extLst>
        </c:ser>
        <c:ser>
          <c:idx val="2"/>
          <c:order val="2"/>
          <c:tx>
            <c:strRef>
              <c:f>Main!$M$13</c:f>
              <c:strCache>
                <c:ptCount val="1"/>
                <c:pt idx="0">
                  <c:v>Lower Std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Main!$M$14:$M$133</c:f>
              <c:numCache>
                <c:formatCode>General</c:formatCode>
                <c:ptCount val="120"/>
                <c:pt idx="0">
                  <c:v>109696.54980777613</c:v>
                </c:pt>
                <c:pt idx="1">
                  <c:v>97779.556040533906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83-4ED7-BBB5-BBEA912F20F9}"/>
            </c:ext>
          </c:extLst>
        </c:ser>
        <c:ser>
          <c:idx val="3"/>
          <c:order val="3"/>
          <c:tx>
            <c:strRef>
              <c:f>Main!$N$13</c:f>
              <c:strCache>
                <c:ptCount val="1"/>
                <c:pt idx="0">
                  <c:v>95th Percentile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Main!$N$14:$N$133</c:f>
              <c:numCache>
                <c:formatCode>General</c:formatCode>
                <c:ptCount val="120"/>
                <c:pt idx="0">
                  <c:v>131346.61243748877</c:v>
                </c:pt>
                <c:pt idx="1">
                  <c:v>120936.9836811603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83-4ED7-BBB5-BBEA912F20F9}"/>
            </c:ext>
          </c:extLst>
        </c:ser>
        <c:ser>
          <c:idx val="4"/>
          <c:order val="4"/>
          <c:tx>
            <c:strRef>
              <c:f>Main!$O$13</c:f>
              <c:strCache>
                <c:ptCount val="1"/>
                <c:pt idx="0">
                  <c:v>5th Percentile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Main!$O$14:$O$133</c:f>
              <c:numCache>
                <c:formatCode>General</c:formatCode>
                <c:ptCount val="120"/>
                <c:pt idx="0">
                  <c:v>92005.10095939647</c:v>
                </c:pt>
                <c:pt idx="1">
                  <c:v>77886.661053848089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83-4ED7-BBB5-BBEA912F2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83696"/>
        <c:axId val="1"/>
      </c:lineChart>
      <c:dateAx>
        <c:axId val="180383696"/>
        <c:scaling>
          <c:orientation val="minMax"/>
        </c:scaling>
        <c:delete val="0"/>
        <c:axPos val="b"/>
        <c:numFmt formatCode="mmm\-yy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E+00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0383696"/>
        <c:crosses val="autoZero"/>
        <c:crossBetween val="between"/>
        <c:majorUnit val="50000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CFFCC" mc:Ignorable="a14" a14:legacySpreadsheetColorIndex="42"/>
            </a:gs>
            <a:gs pos="100000">
              <a:srgbClr xmlns:mc="http://schemas.openxmlformats.org/markup-compatibility/2006" xmlns:a14="http://schemas.microsoft.com/office/drawing/2010/main" val="5E765E" mc:Ignorable="a14" a14:legacySpreadsheetColorIndex="42">
                <a:gamma/>
                <a:shade val="46275"/>
                <a:invGamma/>
              </a:srgbClr>
            </a:gs>
          </a:gsLst>
          <a:lin ang="5400000" scaled="1"/>
        </a:gradFill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577639751552799"/>
          <c:y val="0.91825643621757524"/>
          <c:w val="0.78726708074534169"/>
          <c:h val="6.53951171193525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 MT Extra Bold"/>
              <a:ea typeface="Times New Roman MT Extra Bold"/>
              <a:cs typeface="Times New Roman MT Extra Bol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Drop" dropStyle="combo" dx="26" fmlaLink="T7" fmlaRange="DayInfo!$B$5:$B$467" sel="2"/>
</file>

<file path=xl/ctrlProps/ctrlProp4.xml><?xml version="1.0" encoding="utf-8"?>
<formControlPr xmlns="http://schemas.microsoft.com/office/spreadsheetml/2009/9/main" objectType="Drop" dropStyle="combo" dx="26" fmlaLink="T8" fmlaRange="DayInfo!$B$5:$B$467" sel="8" val="2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Radio" checked="Checked" firstButton="1" fmlaLink="$T$17" lockText="1"/>
</file>

<file path=xl/ctrlProps/ctrlProp7.xml><?xml version="1.0" encoding="utf-8"?>
<formControlPr xmlns="http://schemas.microsoft.com/office/spreadsheetml/2009/9/main" objectType="Radio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91440</xdr:colOff>
          <xdr:row>2</xdr:row>
          <xdr:rowOff>121920</xdr:rowOff>
        </xdr:from>
        <xdr:to>
          <xdr:col>6</xdr:col>
          <xdr:colOff>266700</xdr:colOff>
          <xdr:row>5</xdr:row>
          <xdr:rowOff>45720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Sensitivity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922020</xdr:colOff>
          <xdr:row>0</xdr:row>
          <xdr:rowOff>0</xdr:rowOff>
        </xdr:from>
        <xdr:to>
          <xdr:col>8</xdr:col>
          <xdr:colOff>784860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6</xdr:row>
          <xdr:rowOff>15240</xdr:rowOff>
        </xdr:from>
        <xdr:to>
          <xdr:col>2</xdr:col>
          <xdr:colOff>701040</xdr:colOff>
          <xdr:row>6</xdr:row>
          <xdr:rowOff>213360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7</xdr:row>
          <xdr:rowOff>15240</xdr:rowOff>
        </xdr:from>
        <xdr:to>
          <xdr:col>2</xdr:col>
          <xdr:colOff>701040</xdr:colOff>
          <xdr:row>7</xdr:row>
          <xdr:rowOff>213360</xdr:rowOff>
        </xdr:to>
        <xdr:sp macro="" textlink="">
          <xdr:nvSpPr>
            <xdr:cNvPr id="1087" name="Drop Down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3</xdr:row>
      <xdr:rowOff>160020</xdr:rowOff>
    </xdr:from>
    <xdr:to>
      <xdr:col>8</xdr:col>
      <xdr:colOff>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228600" y="609600"/>
          <a:ext cx="4907280" cy="15468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4</xdr:row>
          <xdr:rowOff>0</xdr:rowOff>
        </xdr:from>
        <xdr:to>
          <xdr:col>4</xdr:col>
          <xdr:colOff>297180</xdr:colOff>
          <xdr:row>6</xdr:row>
          <xdr:rowOff>7620</xdr:rowOff>
        </xdr:to>
        <xdr:sp macro="" textlink="">
          <xdr:nvSpPr>
            <xdr:cNvPr id="1109" name="Button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7620</xdr:colOff>
      <xdr:row>6</xdr:row>
      <xdr:rowOff>30480</xdr:rowOff>
    </xdr:from>
    <xdr:to>
      <xdr:col>4</xdr:col>
      <xdr:colOff>281940</xdr:colOff>
      <xdr:row>10</xdr:row>
      <xdr:rowOff>213360</xdr:rowOff>
    </xdr:to>
    <xdr:pic>
      <xdr:nvPicPr>
        <xdr:cNvPr id="1136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4420"/>
          <a:ext cx="868680" cy="1082040"/>
        </a:xfrm>
        <a:prstGeom prst="rect">
          <a:avLst/>
        </a:prstGeom>
        <a:pattFill prst="pct50">
          <a:fgClr>
            <a:srgbClr xmlns:mc="http://schemas.openxmlformats.org/markup-compatibility/2006" xmlns:a14="http://schemas.microsoft.com/office/drawing/2010/main" val="000000" mc:Ignorable="a14" a14:legacySpreadsheetColorIndex="8"/>
          </a:fgClr>
          <a:bgClr>
            <a:srgbClr xmlns:mc="http://schemas.openxmlformats.org/markup-compatibility/2006" xmlns:a14="http://schemas.microsoft.com/office/drawing/2010/main" val="333333" mc:Ignorable="a14" a14:legacySpreadsheetColorIndex="63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8</xdr:row>
          <xdr:rowOff>228600</xdr:rowOff>
        </xdr:from>
        <xdr:to>
          <xdr:col>2</xdr:col>
          <xdr:colOff>670560</xdr:colOff>
          <xdr:row>10</xdr:row>
          <xdr:rowOff>0</xdr:rowOff>
        </xdr:to>
        <xdr:sp macro="" textlink="">
          <xdr:nvSpPr>
            <xdr:cNvPr id="1137" name="Option Button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  Cash-in-Flow Exposure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9</xdr:row>
          <xdr:rowOff>198120</xdr:rowOff>
        </xdr:from>
        <xdr:to>
          <xdr:col>2</xdr:col>
          <xdr:colOff>640080</xdr:colOff>
          <xdr:row>10</xdr:row>
          <xdr:rowOff>198120</xdr:rowOff>
        </xdr:to>
        <xdr:sp macro="" textlink="">
          <xdr:nvSpPr>
            <xdr:cNvPr id="1138" name="Option Button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  Cash-in/out-Flow Exposure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0</xdr:colOff>
      <xdr:row>12</xdr:row>
      <xdr:rowOff>0</xdr:rowOff>
    </xdr:from>
    <xdr:to>
      <xdr:col>8</xdr:col>
      <xdr:colOff>0</xdr:colOff>
      <xdr:row>28</xdr:row>
      <xdr:rowOff>121920</xdr:rowOff>
    </xdr:to>
    <xdr:graphicFrame macro="">
      <xdr:nvGraphicFramePr>
        <xdr:cNvPr id="1141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</xdr:row>
      <xdr:rowOff>0</xdr:rowOff>
    </xdr:from>
    <xdr:to>
      <xdr:col>8</xdr:col>
      <xdr:colOff>0</xdr:colOff>
      <xdr:row>28</xdr:row>
      <xdr:rowOff>121920</xdr:rowOff>
    </xdr:to>
    <xdr:sp macro="" textlink="">
      <xdr:nvSpPr>
        <xdr:cNvPr id="1142" name="Rectangle 118"/>
        <xdr:cNvSpPr>
          <a:spLocks noChangeArrowheads="1"/>
        </xdr:cNvSpPr>
      </xdr:nvSpPr>
      <xdr:spPr bwMode="auto">
        <a:xfrm>
          <a:off x="228600" y="2369820"/>
          <a:ext cx="4907280" cy="2796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0.1033</cdr:x>
      <cdr:y>0.16524</cdr:y>
    </cdr:from>
    <cdr:to>
      <cdr:x>0.95491</cdr:x>
      <cdr:y>0.8124</cdr:y>
    </cdr:to>
    <cdr:sp macro="" textlink="">
      <cdr:nvSpPr>
        <cdr:cNvPr id="5121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5177" y="460817"/>
          <a:ext cx="4185555" cy="18147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35921" dir="2700000" algn="ctr" rotWithShape="0">
            <a:srgbClr val="000000"/>
          </a:outerShdw>
        </a:effectLst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E5:L46"/>
  <sheetViews>
    <sheetView workbookViewId="0">
      <selection activeCell="K7" sqref="K7"/>
    </sheetView>
  </sheetViews>
  <sheetFormatPr defaultColWidth="9.109375" defaultRowHeight="10.199999999999999"/>
  <cols>
    <col min="1" max="16384" width="9.109375" style="1"/>
  </cols>
  <sheetData>
    <row r="5" spans="5:12">
      <c r="I5" s="1" t="s">
        <v>20</v>
      </c>
      <c r="J5" s="42">
        <f>AVERAGE(G14:G33)</f>
        <v>552.70100000000002</v>
      </c>
    </row>
    <row r="6" spans="5:12">
      <c r="I6" s="1" t="s">
        <v>21</v>
      </c>
      <c r="J6" s="1">
        <f>STDEV(G14:G33)</f>
        <v>5.2075424999611419</v>
      </c>
      <c r="K6" s="43">
        <f>J6/J5</f>
        <v>9.4219885615570483E-3</v>
      </c>
      <c r="L6" s="44"/>
    </row>
    <row r="10" spans="5:12">
      <c r="E10" s="2" t="s">
        <v>18</v>
      </c>
      <c r="F10" s="2"/>
      <c r="G10" s="2" t="s">
        <v>19</v>
      </c>
    </row>
    <row r="11" spans="5:12">
      <c r="K11" s="42"/>
    </row>
    <row r="12" spans="5:12">
      <c r="L12" s="43"/>
    </row>
    <row r="14" spans="5:12">
      <c r="E14" s="2">
        <v>0</v>
      </c>
      <c r="F14" s="2"/>
      <c r="G14" s="45">
        <v>549.46</v>
      </c>
      <c r="H14" s="42"/>
      <c r="J14" s="42"/>
      <c r="K14" s="45"/>
    </row>
    <row r="15" spans="5:12">
      <c r="E15" s="2">
        <v>1</v>
      </c>
      <c r="F15" s="2"/>
      <c r="G15" s="45">
        <v>557.11</v>
      </c>
      <c r="H15" s="42"/>
      <c r="J15" s="42"/>
      <c r="K15" s="45"/>
    </row>
    <row r="16" spans="5:12">
      <c r="E16" s="2">
        <v>2</v>
      </c>
      <c r="F16" s="2"/>
      <c r="G16" s="45">
        <v>549.03</v>
      </c>
      <c r="J16" s="42"/>
      <c r="K16" s="45"/>
    </row>
    <row r="17" spans="5:11">
      <c r="E17" s="2">
        <v>3</v>
      </c>
      <c r="F17" s="2"/>
      <c r="G17" s="45">
        <v>553.64</v>
      </c>
      <c r="J17" s="42"/>
      <c r="K17" s="45"/>
    </row>
    <row r="18" spans="5:11">
      <c r="E18" s="2">
        <v>4</v>
      </c>
      <c r="F18" s="2"/>
      <c r="G18" s="45">
        <v>554.71</v>
      </c>
      <c r="J18" s="42"/>
      <c r="K18" s="45"/>
    </row>
    <row r="19" spans="5:11">
      <c r="E19" s="2">
        <v>5</v>
      </c>
      <c r="F19" s="2"/>
      <c r="G19" s="45">
        <v>548.97</v>
      </c>
      <c r="J19" s="42"/>
      <c r="K19" s="45"/>
    </row>
    <row r="20" spans="5:11">
      <c r="E20" s="2">
        <v>6</v>
      </c>
      <c r="F20" s="2"/>
      <c r="G20" s="45">
        <v>542.55999999999995</v>
      </c>
      <c r="J20" s="42"/>
      <c r="K20" s="45"/>
    </row>
    <row r="21" spans="5:11">
      <c r="E21" s="2">
        <v>7</v>
      </c>
      <c r="F21" s="2"/>
      <c r="G21" s="45">
        <v>560.54999999999995</v>
      </c>
      <c r="I21" s="42"/>
      <c r="J21" s="42"/>
      <c r="K21" s="45"/>
    </row>
    <row r="22" spans="5:11">
      <c r="E22" s="2">
        <v>8</v>
      </c>
      <c r="F22" s="2"/>
      <c r="G22" s="45">
        <v>554.54</v>
      </c>
      <c r="I22" s="42"/>
      <c r="J22" s="42"/>
      <c r="K22" s="45"/>
    </row>
    <row r="23" spans="5:11">
      <c r="E23" s="2">
        <v>9</v>
      </c>
      <c r="F23" s="2"/>
      <c r="G23" s="45">
        <v>556.44000000000005</v>
      </c>
      <c r="J23" s="42"/>
      <c r="K23" s="45"/>
    </row>
    <row r="24" spans="5:11">
      <c r="E24" s="2"/>
      <c r="F24" s="2"/>
      <c r="G24" s="45"/>
      <c r="J24" s="42"/>
      <c r="K24" s="45"/>
    </row>
    <row r="25" spans="5:11">
      <c r="E25" s="2"/>
      <c r="F25" s="2"/>
      <c r="G25" s="45"/>
      <c r="I25" s="42"/>
      <c r="J25" s="42"/>
      <c r="K25" s="45"/>
    </row>
    <row r="26" spans="5:11">
      <c r="E26" s="2"/>
      <c r="F26" s="2"/>
      <c r="G26" s="45"/>
      <c r="J26" s="42"/>
      <c r="K26" s="45"/>
    </row>
    <row r="27" spans="5:11">
      <c r="E27" s="2"/>
      <c r="F27" s="2"/>
      <c r="G27" s="45"/>
      <c r="I27" s="42"/>
      <c r="J27" s="42"/>
      <c r="K27" s="45"/>
    </row>
    <row r="28" spans="5:11">
      <c r="E28" s="2"/>
      <c r="F28" s="2"/>
      <c r="G28" s="45"/>
      <c r="I28" s="42"/>
      <c r="J28" s="42"/>
      <c r="K28" s="45"/>
    </row>
    <row r="29" spans="5:11">
      <c r="E29" s="2"/>
      <c r="F29" s="2"/>
      <c r="G29" s="45"/>
      <c r="I29" s="42"/>
      <c r="J29" s="42"/>
      <c r="K29" s="45"/>
    </row>
    <row r="30" spans="5:11">
      <c r="E30" s="2"/>
      <c r="F30" s="2"/>
      <c r="G30" s="45"/>
      <c r="J30" s="42"/>
      <c r="K30" s="45"/>
    </row>
    <row r="31" spans="5:11">
      <c r="E31" s="2"/>
      <c r="F31" s="2"/>
      <c r="G31" s="45"/>
      <c r="I31" s="42"/>
      <c r="J31" s="42"/>
      <c r="K31" s="45"/>
    </row>
    <row r="32" spans="5:11">
      <c r="E32" s="2"/>
      <c r="F32" s="2"/>
      <c r="G32" s="45"/>
      <c r="J32" s="42"/>
      <c r="K32" s="45"/>
    </row>
    <row r="33" spans="5:11">
      <c r="E33" s="2"/>
      <c r="F33" s="2"/>
      <c r="G33" s="45"/>
      <c r="J33" s="42"/>
      <c r="K33" s="45"/>
    </row>
    <row r="34" spans="5:11">
      <c r="G34" s="42"/>
      <c r="J34" s="42"/>
    </row>
    <row r="35" spans="5:11">
      <c r="G35" s="42"/>
      <c r="J35" s="42"/>
    </row>
    <row r="36" spans="5:11">
      <c r="G36" s="42"/>
      <c r="J36" s="42"/>
    </row>
    <row r="37" spans="5:11">
      <c r="G37" s="42"/>
      <c r="J37" s="42"/>
    </row>
    <row r="38" spans="5:11">
      <c r="G38" s="42"/>
      <c r="J38" s="42"/>
    </row>
    <row r="39" spans="5:11">
      <c r="G39" s="42"/>
      <c r="J39" s="42"/>
    </row>
    <row r="40" spans="5:11">
      <c r="G40" s="42"/>
      <c r="I40" s="42"/>
      <c r="J40" s="42"/>
    </row>
    <row r="41" spans="5:11">
      <c r="G41" s="42"/>
      <c r="J41" s="42"/>
    </row>
    <row r="42" spans="5:11">
      <c r="G42" s="42"/>
      <c r="J42" s="42"/>
    </row>
    <row r="43" spans="5:11">
      <c r="G43" s="42"/>
      <c r="J43" s="42"/>
    </row>
    <row r="44" spans="5:11">
      <c r="G44" s="42"/>
      <c r="J44" s="42"/>
    </row>
    <row r="45" spans="5:11">
      <c r="G45" s="42"/>
      <c r="I45" s="42"/>
      <c r="J45" s="42"/>
    </row>
    <row r="46" spans="5:11">
      <c r="G46" s="42"/>
      <c r="J46" s="42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Scenario">
                <anchor moveWithCells="1" sizeWithCells="1">
                  <from>
                    <xdr:col>5</xdr:col>
                    <xdr:colOff>91440</xdr:colOff>
                    <xdr:row>2</xdr:row>
                    <xdr:rowOff>121920</xdr:rowOff>
                  </from>
                  <to>
                    <xdr:col>6</xdr:col>
                    <xdr:colOff>266700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44"/>
  <sheetViews>
    <sheetView tabSelected="1" workbookViewId="0">
      <selection activeCell="O7" sqref="O7"/>
    </sheetView>
  </sheetViews>
  <sheetFormatPr defaultColWidth="9.109375" defaultRowHeight="10.199999999999999"/>
  <cols>
    <col min="1" max="1" width="3.33203125" style="4" customWidth="1"/>
    <col min="2" max="2" width="19.44140625" style="4" customWidth="1"/>
    <col min="3" max="3" width="10.44140625" style="4" customWidth="1"/>
    <col min="4" max="4" width="8.6640625" style="4" customWidth="1"/>
    <col min="5" max="5" width="4.44140625" style="4" customWidth="1"/>
    <col min="6" max="7" width="10.33203125" style="4" customWidth="1"/>
    <col min="8" max="8" width="7.88671875" style="4" customWidth="1"/>
    <col min="9" max="9" width="3.44140625" style="9" customWidth="1"/>
    <col min="10" max="13" width="9.109375" style="10"/>
    <col min="14" max="14" width="11" style="10" customWidth="1"/>
    <col min="15" max="15" width="11.6640625" style="10" customWidth="1"/>
    <col min="16" max="16" width="4.33203125" style="10" customWidth="1"/>
    <col min="17" max="17" width="3.109375" style="10" customWidth="1"/>
    <col min="18" max="18" width="4.44140625" style="4" customWidth="1"/>
    <col min="19" max="19" width="11.5546875" style="4" customWidth="1"/>
    <col min="20" max="20" width="3" style="4" customWidth="1"/>
    <col min="21" max="21" width="6.44140625" style="4" customWidth="1"/>
    <col min="22" max="22" width="2.5546875" style="4" customWidth="1"/>
    <col min="23" max="23" width="8.33203125" style="4" customWidth="1"/>
    <col min="24" max="24" width="7" style="41" customWidth="1"/>
    <col min="25" max="16384" width="9.109375" style="4"/>
  </cols>
  <sheetData>
    <row r="1" spans="1:27">
      <c r="R1" s="25"/>
      <c r="S1" s="25"/>
      <c r="T1" s="25"/>
      <c r="U1" s="25"/>
      <c r="V1" s="25"/>
      <c r="W1" s="25"/>
      <c r="X1" s="40"/>
      <c r="Y1" s="25"/>
      <c r="Z1" s="25"/>
    </row>
    <row r="2" spans="1:27">
      <c r="G2" s="34" t="s">
        <v>10</v>
      </c>
      <c r="H2" s="34" t="s">
        <v>64</v>
      </c>
      <c r="I2" s="5"/>
      <c r="J2" s="9"/>
      <c r="K2" s="9"/>
      <c r="L2" s="9"/>
      <c r="M2" s="9"/>
      <c r="N2" s="9"/>
      <c r="O2" s="9"/>
      <c r="P2" s="9"/>
      <c r="Q2" s="9"/>
      <c r="R2" s="25"/>
      <c r="S2" s="25"/>
      <c r="T2" s="25"/>
      <c r="U2" s="25"/>
      <c r="V2" s="25"/>
      <c r="W2" s="25"/>
      <c r="X2" s="40"/>
      <c r="Y2" s="25"/>
      <c r="Z2" s="25"/>
    </row>
    <row r="3" spans="1:27" ht="15" customHeight="1">
      <c r="B3" s="167" t="s">
        <v>43</v>
      </c>
      <c r="C3" s="168"/>
      <c r="D3" s="168"/>
      <c r="E3" s="168"/>
      <c r="F3" s="168"/>
      <c r="G3" s="168"/>
      <c r="H3" s="168"/>
      <c r="I3" s="110"/>
      <c r="J3" s="110"/>
      <c r="K3" s="110"/>
      <c r="L3" s="110"/>
      <c r="M3" s="110"/>
      <c r="N3" s="110"/>
      <c r="O3" s="110"/>
      <c r="P3" s="110"/>
      <c r="R3" s="25"/>
      <c r="S3" s="25" t="s">
        <v>5</v>
      </c>
      <c r="T3" s="25"/>
      <c r="U3" s="25"/>
      <c r="V3" s="25"/>
      <c r="W3" s="25"/>
      <c r="X3" s="40"/>
      <c r="Y3" s="25"/>
      <c r="Z3" s="25"/>
    </row>
    <row r="4" spans="1:27" ht="13.5" customHeight="1" thickBot="1">
      <c r="B4" s="115"/>
      <c r="C4" s="115"/>
      <c r="D4" s="115"/>
      <c r="E4" s="115"/>
      <c r="F4" s="115"/>
      <c r="G4" s="115"/>
      <c r="H4" s="115"/>
      <c r="Q4" s="46"/>
      <c r="R4" s="25"/>
      <c r="S4" s="25"/>
      <c r="T4" s="25"/>
      <c r="U4" s="25"/>
      <c r="V4" s="25"/>
      <c r="W4" s="25"/>
      <c r="X4" s="40"/>
      <c r="Y4" s="25"/>
      <c r="Z4" s="25"/>
    </row>
    <row r="5" spans="1:27" ht="17.25" customHeight="1">
      <c r="B5" s="116" t="s">
        <v>2</v>
      </c>
      <c r="C5" s="117">
        <f ca="1">TODAY()</f>
        <v>36893</v>
      </c>
      <c r="D5" s="118"/>
      <c r="E5" s="118"/>
      <c r="F5" s="171" t="s">
        <v>97</v>
      </c>
      <c r="G5" s="172"/>
      <c r="H5" s="119"/>
      <c r="Q5" s="46"/>
      <c r="R5" s="25"/>
      <c r="S5" s="26" t="s">
        <v>8</v>
      </c>
      <c r="T5" s="26">
        <f ca="1">MOD(T6+U8-1,12)</f>
        <v>8</v>
      </c>
      <c r="U5" s="25"/>
      <c r="V5" s="25"/>
      <c r="W5" s="25"/>
      <c r="X5" s="40"/>
      <c r="Y5" s="25"/>
      <c r="Z5" s="25"/>
    </row>
    <row r="6" spans="1:27" ht="17.25" customHeight="1">
      <c r="B6" s="120" t="s">
        <v>1</v>
      </c>
      <c r="C6" s="121">
        <f ca="1">IF(DAY(C5)&lt;15,EOMONTH(( C5),-1)+1,EOMONTH((C5),0)+1)</f>
        <v>36892</v>
      </c>
      <c r="D6" s="122"/>
      <c r="E6" s="122"/>
      <c r="F6" s="123" t="s">
        <v>59</v>
      </c>
      <c r="G6" s="124"/>
      <c r="H6" s="125">
        <v>1</v>
      </c>
      <c r="Q6" s="31"/>
      <c r="R6" s="25"/>
      <c r="S6" s="26" t="s">
        <v>6</v>
      </c>
      <c r="T6" s="26">
        <f ca="1">MONTH(ValuationDate)</f>
        <v>1</v>
      </c>
      <c r="U6" s="28">
        <f ca="1">T6</f>
        <v>1</v>
      </c>
      <c r="V6" s="25"/>
      <c r="W6" s="25" t="s">
        <v>11</v>
      </c>
      <c r="X6" s="40">
        <f>U7</f>
        <v>1</v>
      </c>
      <c r="Y6" s="25"/>
      <c r="Z6" s="25"/>
      <c r="AA6" s="25" t="s">
        <v>15</v>
      </c>
    </row>
    <row r="7" spans="1:27" ht="18.75" customHeight="1">
      <c r="B7" s="120" t="s">
        <v>41</v>
      </c>
      <c r="C7" s="121">
        <v>36617</v>
      </c>
      <c r="D7" s="122"/>
      <c r="E7" s="122"/>
      <c r="F7" s="165" t="s">
        <v>60</v>
      </c>
      <c r="G7" s="166"/>
      <c r="H7" s="125">
        <v>1</v>
      </c>
      <c r="Q7" s="31"/>
      <c r="R7" s="25"/>
      <c r="S7" s="26" t="s">
        <v>3</v>
      </c>
      <c r="T7" s="26">
        <v>2</v>
      </c>
      <c r="U7" s="28">
        <f>T7-1</f>
        <v>1</v>
      </c>
      <c r="V7" s="25"/>
      <c r="W7" s="25" t="s">
        <v>12</v>
      </c>
      <c r="X7" s="40">
        <f>U8</f>
        <v>8</v>
      </c>
      <c r="Y7" s="25"/>
      <c r="Z7" s="25"/>
      <c r="AA7" s="25" t="s">
        <v>12</v>
      </c>
    </row>
    <row r="8" spans="1:27" ht="18.75" customHeight="1" thickBot="1">
      <c r="B8" s="120" t="s">
        <v>42</v>
      </c>
      <c r="C8" s="121"/>
      <c r="D8" s="126"/>
      <c r="E8" s="126"/>
      <c r="F8" s="127" t="s">
        <v>61</v>
      </c>
      <c r="G8" s="128"/>
      <c r="H8" s="129">
        <v>1</v>
      </c>
      <c r="Q8" s="47"/>
      <c r="R8" s="25"/>
      <c r="S8" s="26" t="s">
        <v>4</v>
      </c>
      <c r="T8" s="26">
        <v>8</v>
      </c>
      <c r="U8" s="28">
        <f>T8</f>
        <v>8</v>
      </c>
      <c r="V8" s="25"/>
      <c r="W8" s="25" t="s">
        <v>25</v>
      </c>
      <c r="X8" s="40">
        <f>percent</f>
        <v>0</v>
      </c>
      <c r="Y8" s="25"/>
      <c r="Z8" s="25"/>
      <c r="AA8" s="25" t="s">
        <v>25</v>
      </c>
    </row>
    <row r="9" spans="1:27" ht="17.25" customHeight="1">
      <c r="B9" s="130" t="s">
        <v>7</v>
      </c>
      <c r="C9" s="131">
        <v>1000</v>
      </c>
      <c r="D9" s="132"/>
      <c r="E9" s="122"/>
      <c r="F9" s="133" t="s">
        <v>62</v>
      </c>
      <c r="G9" s="134"/>
      <c r="H9" s="135">
        <v>3</v>
      </c>
      <c r="Q9" s="48"/>
      <c r="R9" s="25"/>
      <c r="S9" s="26"/>
      <c r="T9" s="26"/>
      <c r="U9" s="28"/>
      <c r="V9" s="25"/>
      <c r="W9" s="25" t="s">
        <v>44</v>
      </c>
      <c r="X9" s="40">
        <f>Euro</f>
        <v>1</v>
      </c>
      <c r="Y9" s="25">
        <f>IF(Euro&gt;0, Euro, 1)</f>
        <v>1</v>
      </c>
      <c r="Z9" s="25"/>
      <c r="AA9" s="25" t="s">
        <v>44</v>
      </c>
    </row>
    <row r="10" spans="1:27" ht="17.25" customHeight="1" thickBot="1">
      <c r="A10" s="24"/>
      <c r="B10" s="136"/>
      <c r="C10" s="137"/>
      <c r="D10" s="132" t="s">
        <v>9</v>
      </c>
      <c r="E10" s="132"/>
      <c r="F10" s="169" t="s">
        <v>63</v>
      </c>
      <c r="G10" s="170"/>
      <c r="H10" s="138">
        <v>1</v>
      </c>
      <c r="I10" s="48"/>
      <c r="J10" s="48"/>
      <c r="K10" s="48"/>
      <c r="L10" s="48"/>
      <c r="M10" s="48"/>
      <c r="N10" s="48"/>
      <c r="O10" s="48"/>
      <c r="P10" s="48"/>
      <c r="Q10" s="48"/>
      <c r="R10" s="27"/>
      <c r="S10" s="26"/>
      <c r="T10" s="26"/>
      <c r="U10" s="28"/>
      <c r="V10" s="25"/>
      <c r="W10" s="25" t="s">
        <v>45</v>
      </c>
      <c r="X10" s="40">
        <f>Asian</f>
        <v>1</v>
      </c>
      <c r="Y10" s="25">
        <f>IF(Asian&gt;0, Asian,1)</f>
        <v>1</v>
      </c>
      <c r="Z10" s="25"/>
      <c r="AA10" s="25" t="s">
        <v>45</v>
      </c>
    </row>
    <row r="11" spans="1:27" ht="17.25" customHeight="1" thickBot="1">
      <c r="A11" s="24"/>
      <c r="B11" s="139"/>
      <c r="C11" s="140"/>
      <c r="D11" s="141"/>
      <c r="E11" s="141"/>
      <c r="F11" s="163" t="s">
        <v>83</v>
      </c>
      <c r="G11" s="164"/>
      <c r="H11" s="142">
        <v>1</v>
      </c>
      <c r="I11" s="48"/>
      <c r="J11" s="154" t="s">
        <v>98</v>
      </c>
      <c r="K11" s="155"/>
      <c r="L11" s="155"/>
      <c r="M11" s="155"/>
      <c r="N11" s="155"/>
      <c r="O11" s="156"/>
      <c r="P11" s="48"/>
      <c r="Q11" s="48"/>
      <c r="R11" s="27"/>
      <c r="S11" s="26"/>
      <c r="T11" s="26"/>
      <c r="U11" s="28"/>
      <c r="V11" s="25"/>
      <c r="W11" s="25" t="s">
        <v>46</v>
      </c>
      <c r="X11" s="40">
        <f>Sprd</f>
        <v>1</v>
      </c>
      <c r="Y11" s="25">
        <f>IF(Sprd&gt;0, Sprd, 1)</f>
        <v>1</v>
      </c>
      <c r="Z11" s="25"/>
      <c r="AA11" s="25" t="s">
        <v>46</v>
      </c>
    </row>
    <row r="12" spans="1:27" ht="17.25" customHeight="1" thickBot="1">
      <c r="B12" s="35"/>
      <c r="C12" s="57"/>
      <c r="D12" s="5"/>
      <c r="E12" s="5"/>
      <c r="F12" s="54"/>
      <c r="G12" s="55"/>
      <c r="H12" s="55"/>
      <c r="I12" s="48"/>
      <c r="J12" s="157"/>
      <c r="K12" s="158"/>
      <c r="L12" s="158"/>
      <c r="M12" s="158"/>
      <c r="N12" s="158"/>
      <c r="O12" s="159"/>
      <c r="P12" s="48"/>
      <c r="Q12" s="48"/>
      <c r="R12" s="27"/>
      <c r="S12" s="26"/>
      <c r="T12" s="26"/>
      <c r="U12" s="28"/>
      <c r="V12" s="25"/>
      <c r="W12" s="25" t="s">
        <v>47</v>
      </c>
      <c r="X12" s="40">
        <f>Basket</f>
        <v>3</v>
      </c>
      <c r="Y12" s="25">
        <f>IF(Basket&gt;0, Basket, 1)</f>
        <v>3</v>
      </c>
      <c r="Z12" s="25"/>
      <c r="AA12" s="25" t="s">
        <v>47</v>
      </c>
    </row>
    <row r="13" spans="1:27" ht="17.25" customHeight="1" thickBot="1">
      <c r="C13" s="37"/>
      <c r="E13" s="5"/>
      <c r="F13" s="53"/>
      <c r="G13" s="55"/>
      <c r="H13" s="55"/>
      <c r="I13" s="48"/>
      <c r="J13" s="151" t="s">
        <v>0</v>
      </c>
      <c r="K13" s="152" t="s">
        <v>91</v>
      </c>
      <c r="L13" s="153" t="s">
        <v>94</v>
      </c>
      <c r="M13" s="152" t="s">
        <v>93</v>
      </c>
      <c r="N13" s="153" t="str">
        <f t="shared" ref="N13:N44" si="0">Y24</f>
        <v>95th Percentile</v>
      </c>
      <c r="O13" s="152" t="str">
        <f t="shared" ref="O13:O44" si="1">Z24</f>
        <v>5th Percentile</v>
      </c>
      <c r="P13" s="48"/>
      <c r="Q13" s="48"/>
      <c r="R13" s="30"/>
      <c r="S13" s="26"/>
      <c r="T13" s="26"/>
      <c r="U13" s="28"/>
      <c r="V13" s="25"/>
      <c r="W13" s="25" t="s">
        <v>48</v>
      </c>
      <c r="X13" s="40">
        <f>Swap</f>
        <v>1</v>
      </c>
      <c r="Y13" s="25">
        <f>IF(Swap&gt;0, Swap, 1)</f>
        <v>1</v>
      </c>
      <c r="Z13" s="25"/>
      <c r="AA13" s="25" t="s">
        <v>48</v>
      </c>
    </row>
    <row r="14" spans="1:27" ht="17.25" customHeight="1">
      <c r="B14" s="35"/>
      <c r="C14" s="53"/>
      <c r="D14" s="22"/>
      <c r="E14" s="5"/>
      <c r="F14" s="53"/>
      <c r="G14" s="55"/>
      <c r="H14" s="55"/>
      <c r="I14" s="48"/>
      <c r="J14" s="143">
        <f ca="1">EOMONTH(DayInfo!$B$5,0)+Main!$T$7</f>
        <v>36924</v>
      </c>
      <c r="K14" s="149">
        <f t="shared" ref="K14:K45" ca="1" si="2">W25</f>
        <v>110249.35613600312</v>
      </c>
      <c r="L14" s="145">
        <f t="shared" ref="L14:L45" ca="1" si="3">W25+X25*2</f>
        <v>110802.1624642301</v>
      </c>
      <c r="M14" s="149">
        <f t="shared" ref="M14:M45" ca="1" si="4">W25-2*X25</f>
        <v>109696.54980777613</v>
      </c>
      <c r="N14" s="144">
        <f t="shared" ca="1" si="0"/>
        <v>131346.61243748877</v>
      </c>
      <c r="O14" s="149">
        <f t="shared" ca="1" si="1"/>
        <v>92005.10095939647</v>
      </c>
      <c r="P14" s="48"/>
      <c r="Q14" s="48"/>
      <c r="R14" s="51"/>
      <c r="S14" s="26"/>
      <c r="T14" s="26"/>
      <c r="U14" s="28"/>
      <c r="V14" s="25"/>
      <c r="W14" s="25" t="s">
        <v>49</v>
      </c>
      <c r="X14" s="40">
        <f>Swaption</f>
        <v>1</v>
      </c>
      <c r="Y14" s="25">
        <f>IF(Swaption&gt;0, Swaption, 1)</f>
        <v>1</v>
      </c>
      <c r="Z14" s="25"/>
      <c r="AA14" s="25" t="s">
        <v>49</v>
      </c>
    </row>
    <row r="15" spans="1:27" ht="17.25" customHeight="1">
      <c r="B15" s="35"/>
      <c r="C15" s="58"/>
      <c r="D15" s="22"/>
      <c r="E15" s="5"/>
      <c r="F15" s="53"/>
      <c r="G15" s="55"/>
      <c r="H15" s="55"/>
      <c r="I15" s="48"/>
      <c r="J15" s="143">
        <f t="shared" ref="J15:J46" ca="1" si="5">EOMONTH(J14,0)+1</f>
        <v>36951</v>
      </c>
      <c r="K15" s="149">
        <f t="shared" ca="1" si="2"/>
        <v>98374.280574628341</v>
      </c>
      <c r="L15" s="145">
        <f t="shared" ca="1" si="3"/>
        <v>98969.005108722777</v>
      </c>
      <c r="M15" s="149">
        <f t="shared" ca="1" si="4"/>
        <v>97779.556040533906</v>
      </c>
      <c r="N15" s="144">
        <f t="shared" ca="1" si="0"/>
        <v>120936.9836811603</v>
      </c>
      <c r="O15" s="149">
        <f t="shared" ca="1" si="1"/>
        <v>77886.661053848089</v>
      </c>
      <c r="P15" s="48"/>
      <c r="Q15" s="48"/>
      <c r="R15" s="51"/>
      <c r="S15" s="26"/>
      <c r="T15" s="26"/>
      <c r="U15" s="28"/>
      <c r="V15" s="25"/>
      <c r="W15" s="25" t="s">
        <v>52</v>
      </c>
      <c r="X15" s="40">
        <f>ncomm</f>
        <v>7</v>
      </c>
      <c r="Y15" s="25">
        <f>IF(ncomm&gt;0, ncomm,1)</f>
        <v>7</v>
      </c>
      <c r="Z15" s="25"/>
      <c r="AA15" s="25"/>
    </row>
    <row r="16" spans="1:27" ht="17.25" customHeight="1">
      <c r="B16" s="35"/>
      <c r="C16" s="58"/>
      <c r="D16" s="22"/>
      <c r="E16" s="5"/>
      <c r="F16" s="53"/>
      <c r="G16" s="55"/>
      <c r="H16" s="55"/>
      <c r="I16" s="48"/>
      <c r="J16" s="143">
        <f t="shared" ca="1" si="5"/>
        <v>36982</v>
      </c>
      <c r="K16" s="149">
        <f t="shared" ca="1" si="2"/>
        <v>0</v>
      </c>
      <c r="L16" s="145">
        <f t="shared" ca="1" si="3"/>
        <v>0</v>
      </c>
      <c r="M16" s="149">
        <f t="shared" ca="1" si="4"/>
        <v>0</v>
      </c>
      <c r="N16" s="144">
        <f t="shared" ca="1" si="0"/>
        <v>0</v>
      </c>
      <c r="O16" s="149">
        <f t="shared" ca="1" si="1"/>
        <v>0</v>
      </c>
      <c r="P16" s="48"/>
      <c r="Q16" s="48"/>
      <c r="R16" s="51"/>
      <c r="S16" s="26"/>
      <c r="T16" s="26"/>
      <c r="U16" s="28"/>
      <c r="V16" s="25"/>
      <c r="W16" s="25" t="s">
        <v>13</v>
      </c>
      <c r="X16" s="40">
        <f>nsim</f>
        <v>1000</v>
      </c>
      <c r="Y16" s="25"/>
      <c r="Z16" s="25"/>
      <c r="AA16" s="25" t="s">
        <v>13</v>
      </c>
    </row>
    <row r="17" spans="2:26" ht="15.75" customHeight="1">
      <c r="B17" s="35"/>
      <c r="C17" s="58"/>
      <c r="D17" s="22"/>
      <c r="E17" s="5"/>
      <c r="F17" s="9"/>
      <c r="G17" s="10"/>
      <c r="J17" s="143">
        <f t="shared" ca="1" si="5"/>
        <v>37012</v>
      </c>
      <c r="K17" s="149">
        <f t="shared" ca="1" si="2"/>
        <v>0</v>
      </c>
      <c r="L17" s="145">
        <f t="shared" ca="1" si="3"/>
        <v>0</v>
      </c>
      <c r="M17" s="149">
        <f t="shared" ca="1" si="4"/>
        <v>0</v>
      </c>
      <c r="N17" s="144">
        <f t="shared" ca="1" si="0"/>
        <v>0</v>
      </c>
      <c r="O17" s="149">
        <f t="shared" ca="1" si="1"/>
        <v>0</v>
      </c>
      <c r="R17" s="52"/>
      <c r="S17" s="26" t="s">
        <v>81</v>
      </c>
      <c r="T17" s="26">
        <v>1</v>
      </c>
      <c r="U17" s="28">
        <f>IF(T17=1, 1, 0)</f>
        <v>1</v>
      </c>
      <c r="V17" s="25"/>
      <c r="W17" s="25" t="s">
        <v>82</v>
      </c>
      <c r="X17" s="40">
        <f>cashflow</f>
        <v>1</v>
      </c>
      <c r="Y17" s="25"/>
      <c r="Z17" s="25"/>
    </row>
    <row r="18" spans="2:26" ht="15" customHeight="1">
      <c r="B18" s="37"/>
      <c r="C18" s="38"/>
      <c r="D18" s="5"/>
      <c r="E18" s="5"/>
      <c r="F18" s="9"/>
      <c r="G18" s="10"/>
      <c r="J18" s="143">
        <f t="shared" ca="1" si="5"/>
        <v>37043</v>
      </c>
      <c r="K18" s="149">
        <f t="shared" ca="1" si="2"/>
        <v>0</v>
      </c>
      <c r="L18" s="145">
        <f t="shared" ca="1" si="3"/>
        <v>0</v>
      </c>
      <c r="M18" s="149">
        <f t="shared" ca="1" si="4"/>
        <v>0</v>
      </c>
      <c r="N18" s="144">
        <f t="shared" ca="1" si="0"/>
        <v>0</v>
      </c>
      <c r="O18" s="149">
        <f t="shared" ca="1" si="1"/>
        <v>0</v>
      </c>
      <c r="R18" s="52"/>
      <c r="S18" s="26"/>
      <c r="T18" s="26"/>
      <c r="U18" s="28"/>
      <c r="V18" s="25"/>
      <c r="W18" s="25" t="s">
        <v>87</v>
      </c>
      <c r="X18" s="40">
        <f>maxcomm</f>
        <v>3</v>
      </c>
      <c r="Y18" s="25">
        <f>IF(maxcomm&gt;0,maxcomm,1)</f>
        <v>3</v>
      </c>
      <c r="Z18" s="25"/>
    </row>
    <row r="19" spans="2:26" ht="14.25" customHeight="1">
      <c r="B19" s="35"/>
      <c r="C19" s="36"/>
      <c r="J19" s="143">
        <f t="shared" ca="1" si="5"/>
        <v>37073</v>
      </c>
      <c r="K19" s="149">
        <f t="shared" ca="1" si="2"/>
        <v>0</v>
      </c>
      <c r="L19" s="145">
        <f t="shared" ca="1" si="3"/>
        <v>0</v>
      </c>
      <c r="M19" s="149">
        <f t="shared" ca="1" si="4"/>
        <v>0</v>
      </c>
      <c r="N19" s="144">
        <f t="shared" ca="1" si="0"/>
        <v>0</v>
      </c>
      <c r="O19" s="149">
        <f t="shared" ca="1" si="1"/>
        <v>0</v>
      </c>
      <c r="R19" s="29"/>
      <c r="S19" s="26"/>
      <c r="T19" s="26"/>
      <c r="U19" s="28"/>
      <c r="V19" s="25"/>
      <c r="W19" s="25"/>
      <c r="X19" s="40"/>
      <c r="Y19" s="25"/>
      <c r="Z19" s="25"/>
    </row>
    <row r="20" spans="2:26" ht="11.25" customHeight="1">
      <c r="D20" s="5"/>
      <c r="E20" s="5"/>
      <c r="F20" s="24"/>
      <c r="G20" s="160"/>
      <c r="H20" s="161"/>
      <c r="I20" s="53"/>
      <c r="J20" s="143">
        <f t="shared" ca="1" si="5"/>
        <v>37104</v>
      </c>
      <c r="K20" s="149">
        <f t="shared" ca="1" si="2"/>
        <v>0</v>
      </c>
      <c r="L20" s="145">
        <f t="shared" ca="1" si="3"/>
        <v>0</v>
      </c>
      <c r="M20" s="149">
        <f t="shared" ca="1" si="4"/>
        <v>0</v>
      </c>
      <c r="N20" s="144">
        <f t="shared" ca="1" si="0"/>
        <v>0</v>
      </c>
      <c r="O20" s="149">
        <f t="shared" ca="1" si="1"/>
        <v>0</v>
      </c>
      <c r="P20" s="33"/>
      <c r="Q20" s="33"/>
      <c r="R20" s="29"/>
      <c r="S20" s="26"/>
      <c r="T20" s="26"/>
      <c r="U20" s="28"/>
      <c r="V20" s="25"/>
      <c r="W20" s="25"/>
      <c r="X20" s="40"/>
      <c r="Y20" s="25"/>
      <c r="Z20" s="25"/>
    </row>
    <row r="21" spans="2:26" ht="11.25" customHeight="1">
      <c r="B21" s="20"/>
      <c r="C21" s="21"/>
      <c r="D21" s="5"/>
      <c r="E21" s="5"/>
      <c r="F21" s="35"/>
      <c r="G21" s="162"/>
      <c r="H21" s="161"/>
      <c r="I21" s="114"/>
      <c r="J21" s="143">
        <f t="shared" ca="1" si="5"/>
        <v>37135</v>
      </c>
      <c r="K21" s="149">
        <f t="shared" ca="1" si="2"/>
        <v>0</v>
      </c>
      <c r="L21" s="145">
        <f t="shared" ca="1" si="3"/>
        <v>0</v>
      </c>
      <c r="M21" s="149">
        <f t="shared" ca="1" si="4"/>
        <v>0</v>
      </c>
      <c r="N21" s="144">
        <f t="shared" ca="1" si="0"/>
        <v>0</v>
      </c>
      <c r="O21" s="149">
        <f t="shared" ca="1" si="1"/>
        <v>0</v>
      </c>
      <c r="P21" s="33"/>
      <c r="Q21" s="33"/>
      <c r="R21" s="29"/>
      <c r="S21" s="26"/>
      <c r="T21" s="26"/>
      <c r="U21" s="28"/>
      <c r="V21" s="25"/>
      <c r="W21" s="25"/>
      <c r="X21" s="40"/>
      <c r="Y21" s="25"/>
      <c r="Z21" s="25"/>
    </row>
    <row r="22" spans="2:26" ht="12" customHeight="1">
      <c r="F22" s="24"/>
      <c r="G22" s="24"/>
      <c r="H22" s="24"/>
      <c r="I22" s="56"/>
      <c r="J22" s="143">
        <f t="shared" ca="1" si="5"/>
        <v>37165</v>
      </c>
      <c r="K22" s="149">
        <f t="shared" ca="1" si="2"/>
        <v>0</v>
      </c>
      <c r="L22" s="145">
        <f t="shared" ca="1" si="3"/>
        <v>0</v>
      </c>
      <c r="M22" s="149">
        <f t="shared" ca="1" si="4"/>
        <v>0</v>
      </c>
      <c r="N22" s="144">
        <f t="shared" ca="1" si="0"/>
        <v>0</v>
      </c>
      <c r="O22" s="149">
        <f t="shared" ca="1" si="1"/>
        <v>0</v>
      </c>
      <c r="R22" s="29"/>
      <c r="S22" s="26"/>
      <c r="T22" s="26"/>
      <c r="U22" s="28"/>
      <c r="V22" s="25"/>
      <c r="W22" s="25"/>
      <c r="X22" s="40"/>
      <c r="Y22" s="25"/>
      <c r="Z22" s="25"/>
    </row>
    <row r="23" spans="2:26" ht="11.25" customHeight="1">
      <c r="B23" s="5"/>
      <c r="C23" s="5"/>
      <c r="F23" s="35"/>
      <c r="G23" s="162"/>
      <c r="H23" s="161"/>
      <c r="I23" s="114"/>
      <c r="J23" s="143">
        <f t="shared" ca="1" si="5"/>
        <v>37196</v>
      </c>
      <c r="K23" s="149">
        <f t="shared" ca="1" si="2"/>
        <v>0</v>
      </c>
      <c r="L23" s="145">
        <f t="shared" ca="1" si="3"/>
        <v>0</v>
      </c>
      <c r="M23" s="149">
        <f t="shared" ca="1" si="4"/>
        <v>0</v>
      </c>
      <c r="N23" s="144">
        <f t="shared" ca="1" si="0"/>
        <v>0</v>
      </c>
      <c r="O23" s="149">
        <f t="shared" ca="1" si="1"/>
        <v>0</v>
      </c>
      <c r="P23" s="33"/>
      <c r="Q23" s="33"/>
      <c r="R23" s="29"/>
      <c r="S23" s="26"/>
      <c r="T23" s="26"/>
      <c r="U23" s="28"/>
      <c r="V23" s="25"/>
      <c r="W23" s="25"/>
      <c r="X23" s="40"/>
      <c r="Y23" s="25"/>
      <c r="Z23" s="25"/>
    </row>
    <row r="24" spans="2:26" ht="11.25" customHeight="1">
      <c r="B24" s="5"/>
      <c r="C24" s="5"/>
      <c r="D24" s="5"/>
      <c r="E24" s="5"/>
      <c r="F24" s="32"/>
      <c r="H24" s="5"/>
      <c r="J24" s="143">
        <f t="shared" ca="1" si="5"/>
        <v>37226</v>
      </c>
      <c r="K24" s="149">
        <f t="shared" ca="1" si="2"/>
        <v>0</v>
      </c>
      <c r="L24" s="145">
        <f t="shared" ca="1" si="3"/>
        <v>0</v>
      </c>
      <c r="M24" s="149">
        <f t="shared" ca="1" si="4"/>
        <v>0</v>
      </c>
      <c r="N24" s="144">
        <f t="shared" ca="1" si="0"/>
        <v>0</v>
      </c>
      <c r="O24" s="149">
        <f t="shared" ca="1" si="1"/>
        <v>0</v>
      </c>
      <c r="R24" s="29"/>
      <c r="S24" s="26"/>
      <c r="T24" s="26"/>
      <c r="U24" s="28"/>
      <c r="V24" s="25"/>
      <c r="W24" s="25" t="s">
        <v>91</v>
      </c>
      <c r="X24" s="40" t="s">
        <v>92</v>
      </c>
      <c r="Y24" s="25" t="s">
        <v>95</v>
      </c>
      <c r="Z24" s="25" t="s">
        <v>96</v>
      </c>
    </row>
    <row r="25" spans="2:26">
      <c r="F25" s="24"/>
      <c r="G25" s="24"/>
      <c r="H25" s="24"/>
      <c r="J25" s="143">
        <f t="shared" ca="1" si="5"/>
        <v>37257</v>
      </c>
      <c r="K25" s="149">
        <f t="shared" ca="1" si="2"/>
        <v>0</v>
      </c>
      <c r="L25" s="145">
        <f t="shared" ca="1" si="3"/>
        <v>0</v>
      </c>
      <c r="M25" s="149">
        <f t="shared" ca="1" si="4"/>
        <v>0</v>
      </c>
      <c r="N25" s="144">
        <f t="shared" ca="1" si="0"/>
        <v>0</v>
      </c>
      <c r="O25" s="149">
        <f t="shared" ca="1" si="1"/>
        <v>0</v>
      </c>
      <c r="R25" s="29"/>
      <c r="S25" s="26"/>
      <c r="T25" s="26"/>
      <c r="U25" s="28">
        <v>1</v>
      </c>
      <c r="V25" s="25"/>
      <c r="W25" s="25">
        <f t="array" aca="1" ref="W25:Z144" ca="1">_xll.XExposure(OFFSET($X$6, 0, 0, 13,1),OFFSET(DayInfo!$C$5, 0,0, nmonth, 5), OFFSET(Euro!$F$6, 0, 0, 2, euro1),OFFSET(Euro!$F$8, 0, 0, 1, euro1), OFFSET(Euro!$B$12, 0, 0, nmonth, 4*euro1), OFFSET(Asian!$F$8, 0,0, 3, asian1),OFFSET(Asian!$F$11, 0,0, 2, asian1),OFFSET(Asian!$B$15, 0,  0, nmonth, 4*asian1), OFFSET(Spread!$F$6, 0, 0, 3, sprd1), OFFSET(Spread!$B$11, 0,0,nmonth, 6*sprd1),OFFSET(Basket!$F$7, 0, 0, 3, basket1), OFFSET(Basket!$F$3, 0,0, 1,basket1),OFFSET(Basket!$B$12, 0, 0, nmonth, 3*ncomm1+basket1),OFFSET(Swap!$F$5, 0,0,2,swap1), OFFSET(Swap!$B$9, 0,0,nmonth, 4*swap1), OFFSET(Swaption!$F$9,0,0,6, swaption1), OFFSET(Swaption!$B$17, 0,0,nmonth, 4*swaption1), OFFSET(AdditionalCashFlow!$D$5, 0,0,nmonth, 6),OFFSET(BsktCorr!$B$9, 0,0, maxcomm1, ncomm1))</f>
        <v>110249.35613600312</v>
      </c>
      <c r="X25" s="40">
        <f ca="1"/>
        <v>276.40316411349454</v>
      </c>
      <c r="Y25" s="25">
        <f ca="1"/>
        <v>131346.61243748877</v>
      </c>
      <c r="Z25" s="25">
        <f ca="1"/>
        <v>92005.10095939647</v>
      </c>
    </row>
    <row r="26" spans="2:26" ht="13.2">
      <c r="C26" s="6"/>
      <c r="F26" s="22"/>
      <c r="G26" s="24"/>
      <c r="H26" s="33"/>
      <c r="J26" s="143">
        <f t="shared" ca="1" si="5"/>
        <v>37288</v>
      </c>
      <c r="K26" s="149">
        <f t="shared" ca="1" si="2"/>
        <v>0</v>
      </c>
      <c r="L26" s="145">
        <f t="shared" ca="1" si="3"/>
        <v>0</v>
      </c>
      <c r="M26" s="149">
        <f t="shared" ca="1" si="4"/>
        <v>0</v>
      </c>
      <c r="N26" s="144">
        <f t="shared" ca="1" si="0"/>
        <v>0</v>
      </c>
      <c r="O26" s="149">
        <f t="shared" ca="1" si="1"/>
        <v>0</v>
      </c>
      <c r="P26" s="13"/>
      <c r="Q26" s="13"/>
      <c r="R26" s="29"/>
      <c r="S26" s="26"/>
      <c r="T26" s="26"/>
      <c r="U26" s="28">
        <v>2</v>
      </c>
      <c r="V26" s="25"/>
      <c r="W26" s="25">
        <f ca="1"/>
        <v>98374.280574628341</v>
      </c>
      <c r="X26" s="40">
        <f ca="1"/>
        <v>297.36226704721855</v>
      </c>
      <c r="Y26" s="25">
        <f ca="1"/>
        <v>120936.9836811603</v>
      </c>
      <c r="Z26" s="25">
        <f ca="1"/>
        <v>77886.661053848089</v>
      </c>
    </row>
    <row r="27" spans="2:26">
      <c r="B27" s="22"/>
      <c r="C27" s="23"/>
      <c r="J27" s="143">
        <f t="shared" ca="1" si="5"/>
        <v>37316</v>
      </c>
      <c r="K27" s="149">
        <f t="shared" ca="1" si="2"/>
        <v>0</v>
      </c>
      <c r="L27" s="145">
        <f t="shared" ca="1" si="3"/>
        <v>0</v>
      </c>
      <c r="M27" s="149">
        <f t="shared" ca="1" si="4"/>
        <v>0</v>
      </c>
      <c r="N27" s="144">
        <f t="shared" ca="1" si="0"/>
        <v>0</v>
      </c>
      <c r="O27" s="149">
        <f t="shared" ca="1" si="1"/>
        <v>0</v>
      </c>
      <c r="R27" s="29"/>
      <c r="S27" s="26"/>
      <c r="T27" s="26"/>
      <c r="U27" s="28">
        <v>3</v>
      </c>
      <c r="V27" s="25"/>
      <c r="W27" s="25">
        <f ca="1"/>
        <v>0</v>
      </c>
      <c r="X27" s="40">
        <f ca="1"/>
        <v>0</v>
      </c>
      <c r="Y27" s="25">
        <f ca="1"/>
        <v>0</v>
      </c>
      <c r="Z27" s="25">
        <f ca="1"/>
        <v>0</v>
      </c>
    </row>
    <row r="28" spans="2:26">
      <c r="B28" s="22"/>
      <c r="C28" s="23"/>
      <c r="F28" s="11"/>
      <c r="G28" s="7"/>
      <c r="J28" s="143">
        <f t="shared" ca="1" si="5"/>
        <v>37347</v>
      </c>
      <c r="K28" s="149">
        <f t="shared" ca="1" si="2"/>
        <v>0</v>
      </c>
      <c r="L28" s="145">
        <f t="shared" ca="1" si="3"/>
        <v>0</v>
      </c>
      <c r="M28" s="149">
        <f t="shared" ca="1" si="4"/>
        <v>0</v>
      </c>
      <c r="N28" s="144">
        <f t="shared" ca="1" si="0"/>
        <v>0</v>
      </c>
      <c r="O28" s="149">
        <f t="shared" ca="1" si="1"/>
        <v>0</v>
      </c>
      <c r="R28" s="29"/>
      <c r="S28" s="26"/>
      <c r="T28" s="26"/>
      <c r="U28" s="28">
        <v>4</v>
      </c>
      <c r="V28" s="25"/>
      <c r="W28" s="25">
        <f ca="1"/>
        <v>0</v>
      </c>
      <c r="X28" s="40">
        <f ca="1"/>
        <v>0</v>
      </c>
      <c r="Y28" s="25">
        <f ca="1"/>
        <v>0</v>
      </c>
      <c r="Z28" s="25">
        <f ca="1"/>
        <v>0</v>
      </c>
    </row>
    <row r="29" spans="2:26">
      <c r="B29" s="22"/>
      <c r="C29" s="23"/>
      <c r="J29" s="143">
        <f t="shared" ca="1" si="5"/>
        <v>37377</v>
      </c>
      <c r="K29" s="149">
        <f t="shared" ca="1" si="2"/>
        <v>0</v>
      </c>
      <c r="L29" s="145">
        <f t="shared" ca="1" si="3"/>
        <v>0</v>
      </c>
      <c r="M29" s="149">
        <f t="shared" ca="1" si="4"/>
        <v>0</v>
      </c>
      <c r="N29" s="144">
        <f t="shared" ca="1" si="0"/>
        <v>0</v>
      </c>
      <c r="O29" s="149">
        <f t="shared" ca="1" si="1"/>
        <v>0</v>
      </c>
      <c r="R29" s="29"/>
      <c r="S29" s="26"/>
      <c r="T29" s="26"/>
      <c r="U29" s="28">
        <v>5</v>
      </c>
      <c r="V29" s="25"/>
      <c r="W29" s="25">
        <f ca="1"/>
        <v>0</v>
      </c>
      <c r="X29" s="40">
        <f ca="1"/>
        <v>0</v>
      </c>
      <c r="Y29" s="25">
        <f ca="1"/>
        <v>0</v>
      </c>
      <c r="Z29" s="25">
        <f ca="1"/>
        <v>0</v>
      </c>
    </row>
    <row r="30" spans="2:26">
      <c r="B30" s="24"/>
      <c r="C30" s="24"/>
      <c r="F30" s="18"/>
      <c r="G30" s="12"/>
      <c r="H30" s="12"/>
      <c r="I30" s="19"/>
      <c r="J30" s="143">
        <f t="shared" ca="1" si="5"/>
        <v>37408</v>
      </c>
      <c r="K30" s="149">
        <f t="shared" ca="1" si="2"/>
        <v>0</v>
      </c>
      <c r="L30" s="145">
        <f t="shared" ca="1" si="3"/>
        <v>0</v>
      </c>
      <c r="M30" s="149">
        <f t="shared" ca="1" si="4"/>
        <v>0</v>
      </c>
      <c r="N30" s="144">
        <f t="shared" ca="1" si="0"/>
        <v>0</v>
      </c>
      <c r="O30" s="149">
        <f t="shared" ca="1" si="1"/>
        <v>0</v>
      </c>
      <c r="P30" s="19"/>
      <c r="Q30" s="19"/>
      <c r="R30" s="29"/>
      <c r="S30" s="26"/>
      <c r="T30" s="26"/>
      <c r="U30" s="28">
        <v>6</v>
      </c>
      <c r="V30" s="25"/>
      <c r="W30" s="25">
        <f ca="1"/>
        <v>0</v>
      </c>
      <c r="X30" s="40">
        <f ca="1"/>
        <v>0</v>
      </c>
      <c r="Y30" s="25">
        <f ca="1"/>
        <v>0</v>
      </c>
      <c r="Z30" s="25">
        <f ca="1"/>
        <v>0</v>
      </c>
    </row>
    <row r="31" spans="2:26">
      <c r="F31" s="14"/>
      <c r="G31" s="15"/>
      <c r="H31" s="16"/>
      <c r="I31" s="17"/>
      <c r="J31" s="143">
        <f t="shared" ca="1" si="5"/>
        <v>37438</v>
      </c>
      <c r="K31" s="149">
        <f t="shared" ca="1" si="2"/>
        <v>0</v>
      </c>
      <c r="L31" s="145">
        <f t="shared" ca="1" si="3"/>
        <v>0</v>
      </c>
      <c r="M31" s="149">
        <f t="shared" ca="1" si="4"/>
        <v>0</v>
      </c>
      <c r="N31" s="144">
        <f t="shared" ca="1" si="0"/>
        <v>0</v>
      </c>
      <c r="O31" s="149">
        <f t="shared" ca="1" si="1"/>
        <v>0</v>
      </c>
      <c r="P31" s="13"/>
      <c r="Q31" s="13"/>
      <c r="R31" s="25"/>
      <c r="S31" s="26"/>
      <c r="T31" s="26"/>
      <c r="U31" s="28">
        <v>7</v>
      </c>
      <c r="V31" s="25"/>
      <c r="W31" s="25">
        <f ca="1"/>
        <v>0</v>
      </c>
      <c r="X31" s="40">
        <f ca="1"/>
        <v>0</v>
      </c>
      <c r="Y31" s="25">
        <f ca="1"/>
        <v>0</v>
      </c>
      <c r="Z31" s="25">
        <f ca="1"/>
        <v>0</v>
      </c>
    </row>
    <row r="32" spans="2:26">
      <c r="F32" s="14"/>
      <c r="G32" s="15"/>
      <c r="H32" s="16"/>
      <c r="I32" s="17"/>
      <c r="J32" s="143">
        <f t="shared" ca="1" si="5"/>
        <v>37469</v>
      </c>
      <c r="K32" s="149">
        <f t="shared" ca="1" si="2"/>
        <v>0</v>
      </c>
      <c r="L32" s="145">
        <f t="shared" ca="1" si="3"/>
        <v>0</v>
      </c>
      <c r="M32" s="149">
        <f t="shared" ca="1" si="4"/>
        <v>0</v>
      </c>
      <c r="N32" s="144">
        <f t="shared" ca="1" si="0"/>
        <v>0</v>
      </c>
      <c r="O32" s="149">
        <f t="shared" ca="1" si="1"/>
        <v>0</v>
      </c>
      <c r="P32" s="13"/>
      <c r="Q32" s="13"/>
      <c r="R32" s="25"/>
      <c r="S32" s="26"/>
      <c r="T32" s="26"/>
      <c r="U32" s="28">
        <v>8</v>
      </c>
      <c r="V32" s="25"/>
      <c r="W32" s="25">
        <f ca="1"/>
        <v>0</v>
      </c>
      <c r="X32" s="40">
        <f ca="1"/>
        <v>0</v>
      </c>
      <c r="Y32" s="25">
        <f ca="1"/>
        <v>0</v>
      </c>
      <c r="Z32" s="25">
        <f ca="1"/>
        <v>0</v>
      </c>
    </row>
    <row r="33" spans="6:26">
      <c r="F33" s="14"/>
      <c r="G33" s="15"/>
      <c r="H33" s="16"/>
      <c r="I33" s="17"/>
      <c r="J33" s="143">
        <f t="shared" ca="1" si="5"/>
        <v>37500</v>
      </c>
      <c r="K33" s="149">
        <f t="shared" ca="1" si="2"/>
        <v>0</v>
      </c>
      <c r="L33" s="145">
        <f t="shared" ca="1" si="3"/>
        <v>0</v>
      </c>
      <c r="M33" s="149">
        <f t="shared" ca="1" si="4"/>
        <v>0</v>
      </c>
      <c r="N33" s="144">
        <f t="shared" ca="1" si="0"/>
        <v>0</v>
      </c>
      <c r="O33" s="149">
        <f t="shared" ca="1" si="1"/>
        <v>0</v>
      </c>
      <c r="P33" s="13"/>
      <c r="Q33" s="13"/>
      <c r="R33" s="29"/>
      <c r="S33" s="26"/>
      <c r="T33" s="26"/>
      <c r="U33" s="28">
        <v>9</v>
      </c>
      <c r="V33" s="25"/>
      <c r="W33" s="25">
        <f ca="1"/>
        <v>0</v>
      </c>
      <c r="X33" s="40">
        <f ca="1"/>
        <v>0</v>
      </c>
      <c r="Y33" s="25">
        <f ca="1"/>
        <v>0</v>
      </c>
      <c r="Z33" s="25">
        <f ca="1"/>
        <v>0</v>
      </c>
    </row>
    <row r="34" spans="6:26">
      <c r="F34" s="14"/>
      <c r="G34" s="15"/>
      <c r="H34" s="16"/>
      <c r="I34" s="17"/>
      <c r="J34" s="143">
        <f t="shared" ca="1" si="5"/>
        <v>37530</v>
      </c>
      <c r="K34" s="149">
        <f t="shared" ca="1" si="2"/>
        <v>0</v>
      </c>
      <c r="L34" s="145">
        <f t="shared" ca="1" si="3"/>
        <v>0</v>
      </c>
      <c r="M34" s="149">
        <f t="shared" ca="1" si="4"/>
        <v>0</v>
      </c>
      <c r="N34" s="144">
        <f t="shared" ca="1" si="0"/>
        <v>0</v>
      </c>
      <c r="O34" s="149">
        <f t="shared" ca="1" si="1"/>
        <v>0</v>
      </c>
      <c r="P34" s="13"/>
      <c r="Q34" s="13"/>
      <c r="R34" s="29"/>
      <c r="S34" s="26"/>
      <c r="T34" s="26"/>
      <c r="U34" s="28">
        <v>10</v>
      </c>
      <c r="V34" s="25"/>
      <c r="W34" s="25">
        <f ca="1"/>
        <v>0</v>
      </c>
      <c r="X34" s="40">
        <f ca="1"/>
        <v>0</v>
      </c>
      <c r="Y34" s="25">
        <f ca="1"/>
        <v>0</v>
      </c>
      <c r="Z34" s="25">
        <f ca="1"/>
        <v>0</v>
      </c>
    </row>
    <row r="35" spans="6:26">
      <c r="F35" s="14"/>
      <c r="G35" s="15"/>
      <c r="H35" s="16"/>
      <c r="I35" s="17"/>
      <c r="J35" s="143">
        <f t="shared" ca="1" si="5"/>
        <v>37561</v>
      </c>
      <c r="K35" s="149">
        <f t="shared" ca="1" si="2"/>
        <v>0</v>
      </c>
      <c r="L35" s="145">
        <f t="shared" ca="1" si="3"/>
        <v>0</v>
      </c>
      <c r="M35" s="149">
        <f t="shared" ca="1" si="4"/>
        <v>0</v>
      </c>
      <c r="N35" s="144">
        <f t="shared" ca="1" si="0"/>
        <v>0</v>
      </c>
      <c r="O35" s="149">
        <f t="shared" ca="1" si="1"/>
        <v>0</v>
      </c>
      <c r="P35" s="13"/>
      <c r="Q35" s="13"/>
      <c r="R35" s="29"/>
      <c r="S35" s="26"/>
      <c r="T35" s="26"/>
      <c r="U35" s="28">
        <v>11</v>
      </c>
      <c r="V35" s="25"/>
      <c r="W35" s="25">
        <f ca="1"/>
        <v>0</v>
      </c>
      <c r="X35" s="40">
        <f ca="1"/>
        <v>0</v>
      </c>
      <c r="Y35" s="25">
        <f ca="1"/>
        <v>0</v>
      </c>
      <c r="Z35" s="25">
        <f ca="1"/>
        <v>0</v>
      </c>
    </row>
    <row r="36" spans="6:26">
      <c r="F36" s="14"/>
      <c r="G36" s="15"/>
      <c r="H36" s="16"/>
      <c r="I36" s="17"/>
      <c r="J36" s="143">
        <f t="shared" ca="1" si="5"/>
        <v>37591</v>
      </c>
      <c r="K36" s="149">
        <f t="shared" ca="1" si="2"/>
        <v>0</v>
      </c>
      <c r="L36" s="145">
        <f t="shared" ca="1" si="3"/>
        <v>0</v>
      </c>
      <c r="M36" s="149">
        <f t="shared" ca="1" si="4"/>
        <v>0</v>
      </c>
      <c r="N36" s="144">
        <f t="shared" ca="1" si="0"/>
        <v>0</v>
      </c>
      <c r="O36" s="149">
        <f t="shared" ca="1" si="1"/>
        <v>0</v>
      </c>
      <c r="P36" s="13"/>
      <c r="Q36" s="13"/>
      <c r="R36" s="29"/>
      <c r="S36" s="26"/>
      <c r="T36" s="26"/>
      <c r="U36" s="28">
        <v>12</v>
      </c>
      <c r="V36" s="25"/>
      <c r="W36" s="25">
        <f ca="1"/>
        <v>0</v>
      </c>
      <c r="X36" s="40">
        <f ca="1"/>
        <v>0</v>
      </c>
      <c r="Y36" s="25">
        <f ca="1"/>
        <v>0</v>
      </c>
      <c r="Z36" s="25">
        <f ca="1"/>
        <v>0</v>
      </c>
    </row>
    <row r="37" spans="6:26">
      <c r="F37" s="14"/>
      <c r="G37" s="15"/>
      <c r="H37" s="16"/>
      <c r="I37" s="17"/>
      <c r="J37" s="143">
        <f t="shared" ca="1" si="5"/>
        <v>37622</v>
      </c>
      <c r="K37" s="149">
        <f t="shared" ca="1" si="2"/>
        <v>0</v>
      </c>
      <c r="L37" s="145">
        <f t="shared" ca="1" si="3"/>
        <v>0</v>
      </c>
      <c r="M37" s="149">
        <f t="shared" ca="1" si="4"/>
        <v>0</v>
      </c>
      <c r="N37" s="144">
        <f t="shared" ca="1" si="0"/>
        <v>0</v>
      </c>
      <c r="O37" s="149">
        <f t="shared" ca="1" si="1"/>
        <v>0</v>
      </c>
      <c r="P37" s="13"/>
      <c r="Q37" s="13"/>
      <c r="R37" s="29"/>
      <c r="S37" s="26"/>
      <c r="T37" s="26"/>
      <c r="U37" s="28">
        <v>13</v>
      </c>
      <c r="V37" s="25"/>
      <c r="W37" s="25">
        <f ca="1"/>
        <v>0</v>
      </c>
      <c r="X37" s="40">
        <f ca="1"/>
        <v>0</v>
      </c>
      <c r="Y37" s="25">
        <f ca="1"/>
        <v>0</v>
      </c>
      <c r="Z37" s="25">
        <f ca="1"/>
        <v>0</v>
      </c>
    </row>
    <row r="38" spans="6:26">
      <c r="F38" s="14"/>
      <c r="G38" s="15"/>
      <c r="H38" s="16"/>
      <c r="I38" s="17"/>
      <c r="J38" s="143">
        <f t="shared" ca="1" si="5"/>
        <v>37653</v>
      </c>
      <c r="K38" s="149">
        <f t="shared" ca="1" si="2"/>
        <v>0</v>
      </c>
      <c r="L38" s="145">
        <f t="shared" ca="1" si="3"/>
        <v>0</v>
      </c>
      <c r="M38" s="149">
        <f t="shared" ca="1" si="4"/>
        <v>0</v>
      </c>
      <c r="N38" s="144">
        <f t="shared" ca="1" si="0"/>
        <v>0</v>
      </c>
      <c r="O38" s="149">
        <f t="shared" ca="1" si="1"/>
        <v>0</v>
      </c>
      <c r="P38" s="13"/>
      <c r="Q38" s="13"/>
      <c r="R38" s="29"/>
      <c r="S38" s="26"/>
      <c r="T38" s="26"/>
      <c r="U38" s="28">
        <v>14</v>
      </c>
      <c r="V38" s="25"/>
      <c r="W38" s="25">
        <f ca="1"/>
        <v>0</v>
      </c>
      <c r="X38" s="40">
        <f ca="1"/>
        <v>0</v>
      </c>
      <c r="Y38" s="25">
        <f ca="1"/>
        <v>0</v>
      </c>
      <c r="Z38" s="25">
        <f ca="1"/>
        <v>0</v>
      </c>
    </row>
    <row r="39" spans="6:26">
      <c r="F39" s="14"/>
      <c r="G39" s="15"/>
      <c r="H39" s="16"/>
      <c r="I39" s="17"/>
      <c r="J39" s="143">
        <f t="shared" ca="1" si="5"/>
        <v>37681</v>
      </c>
      <c r="K39" s="149">
        <f t="shared" ca="1" si="2"/>
        <v>0</v>
      </c>
      <c r="L39" s="145">
        <f t="shared" ca="1" si="3"/>
        <v>0</v>
      </c>
      <c r="M39" s="149">
        <f t="shared" ca="1" si="4"/>
        <v>0</v>
      </c>
      <c r="N39" s="144">
        <f t="shared" ca="1" si="0"/>
        <v>0</v>
      </c>
      <c r="O39" s="149">
        <f t="shared" ca="1" si="1"/>
        <v>0</v>
      </c>
      <c r="P39" s="13"/>
      <c r="Q39" s="13"/>
      <c r="R39" s="29"/>
      <c r="S39" s="26"/>
      <c r="T39" s="26"/>
      <c r="U39" s="28">
        <v>15</v>
      </c>
      <c r="V39" s="25"/>
      <c r="W39" s="25">
        <f ca="1"/>
        <v>0</v>
      </c>
      <c r="X39" s="40">
        <f ca="1"/>
        <v>0</v>
      </c>
      <c r="Y39" s="25">
        <f ca="1"/>
        <v>0</v>
      </c>
      <c r="Z39" s="25">
        <f ca="1"/>
        <v>0</v>
      </c>
    </row>
    <row r="40" spans="6:26">
      <c r="F40" s="14"/>
      <c r="G40" s="15"/>
      <c r="H40" s="16"/>
      <c r="I40" s="17"/>
      <c r="J40" s="143">
        <f t="shared" ca="1" si="5"/>
        <v>37712</v>
      </c>
      <c r="K40" s="149">
        <f t="shared" ca="1" si="2"/>
        <v>0</v>
      </c>
      <c r="L40" s="145">
        <f t="shared" ca="1" si="3"/>
        <v>0</v>
      </c>
      <c r="M40" s="149">
        <f t="shared" ca="1" si="4"/>
        <v>0</v>
      </c>
      <c r="N40" s="144">
        <f t="shared" ca="1" si="0"/>
        <v>0</v>
      </c>
      <c r="O40" s="149">
        <f t="shared" ca="1" si="1"/>
        <v>0</v>
      </c>
      <c r="P40" s="13"/>
      <c r="Q40" s="13"/>
      <c r="R40" s="29"/>
      <c r="S40" s="26"/>
      <c r="T40" s="26"/>
      <c r="U40" s="28">
        <v>16</v>
      </c>
      <c r="V40" s="25"/>
      <c r="W40" s="25">
        <f ca="1"/>
        <v>0</v>
      </c>
      <c r="X40" s="40">
        <f ca="1"/>
        <v>0</v>
      </c>
      <c r="Y40" s="25">
        <f ca="1"/>
        <v>0</v>
      </c>
      <c r="Z40" s="25">
        <f ca="1"/>
        <v>0</v>
      </c>
    </row>
    <row r="41" spans="6:26">
      <c r="F41" s="14"/>
      <c r="G41" s="15"/>
      <c r="H41" s="16"/>
      <c r="I41" s="17"/>
      <c r="J41" s="143">
        <f t="shared" ca="1" si="5"/>
        <v>37742</v>
      </c>
      <c r="K41" s="149">
        <f t="shared" ca="1" si="2"/>
        <v>0</v>
      </c>
      <c r="L41" s="145">
        <f t="shared" ca="1" si="3"/>
        <v>0</v>
      </c>
      <c r="M41" s="149">
        <f t="shared" ca="1" si="4"/>
        <v>0</v>
      </c>
      <c r="N41" s="144">
        <f t="shared" ca="1" si="0"/>
        <v>0</v>
      </c>
      <c r="O41" s="149">
        <f t="shared" ca="1" si="1"/>
        <v>0</v>
      </c>
      <c r="P41" s="13"/>
      <c r="Q41" s="13"/>
      <c r="R41" s="25"/>
      <c r="S41" s="26"/>
      <c r="T41" s="26"/>
      <c r="U41" s="28">
        <v>17</v>
      </c>
      <c r="V41" s="25"/>
      <c r="W41" s="25">
        <f ca="1"/>
        <v>0</v>
      </c>
      <c r="X41" s="40">
        <f ca="1"/>
        <v>0</v>
      </c>
      <c r="Y41" s="25">
        <f ca="1"/>
        <v>0</v>
      </c>
      <c r="Z41" s="25">
        <f ca="1"/>
        <v>0</v>
      </c>
    </row>
    <row r="42" spans="6:26">
      <c r="F42" s="14"/>
      <c r="G42" s="15"/>
      <c r="H42" s="16"/>
      <c r="I42" s="17"/>
      <c r="J42" s="143">
        <f t="shared" ca="1" si="5"/>
        <v>37773</v>
      </c>
      <c r="K42" s="149">
        <f t="shared" ca="1" si="2"/>
        <v>0</v>
      </c>
      <c r="L42" s="145">
        <f t="shared" ca="1" si="3"/>
        <v>0</v>
      </c>
      <c r="M42" s="149">
        <f t="shared" ca="1" si="4"/>
        <v>0</v>
      </c>
      <c r="N42" s="144">
        <f t="shared" ca="1" si="0"/>
        <v>0</v>
      </c>
      <c r="O42" s="149">
        <f t="shared" ca="1" si="1"/>
        <v>0</v>
      </c>
      <c r="P42" s="13"/>
      <c r="Q42" s="13"/>
      <c r="R42" s="30"/>
      <c r="S42" s="26"/>
      <c r="T42" s="26"/>
      <c r="U42" s="28">
        <v>18</v>
      </c>
      <c r="V42" s="25"/>
      <c r="W42" s="25">
        <f ca="1"/>
        <v>0</v>
      </c>
      <c r="X42" s="40">
        <f ca="1"/>
        <v>0</v>
      </c>
      <c r="Y42" s="25">
        <f ca="1"/>
        <v>0</v>
      </c>
      <c r="Z42" s="25">
        <f ca="1"/>
        <v>0</v>
      </c>
    </row>
    <row r="43" spans="6:26">
      <c r="F43" s="14"/>
      <c r="G43" s="15"/>
      <c r="H43" s="16"/>
      <c r="I43" s="17"/>
      <c r="J43" s="143">
        <f t="shared" ca="1" si="5"/>
        <v>37803</v>
      </c>
      <c r="K43" s="149">
        <f t="shared" ca="1" si="2"/>
        <v>0</v>
      </c>
      <c r="L43" s="145">
        <f t="shared" ca="1" si="3"/>
        <v>0</v>
      </c>
      <c r="M43" s="149">
        <f t="shared" ca="1" si="4"/>
        <v>0</v>
      </c>
      <c r="N43" s="144">
        <f t="shared" ca="1" si="0"/>
        <v>0</v>
      </c>
      <c r="O43" s="149">
        <f t="shared" ca="1" si="1"/>
        <v>0</v>
      </c>
      <c r="P43" s="13"/>
      <c r="Q43" s="13"/>
      <c r="R43" s="30"/>
      <c r="S43" s="26"/>
      <c r="T43" s="26"/>
      <c r="U43" s="28">
        <v>19</v>
      </c>
      <c r="V43" s="25"/>
      <c r="W43" s="25">
        <f ca="1"/>
        <v>0</v>
      </c>
      <c r="X43" s="40">
        <f ca="1"/>
        <v>0</v>
      </c>
      <c r="Y43" s="25">
        <f ca="1"/>
        <v>0</v>
      </c>
      <c r="Z43" s="25">
        <f ca="1"/>
        <v>0</v>
      </c>
    </row>
    <row r="44" spans="6:26">
      <c r="F44" s="14"/>
      <c r="G44" s="15"/>
      <c r="H44" s="16"/>
      <c r="I44" s="17"/>
      <c r="J44" s="143">
        <f t="shared" ca="1" si="5"/>
        <v>37834</v>
      </c>
      <c r="K44" s="149">
        <f t="shared" ca="1" si="2"/>
        <v>0</v>
      </c>
      <c r="L44" s="145">
        <f t="shared" ca="1" si="3"/>
        <v>0</v>
      </c>
      <c r="M44" s="149">
        <f t="shared" ca="1" si="4"/>
        <v>0</v>
      </c>
      <c r="N44" s="144">
        <f t="shared" ca="1" si="0"/>
        <v>0</v>
      </c>
      <c r="O44" s="149">
        <f t="shared" ca="1" si="1"/>
        <v>0</v>
      </c>
      <c r="P44" s="13"/>
      <c r="Q44" s="13"/>
      <c r="R44" s="30"/>
      <c r="S44" s="26"/>
      <c r="T44" s="26"/>
      <c r="U44" s="28">
        <v>20</v>
      </c>
      <c r="V44" s="25"/>
      <c r="W44" s="25">
        <f ca="1"/>
        <v>0</v>
      </c>
      <c r="X44" s="40">
        <f ca="1"/>
        <v>0</v>
      </c>
      <c r="Y44" s="25">
        <f ca="1"/>
        <v>0</v>
      </c>
      <c r="Z44" s="25">
        <f ca="1"/>
        <v>0</v>
      </c>
    </row>
    <row r="45" spans="6:26">
      <c r="F45" s="14"/>
      <c r="G45" s="15"/>
      <c r="H45" s="16"/>
      <c r="I45" s="17"/>
      <c r="J45" s="143">
        <f t="shared" ca="1" si="5"/>
        <v>37865</v>
      </c>
      <c r="K45" s="149">
        <f t="shared" ca="1" si="2"/>
        <v>0</v>
      </c>
      <c r="L45" s="145">
        <f t="shared" ca="1" si="3"/>
        <v>0</v>
      </c>
      <c r="M45" s="149">
        <f t="shared" ca="1" si="4"/>
        <v>0</v>
      </c>
      <c r="N45" s="144">
        <f t="shared" ref="N45:N76" ca="1" si="6">Y56</f>
        <v>0</v>
      </c>
      <c r="O45" s="149">
        <f t="shared" ref="O45:O76" ca="1" si="7">Z56</f>
        <v>0</v>
      </c>
      <c r="P45" s="13"/>
      <c r="Q45" s="13"/>
      <c r="R45" s="30"/>
      <c r="S45" s="26"/>
      <c r="T45" s="26"/>
      <c r="U45" s="28">
        <v>21</v>
      </c>
      <c r="V45" s="25"/>
      <c r="W45" s="25">
        <f ca="1"/>
        <v>0</v>
      </c>
      <c r="X45" s="40">
        <f ca="1"/>
        <v>0</v>
      </c>
      <c r="Y45" s="25">
        <f ca="1"/>
        <v>0</v>
      </c>
      <c r="Z45" s="25">
        <f ca="1"/>
        <v>0</v>
      </c>
    </row>
    <row r="46" spans="6:26">
      <c r="F46" s="14"/>
      <c r="G46" s="15"/>
      <c r="H46" s="16"/>
      <c r="I46" s="17"/>
      <c r="J46" s="143">
        <f t="shared" ca="1" si="5"/>
        <v>37895</v>
      </c>
      <c r="K46" s="149">
        <f t="shared" ref="K46:K77" ca="1" si="8">W57</f>
        <v>0</v>
      </c>
      <c r="L46" s="145">
        <f t="shared" ref="L46:L77" ca="1" si="9">W57+X57*2</f>
        <v>0</v>
      </c>
      <c r="M46" s="149">
        <f t="shared" ref="M46:M77" ca="1" si="10">W57-2*X57</f>
        <v>0</v>
      </c>
      <c r="N46" s="144">
        <f t="shared" ca="1" si="6"/>
        <v>0</v>
      </c>
      <c r="O46" s="149">
        <f t="shared" ca="1" si="7"/>
        <v>0</v>
      </c>
      <c r="P46" s="13"/>
      <c r="Q46" s="13"/>
      <c r="R46" s="30"/>
      <c r="S46" s="26"/>
      <c r="T46" s="26"/>
      <c r="U46" s="28">
        <v>22</v>
      </c>
      <c r="V46" s="25"/>
      <c r="W46" s="25">
        <f ca="1"/>
        <v>0</v>
      </c>
      <c r="X46" s="40">
        <f ca="1"/>
        <v>0</v>
      </c>
      <c r="Y46" s="25">
        <f ca="1"/>
        <v>0</v>
      </c>
      <c r="Z46" s="25">
        <f ca="1"/>
        <v>0</v>
      </c>
    </row>
    <row r="47" spans="6:26">
      <c r="F47" s="14"/>
      <c r="G47" s="15"/>
      <c r="H47" s="16"/>
      <c r="I47" s="17"/>
      <c r="J47" s="143">
        <f t="shared" ref="J47:J78" ca="1" si="11">EOMONTH(J46,0)+1</f>
        <v>37926</v>
      </c>
      <c r="K47" s="149">
        <f t="shared" ca="1" si="8"/>
        <v>0</v>
      </c>
      <c r="L47" s="145">
        <f t="shared" ca="1" si="9"/>
        <v>0</v>
      </c>
      <c r="M47" s="149">
        <f t="shared" ca="1" si="10"/>
        <v>0</v>
      </c>
      <c r="N47" s="144">
        <f t="shared" ca="1" si="6"/>
        <v>0</v>
      </c>
      <c r="O47" s="149">
        <f t="shared" ca="1" si="7"/>
        <v>0</v>
      </c>
      <c r="P47" s="13"/>
      <c r="Q47" s="13"/>
      <c r="R47" s="30"/>
      <c r="S47" s="26"/>
      <c r="T47" s="26"/>
      <c r="U47" s="28">
        <v>23</v>
      </c>
      <c r="V47" s="25"/>
      <c r="W47" s="25">
        <f ca="1"/>
        <v>0</v>
      </c>
      <c r="X47" s="40">
        <f ca="1"/>
        <v>0</v>
      </c>
      <c r="Y47" s="25">
        <f ca="1"/>
        <v>0</v>
      </c>
      <c r="Z47" s="25">
        <f ca="1"/>
        <v>0</v>
      </c>
    </row>
    <row r="48" spans="6:26">
      <c r="F48" s="14"/>
      <c r="G48" s="15"/>
      <c r="H48" s="16"/>
      <c r="I48" s="17"/>
      <c r="J48" s="143">
        <f t="shared" ca="1" si="11"/>
        <v>37956</v>
      </c>
      <c r="K48" s="149">
        <f t="shared" ca="1" si="8"/>
        <v>0</v>
      </c>
      <c r="L48" s="145">
        <f t="shared" ca="1" si="9"/>
        <v>0</v>
      </c>
      <c r="M48" s="149">
        <f t="shared" ca="1" si="10"/>
        <v>0</v>
      </c>
      <c r="N48" s="144">
        <f t="shared" ca="1" si="6"/>
        <v>0</v>
      </c>
      <c r="O48" s="149">
        <f t="shared" ca="1" si="7"/>
        <v>0</v>
      </c>
      <c r="P48" s="13"/>
      <c r="Q48" s="13"/>
      <c r="R48" s="25"/>
      <c r="S48" s="26"/>
      <c r="T48" s="26"/>
      <c r="U48" s="28">
        <v>24</v>
      </c>
      <c r="V48" s="25"/>
      <c r="W48" s="25">
        <f ca="1"/>
        <v>0</v>
      </c>
      <c r="X48" s="40">
        <f ca="1"/>
        <v>0</v>
      </c>
      <c r="Y48" s="25">
        <f ca="1"/>
        <v>0</v>
      </c>
      <c r="Z48" s="25">
        <f ca="1"/>
        <v>0</v>
      </c>
    </row>
    <row r="49" spans="6:26">
      <c r="F49" s="14"/>
      <c r="G49" s="15"/>
      <c r="H49" s="16"/>
      <c r="I49" s="17"/>
      <c r="J49" s="143">
        <f t="shared" ca="1" si="11"/>
        <v>37987</v>
      </c>
      <c r="K49" s="149">
        <f t="shared" ca="1" si="8"/>
        <v>0</v>
      </c>
      <c r="L49" s="145">
        <f t="shared" ca="1" si="9"/>
        <v>0</v>
      </c>
      <c r="M49" s="149">
        <f t="shared" ca="1" si="10"/>
        <v>0</v>
      </c>
      <c r="N49" s="144">
        <f t="shared" ca="1" si="6"/>
        <v>0</v>
      </c>
      <c r="O49" s="149">
        <f t="shared" ca="1" si="7"/>
        <v>0</v>
      </c>
      <c r="P49" s="13"/>
      <c r="Q49" s="13"/>
      <c r="R49" s="25"/>
      <c r="S49" s="26"/>
      <c r="T49" s="26"/>
      <c r="U49" s="28">
        <v>25</v>
      </c>
      <c r="V49" s="25"/>
      <c r="W49" s="25">
        <f ca="1"/>
        <v>0</v>
      </c>
      <c r="X49" s="40">
        <f ca="1"/>
        <v>0</v>
      </c>
      <c r="Y49" s="25">
        <f ca="1"/>
        <v>0</v>
      </c>
      <c r="Z49" s="25">
        <f ca="1"/>
        <v>0</v>
      </c>
    </row>
    <row r="50" spans="6:26">
      <c r="F50" s="14"/>
      <c r="G50" s="15"/>
      <c r="H50" s="16"/>
      <c r="I50" s="17"/>
      <c r="J50" s="143">
        <f t="shared" ca="1" si="11"/>
        <v>38018</v>
      </c>
      <c r="K50" s="149">
        <f t="shared" ca="1" si="8"/>
        <v>0</v>
      </c>
      <c r="L50" s="145">
        <f t="shared" ca="1" si="9"/>
        <v>0</v>
      </c>
      <c r="M50" s="149">
        <f t="shared" ca="1" si="10"/>
        <v>0</v>
      </c>
      <c r="N50" s="144">
        <f t="shared" ca="1" si="6"/>
        <v>0</v>
      </c>
      <c r="O50" s="149">
        <f t="shared" ca="1" si="7"/>
        <v>0</v>
      </c>
      <c r="P50" s="13"/>
      <c r="Q50" s="13"/>
      <c r="R50" s="25"/>
      <c r="S50" s="26"/>
      <c r="T50" s="26"/>
      <c r="U50" s="28">
        <v>26</v>
      </c>
      <c r="V50" s="25"/>
      <c r="W50" s="25">
        <f ca="1"/>
        <v>0</v>
      </c>
      <c r="X50" s="40">
        <f ca="1"/>
        <v>0</v>
      </c>
      <c r="Y50" s="25">
        <f ca="1"/>
        <v>0</v>
      </c>
      <c r="Z50" s="25">
        <f ca="1"/>
        <v>0</v>
      </c>
    </row>
    <row r="51" spans="6:26">
      <c r="F51" s="14"/>
      <c r="G51" s="15"/>
      <c r="H51" s="16"/>
      <c r="I51" s="17"/>
      <c r="J51" s="143">
        <f t="shared" ca="1" si="11"/>
        <v>38047</v>
      </c>
      <c r="K51" s="149">
        <f t="shared" ca="1" si="8"/>
        <v>0</v>
      </c>
      <c r="L51" s="145">
        <f t="shared" ca="1" si="9"/>
        <v>0</v>
      </c>
      <c r="M51" s="149">
        <f t="shared" ca="1" si="10"/>
        <v>0</v>
      </c>
      <c r="N51" s="144">
        <f t="shared" ca="1" si="6"/>
        <v>0</v>
      </c>
      <c r="O51" s="149">
        <f t="shared" ca="1" si="7"/>
        <v>0</v>
      </c>
      <c r="P51" s="13"/>
      <c r="Q51" s="13"/>
      <c r="R51" s="25"/>
      <c r="S51" s="26"/>
      <c r="T51" s="26"/>
      <c r="U51" s="28">
        <v>27</v>
      </c>
      <c r="V51" s="25"/>
      <c r="W51" s="25">
        <f ca="1"/>
        <v>0</v>
      </c>
      <c r="X51" s="40">
        <f ca="1"/>
        <v>0</v>
      </c>
      <c r="Y51" s="25">
        <f ca="1"/>
        <v>0</v>
      </c>
      <c r="Z51" s="25">
        <f ca="1"/>
        <v>0</v>
      </c>
    </row>
    <row r="52" spans="6:26">
      <c r="F52" s="14"/>
      <c r="G52" s="15"/>
      <c r="H52" s="16"/>
      <c r="I52" s="17"/>
      <c r="J52" s="143">
        <f t="shared" ca="1" si="11"/>
        <v>38078</v>
      </c>
      <c r="K52" s="149">
        <f t="shared" ca="1" si="8"/>
        <v>0</v>
      </c>
      <c r="L52" s="145">
        <f t="shared" ca="1" si="9"/>
        <v>0</v>
      </c>
      <c r="M52" s="149">
        <f t="shared" ca="1" si="10"/>
        <v>0</v>
      </c>
      <c r="N52" s="144">
        <f t="shared" ca="1" si="6"/>
        <v>0</v>
      </c>
      <c r="O52" s="149">
        <f t="shared" ca="1" si="7"/>
        <v>0</v>
      </c>
      <c r="P52" s="13"/>
      <c r="Q52" s="13"/>
      <c r="R52" s="25"/>
      <c r="S52" s="26"/>
      <c r="T52" s="26"/>
      <c r="U52" s="28">
        <v>28</v>
      </c>
      <c r="V52" s="25"/>
      <c r="W52" s="25">
        <f ca="1"/>
        <v>0</v>
      </c>
      <c r="X52" s="40">
        <f ca="1"/>
        <v>0</v>
      </c>
      <c r="Y52" s="25">
        <f ca="1"/>
        <v>0</v>
      </c>
      <c r="Z52" s="25">
        <f ca="1"/>
        <v>0</v>
      </c>
    </row>
    <row r="53" spans="6:26">
      <c r="F53" s="14"/>
      <c r="G53" s="15"/>
      <c r="H53" s="16"/>
      <c r="I53" s="17"/>
      <c r="J53" s="143">
        <f t="shared" ca="1" si="11"/>
        <v>38108</v>
      </c>
      <c r="K53" s="149">
        <f t="shared" ca="1" si="8"/>
        <v>0</v>
      </c>
      <c r="L53" s="145">
        <f t="shared" ca="1" si="9"/>
        <v>0</v>
      </c>
      <c r="M53" s="149">
        <f t="shared" ca="1" si="10"/>
        <v>0</v>
      </c>
      <c r="N53" s="144">
        <f t="shared" ca="1" si="6"/>
        <v>0</v>
      </c>
      <c r="O53" s="149">
        <f t="shared" ca="1" si="7"/>
        <v>0</v>
      </c>
      <c r="P53" s="13"/>
      <c r="Q53" s="13"/>
      <c r="R53" s="25"/>
      <c r="S53" s="26"/>
      <c r="T53" s="26"/>
      <c r="U53" s="28">
        <v>29</v>
      </c>
      <c r="V53" s="25"/>
      <c r="W53" s="25">
        <f ca="1"/>
        <v>0</v>
      </c>
      <c r="X53" s="40">
        <f ca="1"/>
        <v>0</v>
      </c>
      <c r="Y53" s="25">
        <f ca="1"/>
        <v>0</v>
      </c>
      <c r="Z53" s="25">
        <f ca="1"/>
        <v>0</v>
      </c>
    </row>
    <row r="54" spans="6:26">
      <c r="F54" s="14"/>
      <c r="G54" s="15"/>
      <c r="H54" s="16"/>
      <c r="I54" s="17"/>
      <c r="J54" s="143">
        <f t="shared" ca="1" si="11"/>
        <v>38139</v>
      </c>
      <c r="K54" s="149">
        <f t="shared" ca="1" si="8"/>
        <v>0</v>
      </c>
      <c r="L54" s="145">
        <f t="shared" ca="1" si="9"/>
        <v>0</v>
      </c>
      <c r="M54" s="149">
        <f t="shared" ca="1" si="10"/>
        <v>0</v>
      </c>
      <c r="N54" s="144">
        <f t="shared" ca="1" si="6"/>
        <v>0</v>
      </c>
      <c r="O54" s="149">
        <f t="shared" ca="1" si="7"/>
        <v>0</v>
      </c>
      <c r="P54" s="13"/>
      <c r="Q54" s="13"/>
      <c r="R54" s="25"/>
      <c r="S54" s="26"/>
      <c r="T54" s="26"/>
      <c r="U54" s="28">
        <v>30</v>
      </c>
      <c r="V54" s="25"/>
      <c r="W54" s="25">
        <f ca="1"/>
        <v>0</v>
      </c>
      <c r="X54" s="40">
        <f ca="1"/>
        <v>0</v>
      </c>
      <c r="Y54" s="25">
        <f ca="1"/>
        <v>0</v>
      </c>
      <c r="Z54" s="25">
        <f ca="1"/>
        <v>0</v>
      </c>
    </row>
    <row r="55" spans="6:26">
      <c r="F55" s="14"/>
      <c r="G55" s="15"/>
      <c r="H55" s="16"/>
      <c r="I55" s="17"/>
      <c r="J55" s="143">
        <f t="shared" ca="1" si="11"/>
        <v>38169</v>
      </c>
      <c r="K55" s="149">
        <f t="shared" ca="1" si="8"/>
        <v>0</v>
      </c>
      <c r="L55" s="145">
        <f t="shared" ca="1" si="9"/>
        <v>0</v>
      </c>
      <c r="M55" s="149">
        <f t="shared" ca="1" si="10"/>
        <v>0</v>
      </c>
      <c r="N55" s="144">
        <f t="shared" ca="1" si="6"/>
        <v>0</v>
      </c>
      <c r="O55" s="149">
        <f t="shared" ca="1" si="7"/>
        <v>0</v>
      </c>
      <c r="P55" s="13"/>
      <c r="Q55" s="13"/>
      <c r="R55" s="25"/>
      <c r="S55" s="26"/>
      <c r="T55" s="26"/>
      <c r="U55" s="28">
        <v>31</v>
      </c>
      <c r="V55" s="25"/>
      <c r="W55" s="25">
        <f ca="1"/>
        <v>0</v>
      </c>
      <c r="X55" s="40">
        <f ca="1"/>
        <v>0</v>
      </c>
      <c r="Y55" s="25">
        <f ca="1"/>
        <v>0</v>
      </c>
      <c r="Z55" s="25">
        <f ca="1"/>
        <v>0</v>
      </c>
    </row>
    <row r="56" spans="6:26">
      <c r="F56" s="14"/>
      <c r="G56" s="15"/>
      <c r="H56" s="16"/>
      <c r="I56" s="17"/>
      <c r="J56" s="143">
        <f t="shared" ca="1" si="11"/>
        <v>38200</v>
      </c>
      <c r="K56" s="149">
        <f t="shared" ca="1" si="8"/>
        <v>0</v>
      </c>
      <c r="L56" s="145">
        <f t="shared" ca="1" si="9"/>
        <v>0</v>
      </c>
      <c r="M56" s="149">
        <f t="shared" ca="1" si="10"/>
        <v>0</v>
      </c>
      <c r="N56" s="144">
        <f t="shared" ca="1" si="6"/>
        <v>0</v>
      </c>
      <c r="O56" s="149">
        <f t="shared" ca="1" si="7"/>
        <v>0</v>
      </c>
      <c r="P56" s="13"/>
      <c r="Q56" s="13"/>
      <c r="R56" s="25"/>
      <c r="S56" s="26"/>
      <c r="T56" s="26"/>
      <c r="U56" s="28">
        <v>32</v>
      </c>
      <c r="V56" s="25"/>
      <c r="W56" s="25">
        <f ca="1"/>
        <v>0</v>
      </c>
      <c r="X56" s="40">
        <f ca="1"/>
        <v>0</v>
      </c>
      <c r="Y56" s="25">
        <f ca="1"/>
        <v>0</v>
      </c>
      <c r="Z56" s="25">
        <f ca="1"/>
        <v>0</v>
      </c>
    </row>
    <row r="57" spans="6:26">
      <c r="F57" s="14"/>
      <c r="G57" s="15"/>
      <c r="H57" s="16"/>
      <c r="I57" s="17"/>
      <c r="J57" s="143">
        <f t="shared" ca="1" si="11"/>
        <v>38231</v>
      </c>
      <c r="K57" s="149">
        <f t="shared" ca="1" si="8"/>
        <v>0</v>
      </c>
      <c r="L57" s="145">
        <f t="shared" ca="1" si="9"/>
        <v>0</v>
      </c>
      <c r="M57" s="149">
        <f t="shared" ca="1" si="10"/>
        <v>0</v>
      </c>
      <c r="N57" s="144">
        <f t="shared" ca="1" si="6"/>
        <v>0</v>
      </c>
      <c r="O57" s="149">
        <f t="shared" ca="1" si="7"/>
        <v>0</v>
      </c>
      <c r="P57" s="13"/>
      <c r="Q57" s="13"/>
      <c r="R57" s="25"/>
      <c r="S57" s="26"/>
      <c r="T57" s="26"/>
      <c r="U57" s="28">
        <v>33</v>
      </c>
      <c r="V57" s="25"/>
      <c r="W57" s="25">
        <f ca="1"/>
        <v>0</v>
      </c>
      <c r="X57" s="40">
        <f ca="1"/>
        <v>0</v>
      </c>
      <c r="Y57" s="25">
        <f ca="1"/>
        <v>0</v>
      </c>
      <c r="Z57" s="25">
        <f ca="1"/>
        <v>0</v>
      </c>
    </row>
    <row r="58" spans="6:26">
      <c r="F58" s="14"/>
      <c r="G58" s="15"/>
      <c r="H58" s="16"/>
      <c r="I58" s="17"/>
      <c r="J58" s="143">
        <f t="shared" ca="1" si="11"/>
        <v>38261</v>
      </c>
      <c r="K58" s="149">
        <f t="shared" ca="1" si="8"/>
        <v>0</v>
      </c>
      <c r="L58" s="145">
        <f t="shared" ca="1" si="9"/>
        <v>0</v>
      </c>
      <c r="M58" s="149">
        <f t="shared" ca="1" si="10"/>
        <v>0</v>
      </c>
      <c r="N58" s="144">
        <f t="shared" ca="1" si="6"/>
        <v>0</v>
      </c>
      <c r="O58" s="149">
        <f t="shared" ca="1" si="7"/>
        <v>0</v>
      </c>
      <c r="P58" s="13"/>
      <c r="Q58" s="13"/>
      <c r="R58" s="25"/>
      <c r="S58" s="26"/>
      <c r="T58" s="26"/>
      <c r="U58" s="28">
        <v>34</v>
      </c>
      <c r="V58" s="25"/>
      <c r="W58" s="25">
        <f ca="1"/>
        <v>0</v>
      </c>
      <c r="X58" s="40">
        <f ca="1"/>
        <v>0</v>
      </c>
      <c r="Y58" s="25">
        <f ca="1"/>
        <v>0</v>
      </c>
      <c r="Z58" s="25">
        <f ca="1"/>
        <v>0</v>
      </c>
    </row>
    <row r="59" spans="6:26">
      <c r="F59" s="14"/>
      <c r="G59" s="15"/>
      <c r="H59" s="16"/>
      <c r="I59" s="17"/>
      <c r="J59" s="143">
        <f t="shared" ca="1" si="11"/>
        <v>38292</v>
      </c>
      <c r="K59" s="149">
        <f t="shared" ca="1" si="8"/>
        <v>0</v>
      </c>
      <c r="L59" s="145">
        <f t="shared" ca="1" si="9"/>
        <v>0</v>
      </c>
      <c r="M59" s="149">
        <f t="shared" ca="1" si="10"/>
        <v>0</v>
      </c>
      <c r="N59" s="144">
        <f t="shared" ca="1" si="6"/>
        <v>0</v>
      </c>
      <c r="O59" s="149">
        <f t="shared" ca="1" si="7"/>
        <v>0</v>
      </c>
      <c r="P59" s="13"/>
      <c r="Q59" s="13"/>
      <c r="R59" s="25"/>
      <c r="S59" s="25"/>
      <c r="T59" s="25"/>
      <c r="U59" s="28">
        <v>35</v>
      </c>
      <c r="V59" s="25"/>
      <c r="W59" s="25">
        <f ca="1"/>
        <v>0</v>
      </c>
      <c r="X59" s="40">
        <f ca="1"/>
        <v>0</v>
      </c>
      <c r="Y59" s="25">
        <f ca="1"/>
        <v>0</v>
      </c>
      <c r="Z59" s="25">
        <f ca="1"/>
        <v>0</v>
      </c>
    </row>
    <row r="60" spans="6:26">
      <c r="F60" s="14"/>
      <c r="G60" s="15"/>
      <c r="H60" s="16"/>
      <c r="I60" s="17"/>
      <c r="J60" s="143">
        <f t="shared" ca="1" si="11"/>
        <v>38322</v>
      </c>
      <c r="K60" s="149">
        <f t="shared" ca="1" si="8"/>
        <v>0</v>
      </c>
      <c r="L60" s="145">
        <f t="shared" ca="1" si="9"/>
        <v>0</v>
      </c>
      <c r="M60" s="149">
        <f t="shared" ca="1" si="10"/>
        <v>0</v>
      </c>
      <c r="N60" s="144">
        <f t="shared" ca="1" si="6"/>
        <v>0</v>
      </c>
      <c r="O60" s="149">
        <f t="shared" ca="1" si="7"/>
        <v>0</v>
      </c>
      <c r="P60" s="13"/>
      <c r="Q60" s="13"/>
      <c r="R60" s="25"/>
      <c r="S60" s="25"/>
      <c r="T60" s="25"/>
      <c r="U60" s="28">
        <v>36</v>
      </c>
      <c r="V60" s="25"/>
      <c r="W60" s="25">
        <f ca="1"/>
        <v>0</v>
      </c>
      <c r="X60" s="40">
        <f ca="1"/>
        <v>0</v>
      </c>
      <c r="Y60" s="25">
        <f ca="1"/>
        <v>0</v>
      </c>
      <c r="Z60" s="25">
        <f ca="1"/>
        <v>0</v>
      </c>
    </row>
    <row r="61" spans="6:26">
      <c r="F61" s="14"/>
      <c r="G61" s="15"/>
      <c r="H61" s="16"/>
      <c r="I61" s="17"/>
      <c r="J61" s="143">
        <f t="shared" ca="1" si="11"/>
        <v>38353</v>
      </c>
      <c r="K61" s="149">
        <f t="shared" ca="1" si="8"/>
        <v>0</v>
      </c>
      <c r="L61" s="145">
        <f t="shared" ca="1" si="9"/>
        <v>0</v>
      </c>
      <c r="M61" s="149">
        <f t="shared" ca="1" si="10"/>
        <v>0</v>
      </c>
      <c r="N61" s="144">
        <f t="shared" ca="1" si="6"/>
        <v>0</v>
      </c>
      <c r="O61" s="149">
        <f t="shared" ca="1" si="7"/>
        <v>0</v>
      </c>
      <c r="P61" s="13"/>
      <c r="Q61" s="13"/>
      <c r="R61" s="25"/>
      <c r="S61" s="25"/>
      <c r="T61" s="25"/>
      <c r="U61" s="28">
        <v>37</v>
      </c>
      <c r="V61" s="25"/>
      <c r="W61" s="25">
        <f ca="1"/>
        <v>0</v>
      </c>
      <c r="X61" s="40">
        <f ca="1"/>
        <v>0</v>
      </c>
      <c r="Y61" s="25">
        <f ca="1"/>
        <v>0</v>
      </c>
      <c r="Z61" s="25">
        <f ca="1"/>
        <v>0</v>
      </c>
    </row>
    <row r="62" spans="6:26">
      <c r="F62" s="14"/>
      <c r="G62" s="15"/>
      <c r="H62" s="16"/>
      <c r="I62" s="17"/>
      <c r="J62" s="143">
        <f t="shared" ca="1" si="11"/>
        <v>38384</v>
      </c>
      <c r="K62" s="149">
        <f t="shared" ca="1" si="8"/>
        <v>0</v>
      </c>
      <c r="L62" s="145">
        <f t="shared" ca="1" si="9"/>
        <v>0</v>
      </c>
      <c r="M62" s="149">
        <f t="shared" ca="1" si="10"/>
        <v>0</v>
      </c>
      <c r="N62" s="144">
        <f t="shared" ca="1" si="6"/>
        <v>0</v>
      </c>
      <c r="O62" s="149">
        <f t="shared" ca="1" si="7"/>
        <v>0</v>
      </c>
      <c r="P62" s="13"/>
      <c r="Q62" s="13"/>
      <c r="R62" s="25"/>
      <c r="S62" s="25"/>
      <c r="T62" s="25"/>
      <c r="U62" s="28">
        <v>38</v>
      </c>
      <c r="V62" s="25"/>
      <c r="W62" s="25">
        <f ca="1"/>
        <v>0</v>
      </c>
      <c r="X62" s="40">
        <f ca="1"/>
        <v>0</v>
      </c>
      <c r="Y62" s="25">
        <f ca="1"/>
        <v>0</v>
      </c>
      <c r="Z62" s="25">
        <f ca="1"/>
        <v>0</v>
      </c>
    </row>
    <row r="63" spans="6:26">
      <c r="F63" s="14"/>
      <c r="G63" s="15"/>
      <c r="H63" s="16"/>
      <c r="I63" s="17"/>
      <c r="J63" s="143">
        <f t="shared" ca="1" si="11"/>
        <v>38412</v>
      </c>
      <c r="K63" s="149">
        <f t="shared" ca="1" si="8"/>
        <v>0</v>
      </c>
      <c r="L63" s="145">
        <f t="shared" ca="1" si="9"/>
        <v>0</v>
      </c>
      <c r="M63" s="149">
        <f t="shared" ca="1" si="10"/>
        <v>0</v>
      </c>
      <c r="N63" s="144">
        <f t="shared" ca="1" si="6"/>
        <v>0</v>
      </c>
      <c r="O63" s="149">
        <f t="shared" ca="1" si="7"/>
        <v>0</v>
      </c>
      <c r="P63" s="13"/>
      <c r="Q63" s="13"/>
      <c r="R63" s="25"/>
      <c r="S63" s="25"/>
      <c r="T63" s="25"/>
      <c r="U63" s="28">
        <v>39</v>
      </c>
      <c r="V63" s="25"/>
      <c r="W63" s="25">
        <f ca="1"/>
        <v>0</v>
      </c>
      <c r="X63" s="40">
        <f ca="1"/>
        <v>0</v>
      </c>
      <c r="Y63" s="25">
        <f ca="1"/>
        <v>0</v>
      </c>
      <c r="Z63" s="25">
        <f ca="1"/>
        <v>0</v>
      </c>
    </row>
    <row r="64" spans="6:26">
      <c r="F64" s="14"/>
      <c r="G64" s="15"/>
      <c r="H64" s="16"/>
      <c r="I64" s="17"/>
      <c r="J64" s="143">
        <f t="shared" ca="1" si="11"/>
        <v>38443</v>
      </c>
      <c r="K64" s="149">
        <f t="shared" ca="1" si="8"/>
        <v>0</v>
      </c>
      <c r="L64" s="145">
        <f t="shared" ca="1" si="9"/>
        <v>0</v>
      </c>
      <c r="M64" s="149">
        <f t="shared" ca="1" si="10"/>
        <v>0</v>
      </c>
      <c r="N64" s="144">
        <f t="shared" ca="1" si="6"/>
        <v>0</v>
      </c>
      <c r="O64" s="149">
        <f t="shared" ca="1" si="7"/>
        <v>0</v>
      </c>
      <c r="P64" s="13"/>
      <c r="Q64" s="13"/>
      <c r="R64" s="25"/>
      <c r="S64" s="25"/>
      <c r="T64" s="25"/>
      <c r="U64" s="28">
        <v>40</v>
      </c>
      <c r="V64" s="25"/>
      <c r="W64" s="25">
        <f ca="1"/>
        <v>0</v>
      </c>
      <c r="X64" s="40">
        <f ca="1"/>
        <v>0</v>
      </c>
      <c r="Y64" s="25">
        <f ca="1"/>
        <v>0</v>
      </c>
      <c r="Z64" s="25">
        <f ca="1"/>
        <v>0</v>
      </c>
    </row>
    <row r="65" spans="6:26">
      <c r="F65" s="14"/>
      <c r="G65" s="15"/>
      <c r="H65" s="16"/>
      <c r="I65" s="17"/>
      <c r="J65" s="143">
        <f t="shared" ca="1" si="11"/>
        <v>38473</v>
      </c>
      <c r="K65" s="149">
        <f t="shared" ca="1" si="8"/>
        <v>0</v>
      </c>
      <c r="L65" s="145">
        <f t="shared" ca="1" si="9"/>
        <v>0</v>
      </c>
      <c r="M65" s="149">
        <f t="shared" ca="1" si="10"/>
        <v>0</v>
      </c>
      <c r="N65" s="144">
        <f t="shared" ca="1" si="6"/>
        <v>0</v>
      </c>
      <c r="O65" s="149">
        <f t="shared" ca="1" si="7"/>
        <v>0</v>
      </c>
      <c r="P65" s="13"/>
      <c r="Q65" s="13"/>
      <c r="R65" s="25"/>
      <c r="S65" s="25"/>
      <c r="T65" s="25"/>
      <c r="U65" s="28">
        <v>41</v>
      </c>
      <c r="V65" s="25"/>
      <c r="W65" s="25">
        <f ca="1"/>
        <v>0</v>
      </c>
      <c r="X65" s="40">
        <f ca="1"/>
        <v>0</v>
      </c>
      <c r="Y65" s="25">
        <f ca="1"/>
        <v>0</v>
      </c>
      <c r="Z65" s="25">
        <f ca="1"/>
        <v>0</v>
      </c>
    </row>
    <row r="66" spans="6:26">
      <c r="F66" s="14"/>
      <c r="G66" s="15"/>
      <c r="H66" s="16"/>
      <c r="I66" s="17"/>
      <c r="J66" s="143">
        <f t="shared" ca="1" si="11"/>
        <v>38504</v>
      </c>
      <c r="K66" s="149">
        <f t="shared" ca="1" si="8"/>
        <v>0</v>
      </c>
      <c r="L66" s="145">
        <f t="shared" ca="1" si="9"/>
        <v>0</v>
      </c>
      <c r="M66" s="149">
        <f t="shared" ca="1" si="10"/>
        <v>0</v>
      </c>
      <c r="N66" s="144">
        <f t="shared" ca="1" si="6"/>
        <v>0</v>
      </c>
      <c r="O66" s="149">
        <f t="shared" ca="1" si="7"/>
        <v>0</v>
      </c>
      <c r="P66" s="13"/>
      <c r="Q66" s="13"/>
      <c r="R66" s="25"/>
      <c r="S66" s="25"/>
      <c r="T66" s="25"/>
      <c r="U66" s="28">
        <v>42</v>
      </c>
      <c r="V66" s="25"/>
      <c r="W66" s="25">
        <f ca="1"/>
        <v>0</v>
      </c>
      <c r="X66" s="40">
        <f ca="1"/>
        <v>0</v>
      </c>
      <c r="Y66" s="25">
        <f ca="1"/>
        <v>0</v>
      </c>
      <c r="Z66" s="25">
        <f ca="1"/>
        <v>0</v>
      </c>
    </row>
    <row r="67" spans="6:26">
      <c r="F67" s="14"/>
      <c r="G67" s="15"/>
      <c r="H67" s="16"/>
      <c r="I67" s="17"/>
      <c r="J67" s="143">
        <f t="shared" ca="1" si="11"/>
        <v>38534</v>
      </c>
      <c r="K67" s="149">
        <f t="shared" ca="1" si="8"/>
        <v>0</v>
      </c>
      <c r="L67" s="145">
        <f t="shared" ca="1" si="9"/>
        <v>0</v>
      </c>
      <c r="M67" s="149">
        <f t="shared" ca="1" si="10"/>
        <v>0</v>
      </c>
      <c r="N67" s="144">
        <f t="shared" ca="1" si="6"/>
        <v>0</v>
      </c>
      <c r="O67" s="149">
        <f t="shared" ca="1" si="7"/>
        <v>0</v>
      </c>
      <c r="P67" s="13"/>
      <c r="Q67" s="13"/>
      <c r="R67" s="25"/>
      <c r="S67" s="25"/>
      <c r="T67" s="25"/>
      <c r="U67" s="28">
        <v>43</v>
      </c>
      <c r="V67" s="25"/>
      <c r="W67" s="25">
        <f ca="1"/>
        <v>0</v>
      </c>
      <c r="X67" s="40">
        <f ca="1"/>
        <v>0</v>
      </c>
      <c r="Y67" s="25">
        <f ca="1"/>
        <v>0</v>
      </c>
      <c r="Z67" s="25">
        <f ca="1"/>
        <v>0</v>
      </c>
    </row>
    <row r="68" spans="6:26">
      <c r="F68" s="14"/>
      <c r="G68" s="15"/>
      <c r="H68" s="16"/>
      <c r="I68" s="17"/>
      <c r="J68" s="143">
        <f t="shared" ca="1" si="11"/>
        <v>38565</v>
      </c>
      <c r="K68" s="149">
        <f t="shared" ca="1" si="8"/>
        <v>0</v>
      </c>
      <c r="L68" s="145">
        <f t="shared" ca="1" si="9"/>
        <v>0</v>
      </c>
      <c r="M68" s="149">
        <f t="shared" ca="1" si="10"/>
        <v>0</v>
      </c>
      <c r="N68" s="144">
        <f t="shared" ca="1" si="6"/>
        <v>0</v>
      </c>
      <c r="O68" s="149">
        <f t="shared" ca="1" si="7"/>
        <v>0</v>
      </c>
      <c r="P68" s="13"/>
      <c r="Q68" s="13"/>
      <c r="R68" s="25"/>
      <c r="S68" s="25"/>
      <c r="T68" s="25"/>
      <c r="U68" s="28">
        <v>44</v>
      </c>
      <c r="V68" s="25"/>
      <c r="W68" s="25">
        <f ca="1"/>
        <v>0</v>
      </c>
      <c r="X68" s="40">
        <f ca="1"/>
        <v>0</v>
      </c>
      <c r="Y68" s="25">
        <f ca="1"/>
        <v>0</v>
      </c>
      <c r="Z68" s="25">
        <f ca="1"/>
        <v>0</v>
      </c>
    </row>
    <row r="69" spans="6:26">
      <c r="F69" s="14"/>
      <c r="G69" s="15"/>
      <c r="H69" s="16"/>
      <c r="I69" s="17"/>
      <c r="J69" s="143">
        <f t="shared" ca="1" si="11"/>
        <v>38596</v>
      </c>
      <c r="K69" s="149">
        <f t="shared" ca="1" si="8"/>
        <v>0</v>
      </c>
      <c r="L69" s="145">
        <f t="shared" ca="1" si="9"/>
        <v>0</v>
      </c>
      <c r="M69" s="149">
        <f t="shared" ca="1" si="10"/>
        <v>0</v>
      </c>
      <c r="N69" s="144">
        <f t="shared" ca="1" si="6"/>
        <v>0</v>
      </c>
      <c r="O69" s="149">
        <f t="shared" ca="1" si="7"/>
        <v>0</v>
      </c>
      <c r="P69" s="13"/>
      <c r="Q69" s="13"/>
      <c r="R69" s="25"/>
      <c r="S69" s="25"/>
      <c r="T69" s="25"/>
      <c r="U69" s="28">
        <v>45</v>
      </c>
      <c r="V69" s="25"/>
      <c r="W69" s="25">
        <f ca="1"/>
        <v>0</v>
      </c>
      <c r="X69" s="40">
        <f ca="1"/>
        <v>0</v>
      </c>
      <c r="Y69" s="25">
        <f ca="1"/>
        <v>0</v>
      </c>
      <c r="Z69" s="25">
        <f ca="1"/>
        <v>0</v>
      </c>
    </row>
    <row r="70" spans="6:26">
      <c r="F70" s="14"/>
      <c r="G70" s="15"/>
      <c r="H70" s="16"/>
      <c r="I70" s="17"/>
      <c r="J70" s="143">
        <f t="shared" ca="1" si="11"/>
        <v>38626</v>
      </c>
      <c r="K70" s="149">
        <f t="shared" ca="1" si="8"/>
        <v>0</v>
      </c>
      <c r="L70" s="145">
        <f t="shared" ca="1" si="9"/>
        <v>0</v>
      </c>
      <c r="M70" s="149">
        <f t="shared" ca="1" si="10"/>
        <v>0</v>
      </c>
      <c r="N70" s="144">
        <f t="shared" ca="1" si="6"/>
        <v>0</v>
      </c>
      <c r="O70" s="149">
        <f t="shared" ca="1" si="7"/>
        <v>0</v>
      </c>
      <c r="P70" s="13"/>
      <c r="Q70" s="13"/>
      <c r="R70" s="25"/>
      <c r="S70" s="25"/>
      <c r="T70" s="25"/>
      <c r="U70" s="28">
        <v>46</v>
      </c>
      <c r="V70" s="25"/>
      <c r="W70" s="25">
        <f ca="1"/>
        <v>0</v>
      </c>
      <c r="X70" s="40">
        <f ca="1"/>
        <v>0</v>
      </c>
      <c r="Y70" s="25">
        <f ca="1"/>
        <v>0</v>
      </c>
      <c r="Z70" s="25">
        <f ca="1"/>
        <v>0</v>
      </c>
    </row>
    <row r="71" spans="6:26">
      <c r="F71" s="14"/>
      <c r="G71" s="15"/>
      <c r="H71" s="16"/>
      <c r="I71" s="17"/>
      <c r="J71" s="143">
        <f t="shared" ca="1" si="11"/>
        <v>38657</v>
      </c>
      <c r="K71" s="149">
        <f t="shared" ca="1" si="8"/>
        <v>0</v>
      </c>
      <c r="L71" s="145">
        <f t="shared" ca="1" si="9"/>
        <v>0</v>
      </c>
      <c r="M71" s="149">
        <f t="shared" ca="1" si="10"/>
        <v>0</v>
      </c>
      <c r="N71" s="144">
        <f t="shared" ca="1" si="6"/>
        <v>0</v>
      </c>
      <c r="O71" s="149">
        <f t="shared" ca="1" si="7"/>
        <v>0</v>
      </c>
      <c r="P71" s="13"/>
      <c r="Q71" s="13"/>
      <c r="R71" s="25"/>
      <c r="S71" s="25"/>
      <c r="T71" s="25"/>
      <c r="U71" s="28">
        <v>47</v>
      </c>
      <c r="V71" s="25"/>
      <c r="W71" s="25">
        <f ca="1"/>
        <v>0</v>
      </c>
      <c r="X71" s="40">
        <f ca="1"/>
        <v>0</v>
      </c>
      <c r="Y71" s="25">
        <f ca="1"/>
        <v>0</v>
      </c>
      <c r="Z71" s="25">
        <f ca="1"/>
        <v>0</v>
      </c>
    </row>
    <row r="72" spans="6:26">
      <c r="F72" s="6"/>
      <c r="J72" s="143">
        <f t="shared" ca="1" si="11"/>
        <v>38687</v>
      </c>
      <c r="K72" s="149">
        <f t="shared" ca="1" si="8"/>
        <v>0</v>
      </c>
      <c r="L72" s="145">
        <f t="shared" ca="1" si="9"/>
        <v>0</v>
      </c>
      <c r="M72" s="149">
        <f t="shared" ca="1" si="10"/>
        <v>0</v>
      </c>
      <c r="N72" s="144">
        <f t="shared" ca="1" si="6"/>
        <v>0</v>
      </c>
      <c r="O72" s="149">
        <f t="shared" ca="1" si="7"/>
        <v>0</v>
      </c>
      <c r="P72" s="13"/>
      <c r="Q72" s="13"/>
      <c r="R72" s="25"/>
      <c r="S72" s="25"/>
      <c r="T72" s="25"/>
      <c r="U72" s="28">
        <v>48</v>
      </c>
      <c r="V72" s="25"/>
      <c r="W72" s="25">
        <f ca="1"/>
        <v>0</v>
      </c>
      <c r="X72" s="40">
        <f ca="1"/>
        <v>0</v>
      </c>
      <c r="Y72" s="25">
        <f ca="1"/>
        <v>0</v>
      </c>
      <c r="Z72" s="25">
        <f ca="1"/>
        <v>0</v>
      </c>
    </row>
    <row r="73" spans="6:26">
      <c r="F73" s="6"/>
      <c r="J73" s="143">
        <f t="shared" ca="1" si="11"/>
        <v>38718</v>
      </c>
      <c r="K73" s="149">
        <f t="shared" ca="1" si="8"/>
        <v>0</v>
      </c>
      <c r="L73" s="145">
        <f t="shared" ca="1" si="9"/>
        <v>0</v>
      </c>
      <c r="M73" s="149">
        <f t="shared" ca="1" si="10"/>
        <v>0</v>
      </c>
      <c r="N73" s="144">
        <f t="shared" ca="1" si="6"/>
        <v>0</v>
      </c>
      <c r="O73" s="149">
        <f t="shared" ca="1" si="7"/>
        <v>0</v>
      </c>
      <c r="R73" s="25"/>
      <c r="S73" s="25"/>
      <c r="T73" s="25"/>
      <c r="U73" s="28">
        <v>49</v>
      </c>
      <c r="V73" s="25"/>
      <c r="W73" s="25">
        <f ca="1"/>
        <v>0</v>
      </c>
      <c r="X73" s="40">
        <f ca="1"/>
        <v>0</v>
      </c>
      <c r="Y73" s="25">
        <f ca="1"/>
        <v>0</v>
      </c>
      <c r="Z73" s="25">
        <f ca="1"/>
        <v>0</v>
      </c>
    </row>
    <row r="74" spans="6:26">
      <c r="J74" s="143">
        <f t="shared" ca="1" si="11"/>
        <v>38749</v>
      </c>
      <c r="K74" s="149">
        <f t="shared" ca="1" si="8"/>
        <v>0</v>
      </c>
      <c r="L74" s="145">
        <f t="shared" ca="1" si="9"/>
        <v>0</v>
      </c>
      <c r="M74" s="149">
        <f t="shared" ca="1" si="10"/>
        <v>0</v>
      </c>
      <c r="N74" s="144">
        <f t="shared" ca="1" si="6"/>
        <v>0</v>
      </c>
      <c r="O74" s="149">
        <f t="shared" ca="1" si="7"/>
        <v>0</v>
      </c>
      <c r="R74" s="25"/>
      <c r="S74" s="25"/>
      <c r="T74" s="25"/>
      <c r="U74" s="28">
        <v>50</v>
      </c>
      <c r="V74" s="25"/>
      <c r="W74" s="25">
        <f ca="1"/>
        <v>0</v>
      </c>
      <c r="X74" s="40">
        <f ca="1"/>
        <v>0</v>
      </c>
      <c r="Y74" s="25">
        <f ca="1"/>
        <v>0</v>
      </c>
      <c r="Z74" s="25">
        <f ca="1"/>
        <v>0</v>
      </c>
    </row>
    <row r="75" spans="6:26">
      <c r="J75" s="143">
        <f t="shared" ca="1" si="11"/>
        <v>38777</v>
      </c>
      <c r="K75" s="149">
        <f t="shared" ca="1" si="8"/>
        <v>0</v>
      </c>
      <c r="L75" s="145">
        <f t="shared" ca="1" si="9"/>
        <v>0</v>
      </c>
      <c r="M75" s="149">
        <f t="shared" ca="1" si="10"/>
        <v>0</v>
      </c>
      <c r="N75" s="144">
        <f t="shared" ca="1" si="6"/>
        <v>0</v>
      </c>
      <c r="O75" s="149">
        <f t="shared" ca="1" si="7"/>
        <v>0</v>
      </c>
      <c r="R75" s="25"/>
      <c r="S75" s="25"/>
      <c r="T75" s="25"/>
      <c r="U75" s="28">
        <v>51</v>
      </c>
      <c r="V75" s="25"/>
      <c r="W75" s="25">
        <f ca="1"/>
        <v>0</v>
      </c>
      <c r="X75" s="40">
        <f ca="1"/>
        <v>0</v>
      </c>
      <c r="Y75" s="25">
        <f ca="1"/>
        <v>0</v>
      </c>
      <c r="Z75" s="25">
        <f ca="1"/>
        <v>0</v>
      </c>
    </row>
    <row r="76" spans="6:26">
      <c r="J76" s="143">
        <f t="shared" ca="1" si="11"/>
        <v>38808</v>
      </c>
      <c r="K76" s="149">
        <f t="shared" ca="1" si="8"/>
        <v>0</v>
      </c>
      <c r="L76" s="145">
        <f t="shared" ca="1" si="9"/>
        <v>0</v>
      </c>
      <c r="M76" s="149">
        <f t="shared" ca="1" si="10"/>
        <v>0</v>
      </c>
      <c r="N76" s="144">
        <f t="shared" ca="1" si="6"/>
        <v>0</v>
      </c>
      <c r="O76" s="149">
        <f t="shared" ca="1" si="7"/>
        <v>0</v>
      </c>
      <c r="R76" s="25"/>
      <c r="S76" s="25"/>
      <c r="T76" s="25"/>
      <c r="U76" s="28">
        <v>52</v>
      </c>
      <c r="V76" s="25"/>
      <c r="W76" s="25">
        <f ca="1"/>
        <v>0</v>
      </c>
      <c r="X76" s="40">
        <f ca="1"/>
        <v>0</v>
      </c>
      <c r="Y76" s="25">
        <f ca="1"/>
        <v>0</v>
      </c>
      <c r="Z76" s="25">
        <f ca="1"/>
        <v>0</v>
      </c>
    </row>
    <row r="77" spans="6:26">
      <c r="J77" s="143">
        <f t="shared" ca="1" si="11"/>
        <v>38838</v>
      </c>
      <c r="K77" s="149">
        <f t="shared" ca="1" si="8"/>
        <v>0</v>
      </c>
      <c r="L77" s="145">
        <f t="shared" ca="1" si="9"/>
        <v>0</v>
      </c>
      <c r="M77" s="149">
        <f t="shared" ca="1" si="10"/>
        <v>0</v>
      </c>
      <c r="N77" s="144">
        <f t="shared" ref="N77:N108" ca="1" si="12">Y88</f>
        <v>0</v>
      </c>
      <c r="O77" s="149">
        <f t="shared" ref="O77:O108" ca="1" si="13">Z88</f>
        <v>0</v>
      </c>
      <c r="R77" s="25"/>
      <c r="S77" s="25"/>
      <c r="T77" s="25"/>
      <c r="U77" s="28">
        <v>53</v>
      </c>
      <c r="V77" s="25"/>
      <c r="W77" s="25">
        <f ca="1"/>
        <v>0</v>
      </c>
      <c r="X77" s="40">
        <f ca="1"/>
        <v>0</v>
      </c>
      <c r="Y77" s="25">
        <f ca="1"/>
        <v>0</v>
      </c>
      <c r="Z77" s="25">
        <f ca="1"/>
        <v>0</v>
      </c>
    </row>
    <row r="78" spans="6:26">
      <c r="J78" s="143">
        <f t="shared" ca="1" si="11"/>
        <v>38869</v>
      </c>
      <c r="K78" s="149">
        <f t="shared" ref="K78:K109" ca="1" si="14">W89</f>
        <v>0</v>
      </c>
      <c r="L78" s="145">
        <f t="shared" ref="L78:L109" ca="1" si="15">W89+X89*2</f>
        <v>0</v>
      </c>
      <c r="M78" s="149">
        <f t="shared" ref="M78:M109" ca="1" si="16">W89-2*X89</f>
        <v>0</v>
      </c>
      <c r="N78" s="144">
        <f t="shared" ca="1" si="12"/>
        <v>0</v>
      </c>
      <c r="O78" s="149">
        <f t="shared" ca="1" si="13"/>
        <v>0</v>
      </c>
      <c r="R78" s="25"/>
      <c r="S78" s="25"/>
      <c r="T78" s="25"/>
      <c r="U78" s="28">
        <v>54</v>
      </c>
      <c r="V78" s="25"/>
      <c r="W78" s="25">
        <f ca="1"/>
        <v>0</v>
      </c>
      <c r="X78" s="40">
        <f ca="1"/>
        <v>0</v>
      </c>
      <c r="Y78" s="25">
        <f ca="1"/>
        <v>0</v>
      </c>
      <c r="Z78" s="25">
        <f ca="1"/>
        <v>0</v>
      </c>
    </row>
    <row r="79" spans="6:26">
      <c r="J79" s="143">
        <f t="shared" ref="J79:J110" ca="1" si="17">EOMONTH(J78,0)+1</f>
        <v>38899</v>
      </c>
      <c r="K79" s="149">
        <f t="shared" ca="1" si="14"/>
        <v>0</v>
      </c>
      <c r="L79" s="145">
        <f t="shared" ca="1" si="15"/>
        <v>0</v>
      </c>
      <c r="M79" s="149">
        <f t="shared" ca="1" si="16"/>
        <v>0</v>
      </c>
      <c r="N79" s="144">
        <f t="shared" ca="1" si="12"/>
        <v>0</v>
      </c>
      <c r="O79" s="149">
        <f t="shared" ca="1" si="13"/>
        <v>0</v>
      </c>
      <c r="R79" s="25"/>
      <c r="S79" s="25"/>
      <c r="T79" s="25"/>
      <c r="U79" s="28">
        <v>55</v>
      </c>
      <c r="V79" s="25"/>
      <c r="W79" s="25">
        <f ca="1"/>
        <v>0</v>
      </c>
      <c r="X79" s="40">
        <f ca="1"/>
        <v>0</v>
      </c>
      <c r="Y79" s="25">
        <f ca="1"/>
        <v>0</v>
      </c>
      <c r="Z79" s="25">
        <f ca="1"/>
        <v>0</v>
      </c>
    </row>
    <row r="80" spans="6:26">
      <c r="J80" s="143">
        <f t="shared" ca="1" si="17"/>
        <v>38930</v>
      </c>
      <c r="K80" s="149">
        <f t="shared" ca="1" si="14"/>
        <v>0</v>
      </c>
      <c r="L80" s="145">
        <f t="shared" ca="1" si="15"/>
        <v>0</v>
      </c>
      <c r="M80" s="149">
        <f t="shared" ca="1" si="16"/>
        <v>0</v>
      </c>
      <c r="N80" s="144">
        <f t="shared" ca="1" si="12"/>
        <v>0</v>
      </c>
      <c r="O80" s="149">
        <f t="shared" ca="1" si="13"/>
        <v>0</v>
      </c>
      <c r="R80" s="25"/>
      <c r="S80" s="25"/>
      <c r="T80" s="25"/>
      <c r="U80" s="28">
        <v>56</v>
      </c>
      <c r="V80" s="25"/>
      <c r="W80" s="25">
        <f ca="1"/>
        <v>0</v>
      </c>
      <c r="X80" s="40">
        <f ca="1"/>
        <v>0</v>
      </c>
      <c r="Y80" s="25">
        <f ca="1"/>
        <v>0</v>
      </c>
      <c r="Z80" s="25">
        <f ca="1"/>
        <v>0</v>
      </c>
    </row>
    <row r="81" spans="10:26">
      <c r="J81" s="143">
        <f t="shared" ca="1" si="17"/>
        <v>38961</v>
      </c>
      <c r="K81" s="149">
        <f t="shared" ca="1" si="14"/>
        <v>0</v>
      </c>
      <c r="L81" s="145">
        <f t="shared" ca="1" si="15"/>
        <v>0</v>
      </c>
      <c r="M81" s="149">
        <f t="shared" ca="1" si="16"/>
        <v>0</v>
      </c>
      <c r="N81" s="144">
        <f t="shared" ca="1" si="12"/>
        <v>0</v>
      </c>
      <c r="O81" s="149">
        <f t="shared" ca="1" si="13"/>
        <v>0</v>
      </c>
      <c r="R81" s="25"/>
      <c r="S81" s="25"/>
      <c r="T81" s="25"/>
      <c r="U81" s="28">
        <v>57</v>
      </c>
      <c r="V81" s="25"/>
      <c r="W81" s="25">
        <f ca="1"/>
        <v>0</v>
      </c>
      <c r="X81" s="40">
        <f ca="1"/>
        <v>0</v>
      </c>
      <c r="Y81" s="25">
        <f ca="1"/>
        <v>0</v>
      </c>
      <c r="Z81" s="25">
        <f ca="1"/>
        <v>0</v>
      </c>
    </row>
    <row r="82" spans="10:26">
      <c r="J82" s="143">
        <f t="shared" ca="1" si="17"/>
        <v>38991</v>
      </c>
      <c r="K82" s="149">
        <f t="shared" ca="1" si="14"/>
        <v>0</v>
      </c>
      <c r="L82" s="145">
        <f t="shared" ca="1" si="15"/>
        <v>0</v>
      </c>
      <c r="M82" s="149">
        <f t="shared" ca="1" si="16"/>
        <v>0</v>
      </c>
      <c r="N82" s="144">
        <f t="shared" ca="1" si="12"/>
        <v>0</v>
      </c>
      <c r="O82" s="149">
        <f t="shared" ca="1" si="13"/>
        <v>0</v>
      </c>
      <c r="R82" s="25"/>
      <c r="S82" s="25"/>
      <c r="T82" s="25"/>
      <c r="U82" s="28">
        <v>58</v>
      </c>
      <c r="V82" s="25"/>
      <c r="W82" s="25">
        <f ca="1"/>
        <v>0</v>
      </c>
      <c r="X82" s="40">
        <f ca="1"/>
        <v>0</v>
      </c>
      <c r="Y82" s="25">
        <f ca="1"/>
        <v>0</v>
      </c>
      <c r="Z82" s="25">
        <f ca="1"/>
        <v>0</v>
      </c>
    </row>
    <row r="83" spans="10:26">
      <c r="J83" s="143">
        <f t="shared" ca="1" si="17"/>
        <v>39022</v>
      </c>
      <c r="K83" s="149">
        <f t="shared" ca="1" si="14"/>
        <v>0</v>
      </c>
      <c r="L83" s="145">
        <f t="shared" ca="1" si="15"/>
        <v>0</v>
      </c>
      <c r="M83" s="149">
        <f t="shared" ca="1" si="16"/>
        <v>0</v>
      </c>
      <c r="N83" s="144">
        <f t="shared" ca="1" si="12"/>
        <v>0</v>
      </c>
      <c r="O83" s="149">
        <f t="shared" ca="1" si="13"/>
        <v>0</v>
      </c>
      <c r="R83" s="25"/>
      <c r="S83" s="25"/>
      <c r="T83" s="25"/>
      <c r="U83" s="28">
        <v>59</v>
      </c>
      <c r="V83" s="25"/>
      <c r="W83" s="25">
        <f ca="1"/>
        <v>0</v>
      </c>
      <c r="X83" s="40">
        <f ca="1"/>
        <v>0</v>
      </c>
      <c r="Y83" s="25">
        <f ca="1"/>
        <v>0</v>
      </c>
      <c r="Z83" s="25">
        <f ca="1"/>
        <v>0</v>
      </c>
    </row>
    <row r="84" spans="10:26">
      <c r="J84" s="143">
        <f t="shared" ca="1" si="17"/>
        <v>39052</v>
      </c>
      <c r="K84" s="149">
        <f t="shared" ca="1" si="14"/>
        <v>0</v>
      </c>
      <c r="L84" s="145">
        <f t="shared" ca="1" si="15"/>
        <v>0</v>
      </c>
      <c r="M84" s="149">
        <f t="shared" ca="1" si="16"/>
        <v>0</v>
      </c>
      <c r="N84" s="144">
        <f t="shared" ca="1" si="12"/>
        <v>0</v>
      </c>
      <c r="O84" s="149">
        <f t="shared" ca="1" si="13"/>
        <v>0</v>
      </c>
      <c r="R84" s="25"/>
      <c r="S84" s="25"/>
      <c r="T84" s="25"/>
      <c r="U84" s="28">
        <v>60</v>
      </c>
      <c r="V84" s="25"/>
      <c r="W84" s="25">
        <f ca="1"/>
        <v>0</v>
      </c>
      <c r="X84" s="40">
        <f ca="1"/>
        <v>0</v>
      </c>
      <c r="Y84" s="25">
        <f ca="1"/>
        <v>0</v>
      </c>
      <c r="Z84" s="25">
        <f ca="1"/>
        <v>0</v>
      </c>
    </row>
    <row r="85" spans="10:26">
      <c r="J85" s="143">
        <f t="shared" ca="1" si="17"/>
        <v>39083</v>
      </c>
      <c r="K85" s="149">
        <f t="shared" ca="1" si="14"/>
        <v>0</v>
      </c>
      <c r="L85" s="145">
        <f t="shared" ca="1" si="15"/>
        <v>0</v>
      </c>
      <c r="M85" s="149">
        <f t="shared" ca="1" si="16"/>
        <v>0</v>
      </c>
      <c r="N85" s="144">
        <f t="shared" ca="1" si="12"/>
        <v>0</v>
      </c>
      <c r="O85" s="149">
        <f t="shared" ca="1" si="13"/>
        <v>0</v>
      </c>
      <c r="R85" s="25"/>
      <c r="S85" s="25"/>
      <c r="T85" s="25"/>
      <c r="U85" s="28">
        <v>61</v>
      </c>
      <c r="V85" s="25"/>
      <c r="W85" s="25">
        <f ca="1"/>
        <v>0</v>
      </c>
      <c r="X85" s="40">
        <f ca="1"/>
        <v>0</v>
      </c>
      <c r="Y85" s="25">
        <f ca="1"/>
        <v>0</v>
      </c>
      <c r="Z85" s="25">
        <f ca="1"/>
        <v>0</v>
      </c>
    </row>
    <row r="86" spans="10:26">
      <c r="J86" s="143">
        <f t="shared" ca="1" si="17"/>
        <v>39114</v>
      </c>
      <c r="K86" s="149">
        <f t="shared" ca="1" si="14"/>
        <v>0</v>
      </c>
      <c r="L86" s="145">
        <f t="shared" ca="1" si="15"/>
        <v>0</v>
      </c>
      <c r="M86" s="149">
        <f t="shared" ca="1" si="16"/>
        <v>0</v>
      </c>
      <c r="N86" s="144">
        <f t="shared" ca="1" si="12"/>
        <v>0</v>
      </c>
      <c r="O86" s="149">
        <f t="shared" ca="1" si="13"/>
        <v>0</v>
      </c>
      <c r="R86" s="25"/>
      <c r="S86" s="25"/>
      <c r="T86" s="25"/>
      <c r="U86" s="28">
        <v>62</v>
      </c>
      <c r="V86" s="25"/>
      <c r="W86" s="25">
        <f ca="1"/>
        <v>0</v>
      </c>
      <c r="X86" s="40">
        <f ca="1"/>
        <v>0</v>
      </c>
      <c r="Y86" s="25">
        <f ca="1"/>
        <v>0</v>
      </c>
      <c r="Z86" s="25">
        <f ca="1"/>
        <v>0</v>
      </c>
    </row>
    <row r="87" spans="10:26">
      <c r="J87" s="143">
        <f t="shared" ca="1" si="17"/>
        <v>39142</v>
      </c>
      <c r="K87" s="149">
        <f t="shared" ca="1" si="14"/>
        <v>0</v>
      </c>
      <c r="L87" s="145">
        <f t="shared" ca="1" si="15"/>
        <v>0</v>
      </c>
      <c r="M87" s="149">
        <f t="shared" ca="1" si="16"/>
        <v>0</v>
      </c>
      <c r="N87" s="144">
        <f t="shared" ca="1" si="12"/>
        <v>0</v>
      </c>
      <c r="O87" s="149">
        <f t="shared" ca="1" si="13"/>
        <v>0</v>
      </c>
      <c r="R87" s="25"/>
      <c r="S87" s="25"/>
      <c r="T87" s="25"/>
      <c r="U87" s="28">
        <v>63</v>
      </c>
      <c r="V87" s="25"/>
      <c r="W87" s="25">
        <f ca="1"/>
        <v>0</v>
      </c>
      <c r="X87" s="40">
        <f ca="1"/>
        <v>0</v>
      </c>
      <c r="Y87" s="25">
        <f ca="1"/>
        <v>0</v>
      </c>
      <c r="Z87" s="25">
        <f ca="1"/>
        <v>0</v>
      </c>
    </row>
    <row r="88" spans="10:26">
      <c r="J88" s="143">
        <f t="shared" ca="1" si="17"/>
        <v>39173</v>
      </c>
      <c r="K88" s="149">
        <f t="shared" ca="1" si="14"/>
        <v>0</v>
      </c>
      <c r="L88" s="145">
        <f t="shared" ca="1" si="15"/>
        <v>0</v>
      </c>
      <c r="M88" s="149">
        <f t="shared" ca="1" si="16"/>
        <v>0</v>
      </c>
      <c r="N88" s="144">
        <f t="shared" ca="1" si="12"/>
        <v>0</v>
      </c>
      <c r="O88" s="149">
        <f t="shared" ca="1" si="13"/>
        <v>0</v>
      </c>
      <c r="R88" s="25"/>
      <c r="S88" s="25"/>
      <c r="T88" s="25"/>
      <c r="U88" s="28">
        <v>64</v>
      </c>
      <c r="V88" s="25"/>
      <c r="W88" s="25">
        <f ca="1"/>
        <v>0</v>
      </c>
      <c r="X88" s="40">
        <f ca="1"/>
        <v>0</v>
      </c>
      <c r="Y88" s="25">
        <f ca="1"/>
        <v>0</v>
      </c>
      <c r="Z88" s="25">
        <f ca="1"/>
        <v>0</v>
      </c>
    </row>
    <row r="89" spans="10:26">
      <c r="J89" s="143">
        <f t="shared" ca="1" si="17"/>
        <v>39203</v>
      </c>
      <c r="K89" s="149">
        <f t="shared" ca="1" si="14"/>
        <v>0</v>
      </c>
      <c r="L89" s="145">
        <f t="shared" ca="1" si="15"/>
        <v>0</v>
      </c>
      <c r="M89" s="149">
        <f t="shared" ca="1" si="16"/>
        <v>0</v>
      </c>
      <c r="N89" s="144">
        <f t="shared" ca="1" si="12"/>
        <v>0</v>
      </c>
      <c r="O89" s="149">
        <f t="shared" ca="1" si="13"/>
        <v>0</v>
      </c>
      <c r="R89" s="25"/>
      <c r="S89" s="25"/>
      <c r="T89" s="25"/>
      <c r="U89" s="28">
        <v>65</v>
      </c>
      <c r="V89" s="25"/>
      <c r="W89" s="25">
        <f ca="1"/>
        <v>0</v>
      </c>
      <c r="X89" s="40">
        <f ca="1"/>
        <v>0</v>
      </c>
      <c r="Y89" s="25">
        <f ca="1"/>
        <v>0</v>
      </c>
      <c r="Z89" s="25">
        <f ca="1"/>
        <v>0</v>
      </c>
    </row>
    <row r="90" spans="10:26">
      <c r="J90" s="143">
        <f t="shared" ca="1" si="17"/>
        <v>39234</v>
      </c>
      <c r="K90" s="149">
        <f t="shared" ca="1" si="14"/>
        <v>0</v>
      </c>
      <c r="L90" s="145">
        <f t="shared" ca="1" si="15"/>
        <v>0</v>
      </c>
      <c r="M90" s="149">
        <f t="shared" ca="1" si="16"/>
        <v>0</v>
      </c>
      <c r="N90" s="144">
        <f t="shared" ca="1" si="12"/>
        <v>0</v>
      </c>
      <c r="O90" s="149">
        <f t="shared" ca="1" si="13"/>
        <v>0</v>
      </c>
      <c r="R90" s="25"/>
      <c r="S90" s="25"/>
      <c r="T90" s="25"/>
      <c r="U90" s="28">
        <v>66</v>
      </c>
      <c r="V90" s="25"/>
      <c r="W90" s="25">
        <f ca="1"/>
        <v>0</v>
      </c>
      <c r="X90" s="40">
        <f ca="1"/>
        <v>0</v>
      </c>
      <c r="Y90" s="25">
        <f ca="1"/>
        <v>0</v>
      </c>
      <c r="Z90" s="25">
        <f ca="1"/>
        <v>0</v>
      </c>
    </row>
    <row r="91" spans="10:26">
      <c r="J91" s="143">
        <f t="shared" ca="1" si="17"/>
        <v>39264</v>
      </c>
      <c r="K91" s="149">
        <f t="shared" ca="1" si="14"/>
        <v>0</v>
      </c>
      <c r="L91" s="145">
        <f t="shared" ca="1" si="15"/>
        <v>0</v>
      </c>
      <c r="M91" s="149">
        <f t="shared" ca="1" si="16"/>
        <v>0</v>
      </c>
      <c r="N91" s="144">
        <f t="shared" ca="1" si="12"/>
        <v>0</v>
      </c>
      <c r="O91" s="149">
        <f t="shared" ca="1" si="13"/>
        <v>0</v>
      </c>
      <c r="R91" s="25"/>
      <c r="S91" s="25"/>
      <c r="T91" s="25"/>
      <c r="U91" s="28">
        <v>67</v>
      </c>
      <c r="V91" s="25"/>
      <c r="W91" s="25">
        <f ca="1"/>
        <v>0</v>
      </c>
      <c r="X91" s="40">
        <f ca="1"/>
        <v>0</v>
      </c>
      <c r="Y91" s="25">
        <f ca="1"/>
        <v>0</v>
      </c>
      <c r="Z91" s="25">
        <f ca="1"/>
        <v>0</v>
      </c>
    </row>
    <row r="92" spans="10:26">
      <c r="J92" s="143">
        <f t="shared" ca="1" si="17"/>
        <v>39295</v>
      </c>
      <c r="K92" s="149">
        <f t="shared" ca="1" si="14"/>
        <v>0</v>
      </c>
      <c r="L92" s="145">
        <f t="shared" ca="1" si="15"/>
        <v>0</v>
      </c>
      <c r="M92" s="149">
        <f t="shared" ca="1" si="16"/>
        <v>0</v>
      </c>
      <c r="N92" s="144">
        <f t="shared" ca="1" si="12"/>
        <v>0</v>
      </c>
      <c r="O92" s="149">
        <f t="shared" ca="1" si="13"/>
        <v>0</v>
      </c>
      <c r="R92" s="25"/>
      <c r="S92" s="25"/>
      <c r="T92" s="25"/>
      <c r="U92" s="28">
        <v>68</v>
      </c>
      <c r="V92" s="25"/>
      <c r="W92" s="25">
        <f ca="1"/>
        <v>0</v>
      </c>
      <c r="X92" s="40">
        <f ca="1"/>
        <v>0</v>
      </c>
      <c r="Y92" s="25">
        <f ca="1"/>
        <v>0</v>
      </c>
      <c r="Z92" s="25">
        <f ca="1"/>
        <v>0</v>
      </c>
    </row>
    <row r="93" spans="10:26">
      <c r="J93" s="143">
        <f t="shared" ca="1" si="17"/>
        <v>39326</v>
      </c>
      <c r="K93" s="149">
        <f t="shared" ca="1" si="14"/>
        <v>0</v>
      </c>
      <c r="L93" s="145">
        <f t="shared" ca="1" si="15"/>
        <v>0</v>
      </c>
      <c r="M93" s="149">
        <f t="shared" ca="1" si="16"/>
        <v>0</v>
      </c>
      <c r="N93" s="144">
        <f t="shared" ca="1" si="12"/>
        <v>0</v>
      </c>
      <c r="O93" s="149">
        <f t="shared" ca="1" si="13"/>
        <v>0</v>
      </c>
      <c r="R93" s="25"/>
      <c r="S93" s="25"/>
      <c r="T93" s="25"/>
      <c r="U93" s="28">
        <v>69</v>
      </c>
      <c r="V93" s="25"/>
      <c r="W93" s="25">
        <f ca="1"/>
        <v>0</v>
      </c>
      <c r="X93" s="40">
        <f ca="1"/>
        <v>0</v>
      </c>
      <c r="Y93" s="25">
        <f ca="1"/>
        <v>0</v>
      </c>
      <c r="Z93" s="25">
        <f ca="1"/>
        <v>0</v>
      </c>
    </row>
    <row r="94" spans="10:26">
      <c r="J94" s="143">
        <f t="shared" ca="1" si="17"/>
        <v>39356</v>
      </c>
      <c r="K94" s="149">
        <f t="shared" ca="1" si="14"/>
        <v>0</v>
      </c>
      <c r="L94" s="145">
        <f t="shared" ca="1" si="15"/>
        <v>0</v>
      </c>
      <c r="M94" s="149">
        <f t="shared" ca="1" si="16"/>
        <v>0</v>
      </c>
      <c r="N94" s="144">
        <f t="shared" ca="1" si="12"/>
        <v>0</v>
      </c>
      <c r="O94" s="149">
        <f t="shared" ca="1" si="13"/>
        <v>0</v>
      </c>
      <c r="U94" s="28">
        <v>70</v>
      </c>
      <c r="W94" s="4">
        <f ca="1"/>
        <v>0</v>
      </c>
      <c r="X94" s="41">
        <f ca="1"/>
        <v>0</v>
      </c>
      <c r="Y94" s="4">
        <f ca="1"/>
        <v>0</v>
      </c>
      <c r="Z94" s="4">
        <f ca="1"/>
        <v>0</v>
      </c>
    </row>
    <row r="95" spans="10:26">
      <c r="J95" s="143">
        <f t="shared" ca="1" si="17"/>
        <v>39387</v>
      </c>
      <c r="K95" s="149">
        <f t="shared" ca="1" si="14"/>
        <v>0</v>
      </c>
      <c r="L95" s="145">
        <f t="shared" ca="1" si="15"/>
        <v>0</v>
      </c>
      <c r="M95" s="149">
        <f t="shared" ca="1" si="16"/>
        <v>0</v>
      </c>
      <c r="N95" s="144">
        <f t="shared" ca="1" si="12"/>
        <v>0</v>
      </c>
      <c r="O95" s="149">
        <f t="shared" ca="1" si="13"/>
        <v>0</v>
      </c>
      <c r="U95" s="28">
        <v>71</v>
      </c>
      <c r="W95" s="4">
        <f ca="1"/>
        <v>0</v>
      </c>
      <c r="X95" s="41">
        <f ca="1"/>
        <v>0</v>
      </c>
      <c r="Y95" s="4">
        <f ca="1"/>
        <v>0</v>
      </c>
      <c r="Z95" s="4">
        <f ca="1"/>
        <v>0</v>
      </c>
    </row>
    <row r="96" spans="10:26">
      <c r="J96" s="143">
        <f t="shared" ca="1" si="17"/>
        <v>39417</v>
      </c>
      <c r="K96" s="149">
        <f t="shared" ca="1" si="14"/>
        <v>0</v>
      </c>
      <c r="L96" s="145">
        <f t="shared" ca="1" si="15"/>
        <v>0</v>
      </c>
      <c r="M96" s="149">
        <f t="shared" ca="1" si="16"/>
        <v>0</v>
      </c>
      <c r="N96" s="144">
        <f t="shared" ca="1" si="12"/>
        <v>0</v>
      </c>
      <c r="O96" s="149">
        <f t="shared" ca="1" si="13"/>
        <v>0</v>
      </c>
      <c r="U96" s="28">
        <v>72</v>
      </c>
      <c r="W96" s="4">
        <f ca="1"/>
        <v>0</v>
      </c>
      <c r="X96" s="41">
        <f ca="1"/>
        <v>0</v>
      </c>
      <c r="Y96" s="4">
        <f ca="1"/>
        <v>0</v>
      </c>
      <c r="Z96" s="4">
        <f ca="1"/>
        <v>0</v>
      </c>
    </row>
    <row r="97" spans="10:26">
      <c r="J97" s="143">
        <f t="shared" ca="1" si="17"/>
        <v>39448</v>
      </c>
      <c r="K97" s="149">
        <f t="shared" ca="1" si="14"/>
        <v>0</v>
      </c>
      <c r="L97" s="145">
        <f t="shared" ca="1" si="15"/>
        <v>0</v>
      </c>
      <c r="M97" s="149">
        <f t="shared" ca="1" si="16"/>
        <v>0</v>
      </c>
      <c r="N97" s="144">
        <f t="shared" ca="1" si="12"/>
        <v>0</v>
      </c>
      <c r="O97" s="149">
        <f t="shared" ca="1" si="13"/>
        <v>0</v>
      </c>
      <c r="U97" s="28">
        <v>73</v>
      </c>
      <c r="W97" s="4">
        <f ca="1"/>
        <v>0</v>
      </c>
      <c r="X97" s="41">
        <f ca="1"/>
        <v>0</v>
      </c>
      <c r="Y97" s="4">
        <f ca="1"/>
        <v>0</v>
      </c>
      <c r="Z97" s="4">
        <f ca="1"/>
        <v>0</v>
      </c>
    </row>
    <row r="98" spans="10:26">
      <c r="J98" s="143">
        <f t="shared" ca="1" si="17"/>
        <v>39479</v>
      </c>
      <c r="K98" s="149">
        <f t="shared" ca="1" si="14"/>
        <v>0</v>
      </c>
      <c r="L98" s="145">
        <f t="shared" ca="1" si="15"/>
        <v>0</v>
      </c>
      <c r="M98" s="149">
        <f t="shared" ca="1" si="16"/>
        <v>0</v>
      </c>
      <c r="N98" s="144">
        <f t="shared" ca="1" si="12"/>
        <v>0</v>
      </c>
      <c r="O98" s="149">
        <f t="shared" ca="1" si="13"/>
        <v>0</v>
      </c>
      <c r="U98" s="28">
        <v>74</v>
      </c>
      <c r="W98" s="4">
        <f ca="1"/>
        <v>0</v>
      </c>
      <c r="X98" s="41">
        <f ca="1"/>
        <v>0</v>
      </c>
      <c r="Y98" s="4">
        <f ca="1"/>
        <v>0</v>
      </c>
      <c r="Z98" s="4">
        <f ca="1"/>
        <v>0</v>
      </c>
    </row>
    <row r="99" spans="10:26">
      <c r="J99" s="143">
        <f t="shared" ca="1" si="17"/>
        <v>39508</v>
      </c>
      <c r="K99" s="149">
        <f t="shared" ca="1" si="14"/>
        <v>0</v>
      </c>
      <c r="L99" s="145">
        <f t="shared" ca="1" si="15"/>
        <v>0</v>
      </c>
      <c r="M99" s="149">
        <f t="shared" ca="1" si="16"/>
        <v>0</v>
      </c>
      <c r="N99" s="144">
        <f t="shared" ca="1" si="12"/>
        <v>0</v>
      </c>
      <c r="O99" s="149">
        <f t="shared" ca="1" si="13"/>
        <v>0</v>
      </c>
      <c r="U99" s="28">
        <v>75</v>
      </c>
      <c r="W99" s="4">
        <f ca="1"/>
        <v>0</v>
      </c>
      <c r="X99" s="41">
        <f ca="1"/>
        <v>0</v>
      </c>
      <c r="Y99" s="4">
        <f ca="1"/>
        <v>0</v>
      </c>
      <c r="Z99" s="4">
        <f ca="1"/>
        <v>0</v>
      </c>
    </row>
    <row r="100" spans="10:26">
      <c r="J100" s="143">
        <f t="shared" ca="1" si="17"/>
        <v>39539</v>
      </c>
      <c r="K100" s="149">
        <f t="shared" ca="1" si="14"/>
        <v>0</v>
      </c>
      <c r="L100" s="145">
        <f t="shared" ca="1" si="15"/>
        <v>0</v>
      </c>
      <c r="M100" s="149">
        <f t="shared" ca="1" si="16"/>
        <v>0</v>
      </c>
      <c r="N100" s="144">
        <f t="shared" ca="1" si="12"/>
        <v>0</v>
      </c>
      <c r="O100" s="149">
        <f t="shared" ca="1" si="13"/>
        <v>0</v>
      </c>
      <c r="U100" s="28">
        <v>76</v>
      </c>
      <c r="W100" s="4">
        <f ca="1"/>
        <v>0</v>
      </c>
      <c r="X100" s="41">
        <f ca="1"/>
        <v>0</v>
      </c>
      <c r="Y100" s="4">
        <f ca="1"/>
        <v>0</v>
      </c>
      <c r="Z100" s="4">
        <f ca="1"/>
        <v>0</v>
      </c>
    </row>
    <row r="101" spans="10:26">
      <c r="J101" s="143">
        <f t="shared" ca="1" si="17"/>
        <v>39569</v>
      </c>
      <c r="K101" s="149">
        <f t="shared" ca="1" si="14"/>
        <v>0</v>
      </c>
      <c r="L101" s="145">
        <f t="shared" ca="1" si="15"/>
        <v>0</v>
      </c>
      <c r="M101" s="149">
        <f t="shared" ca="1" si="16"/>
        <v>0</v>
      </c>
      <c r="N101" s="144">
        <f t="shared" ca="1" si="12"/>
        <v>0</v>
      </c>
      <c r="O101" s="149">
        <f t="shared" ca="1" si="13"/>
        <v>0</v>
      </c>
      <c r="U101" s="28">
        <v>77</v>
      </c>
      <c r="W101" s="4">
        <f ca="1"/>
        <v>0</v>
      </c>
      <c r="X101" s="41">
        <f ca="1"/>
        <v>0</v>
      </c>
      <c r="Y101" s="4">
        <f ca="1"/>
        <v>0</v>
      </c>
      <c r="Z101" s="4">
        <f ca="1"/>
        <v>0</v>
      </c>
    </row>
    <row r="102" spans="10:26">
      <c r="J102" s="143">
        <f t="shared" ca="1" si="17"/>
        <v>39600</v>
      </c>
      <c r="K102" s="149">
        <f t="shared" ca="1" si="14"/>
        <v>0</v>
      </c>
      <c r="L102" s="145">
        <f t="shared" ca="1" si="15"/>
        <v>0</v>
      </c>
      <c r="M102" s="149">
        <f t="shared" ca="1" si="16"/>
        <v>0</v>
      </c>
      <c r="N102" s="144">
        <f t="shared" ca="1" si="12"/>
        <v>0</v>
      </c>
      <c r="O102" s="149">
        <f t="shared" ca="1" si="13"/>
        <v>0</v>
      </c>
      <c r="U102" s="28">
        <v>78</v>
      </c>
      <c r="W102" s="4">
        <f ca="1"/>
        <v>0</v>
      </c>
      <c r="X102" s="41">
        <f ca="1"/>
        <v>0</v>
      </c>
      <c r="Y102" s="4">
        <f ca="1"/>
        <v>0</v>
      </c>
      <c r="Z102" s="4">
        <f ca="1"/>
        <v>0</v>
      </c>
    </row>
    <row r="103" spans="10:26">
      <c r="J103" s="143">
        <f t="shared" ca="1" si="17"/>
        <v>39630</v>
      </c>
      <c r="K103" s="149">
        <f t="shared" ca="1" si="14"/>
        <v>0</v>
      </c>
      <c r="L103" s="145">
        <f t="shared" ca="1" si="15"/>
        <v>0</v>
      </c>
      <c r="M103" s="149">
        <f t="shared" ca="1" si="16"/>
        <v>0</v>
      </c>
      <c r="N103" s="144">
        <f t="shared" ca="1" si="12"/>
        <v>0</v>
      </c>
      <c r="O103" s="149">
        <f t="shared" ca="1" si="13"/>
        <v>0</v>
      </c>
      <c r="U103" s="28">
        <v>79</v>
      </c>
      <c r="W103" s="4">
        <f ca="1"/>
        <v>0</v>
      </c>
      <c r="X103" s="41">
        <f ca="1"/>
        <v>0</v>
      </c>
      <c r="Y103" s="4">
        <f ca="1"/>
        <v>0</v>
      </c>
      <c r="Z103" s="4">
        <f ca="1"/>
        <v>0</v>
      </c>
    </row>
    <row r="104" spans="10:26">
      <c r="J104" s="143">
        <f t="shared" ca="1" si="17"/>
        <v>39661</v>
      </c>
      <c r="K104" s="149">
        <f t="shared" ca="1" si="14"/>
        <v>0</v>
      </c>
      <c r="L104" s="145">
        <f t="shared" ca="1" si="15"/>
        <v>0</v>
      </c>
      <c r="M104" s="149">
        <f t="shared" ca="1" si="16"/>
        <v>0</v>
      </c>
      <c r="N104" s="144">
        <f t="shared" ca="1" si="12"/>
        <v>0</v>
      </c>
      <c r="O104" s="149">
        <f t="shared" ca="1" si="13"/>
        <v>0</v>
      </c>
      <c r="U104" s="28">
        <v>80</v>
      </c>
      <c r="W104" s="4">
        <f ca="1"/>
        <v>0</v>
      </c>
      <c r="X104" s="41">
        <f ca="1"/>
        <v>0</v>
      </c>
      <c r="Y104" s="4">
        <f ca="1"/>
        <v>0</v>
      </c>
      <c r="Z104" s="4">
        <f ca="1"/>
        <v>0</v>
      </c>
    </row>
    <row r="105" spans="10:26">
      <c r="J105" s="143">
        <f t="shared" ca="1" si="17"/>
        <v>39692</v>
      </c>
      <c r="K105" s="149">
        <f t="shared" ca="1" si="14"/>
        <v>0</v>
      </c>
      <c r="L105" s="145">
        <f t="shared" ca="1" si="15"/>
        <v>0</v>
      </c>
      <c r="M105" s="149">
        <f t="shared" ca="1" si="16"/>
        <v>0</v>
      </c>
      <c r="N105" s="144">
        <f t="shared" ca="1" si="12"/>
        <v>0</v>
      </c>
      <c r="O105" s="149">
        <f t="shared" ca="1" si="13"/>
        <v>0</v>
      </c>
      <c r="U105" s="28">
        <v>81</v>
      </c>
      <c r="W105" s="4">
        <f ca="1"/>
        <v>0</v>
      </c>
      <c r="X105" s="41">
        <f ca="1"/>
        <v>0</v>
      </c>
      <c r="Y105" s="4">
        <f ca="1"/>
        <v>0</v>
      </c>
      <c r="Z105" s="4">
        <f ca="1"/>
        <v>0</v>
      </c>
    </row>
    <row r="106" spans="10:26">
      <c r="J106" s="143">
        <f t="shared" ca="1" si="17"/>
        <v>39722</v>
      </c>
      <c r="K106" s="149">
        <f t="shared" ca="1" si="14"/>
        <v>0</v>
      </c>
      <c r="L106" s="145">
        <f t="shared" ca="1" si="15"/>
        <v>0</v>
      </c>
      <c r="M106" s="149">
        <f t="shared" ca="1" si="16"/>
        <v>0</v>
      </c>
      <c r="N106" s="144">
        <f t="shared" ca="1" si="12"/>
        <v>0</v>
      </c>
      <c r="O106" s="149">
        <f t="shared" ca="1" si="13"/>
        <v>0</v>
      </c>
      <c r="U106" s="28">
        <v>82</v>
      </c>
      <c r="W106" s="4">
        <f ca="1"/>
        <v>0</v>
      </c>
      <c r="X106" s="41">
        <f ca="1"/>
        <v>0</v>
      </c>
      <c r="Y106" s="4">
        <f ca="1"/>
        <v>0</v>
      </c>
      <c r="Z106" s="4">
        <f ca="1"/>
        <v>0</v>
      </c>
    </row>
    <row r="107" spans="10:26">
      <c r="J107" s="143">
        <f t="shared" ca="1" si="17"/>
        <v>39753</v>
      </c>
      <c r="K107" s="149">
        <f t="shared" ca="1" si="14"/>
        <v>0</v>
      </c>
      <c r="L107" s="145">
        <f t="shared" ca="1" si="15"/>
        <v>0</v>
      </c>
      <c r="M107" s="149">
        <f t="shared" ca="1" si="16"/>
        <v>0</v>
      </c>
      <c r="N107" s="144">
        <f t="shared" ca="1" si="12"/>
        <v>0</v>
      </c>
      <c r="O107" s="149">
        <f t="shared" ca="1" si="13"/>
        <v>0</v>
      </c>
      <c r="U107" s="28">
        <v>83</v>
      </c>
      <c r="W107" s="4">
        <f ca="1"/>
        <v>0</v>
      </c>
      <c r="X107" s="41">
        <f ca="1"/>
        <v>0</v>
      </c>
      <c r="Y107" s="4">
        <f ca="1"/>
        <v>0</v>
      </c>
      <c r="Z107" s="4">
        <f ca="1"/>
        <v>0</v>
      </c>
    </row>
    <row r="108" spans="10:26">
      <c r="J108" s="143">
        <f t="shared" ca="1" si="17"/>
        <v>39783</v>
      </c>
      <c r="K108" s="149">
        <f t="shared" ca="1" si="14"/>
        <v>0</v>
      </c>
      <c r="L108" s="145">
        <f t="shared" ca="1" si="15"/>
        <v>0</v>
      </c>
      <c r="M108" s="149">
        <f t="shared" ca="1" si="16"/>
        <v>0</v>
      </c>
      <c r="N108" s="144">
        <f t="shared" ca="1" si="12"/>
        <v>0</v>
      </c>
      <c r="O108" s="149">
        <f t="shared" ca="1" si="13"/>
        <v>0</v>
      </c>
      <c r="U108" s="28">
        <v>84</v>
      </c>
      <c r="W108" s="4">
        <f ca="1"/>
        <v>0</v>
      </c>
      <c r="X108" s="41">
        <f ca="1"/>
        <v>0</v>
      </c>
      <c r="Y108" s="4">
        <f ca="1"/>
        <v>0</v>
      </c>
      <c r="Z108" s="4">
        <f ca="1"/>
        <v>0</v>
      </c>
    </row>
    <row r="109" spans="10:26">
      <c r="J109" s="143">
        <f t="shared" ca="1" si="17"/>
        <v>39814</v>
      </c>
      <c r="K109" s="149">
        <f t="shared" ca="1" si="14"/>
        <v>0</v>
      </c>
      <c r="L109" s="145">
        <f t="shared" ca="1" si="15"/>
        <v>0</v>
      </c>
      <c r="M109" s="149">
        <f t="shared" ca="1" si="16"/>
        <v>0</v>
      </c>
      <c r="N109" s="144">
        <f t="shared" ref="N109:N140" ca="1" si="18">Y120</f>
        <v>0</v>
      </c>
      <c r="O109" s="149">
        <f t="shared" ref="O109:O140" ca="1" si="19">Z120</f>
        <v>0</v>
      </c>
      <c r="U109" s="28">
        <v>85</v>
      </c>
      <c r="W109" s="4">
        <f ca="1"/>
        <v>0</v>
      </c>
      <c r="X109" s="41">
        <f ca="1"/>
        <v>0</v>
      </c>
      <c r="Y109" s="4">
        <f ca="1"/>
        <v>0</v>
      </c>
      <c r="Z109" s="4">
        <f ca="1"/>
        <v>0</v>
      </c>
    </row>
    <row r="110" spans="10:26">
      <c r="J110" s="143">
        <f t="shared" ca="1" si="17"/>
        <v>39845</v>
      </c>
      <c r="K110" s="149">
        <f t="shared" ref="K110:K141" ca="1" si="20">W121</f>
        <v>0</v>
      </c>
      <c r="L110" s="145">
        <f t="shared" ref="L110:L141" ca="1" si="21">W121+X121*2</f>
        <v>0</v>
      </c>
      <c r="M110" s="149">
        <f t="shared" ref="M110:M141" ca="1" si="22">W121-2*X121</f>
        <v>0</v>
      </c>
      <c r="N110" s="144">
        <f t="shared" ca="1" si="18"/>
        <v>0</v>
      </c>
      <c r="O110" s="149">
        <f t="shared" ca="1" si="19"/>
        <v>0</v>
      </c>
      <c r="U110" s="28">
        <v>86</v>
      </c>
      <c r="W110" s="4">
        <f ca="1"/>
        <v>0</v>
      </c>
      <c r="X110" s="41">
        <f ca="1"/>
        <v>0</v>
      </c>
      <c r="Y110" s="4">
        <f ca="1"/>
        <v>0</v>
      </c>
      <c r="Z110" s="4">
        <f ca="1"/>
        <v>0</v>
      </c>
    </row>
    <row r="111" spans="10:26">
      <c r="J111" s="143">
        <f t="shared" ref="J111:J133" ca="1" si="23">EOMONTH(J110,0)+1</f>
        <v>39873</v>
      </c>
      <c r="K111" s="149">
        <f t="shared" ca="1" si="20"/>
        <v>0</v>
      </c>
      <c r="L111" s="145">
        <f t="shared" ca="1" si="21"/>
        <v>0</v>
      </c>
      <c r="M111" s="149">
        <f t="shared" ca="1" si="22"/>
        <v>0</v>
      </c>
      <c r="N111" s="144">
        <f t="shared" ca="1" si="18"/>
        <v>0</v>
      </c>
      <c r="O111" s="149">
        <f t="shared" ca="1" si="19"/>
        <v>0</v>
      </c>
      <c r="U111" s="28">
        <v>87</v>
      </c>
      <c r="W111" s="4">
        <f ca="1"/>
        <v>0</v>
      </c>
      <c r="X111" s="41">
        <f ca="1"/>
        <v>0</v>
      </c>
      <c r="Y111" s="4">
        <f ca="1"/>
        <v>0</v>
      </c>
      <c r="Z111" s="4">
        <f ca="1"/>
        <v>0</v>
      </c>
    </row>
    <row r="112" spans="10:26">
      <c r="J112" s="143">
        <f t="shared" ca="1" si="23"/>
        <v>39904</v>
      </c>
      <c r="K112" s="149">
        <f t="shared" ca="1" si="20"/>
        <v>0</v>
      </c>
      <c r="L112" s="145">
        <f t="shared" ca="1" si="21"/>
        <v>0</v>
      </c>
      <c r="M112" s="149">
        <f t="shared" ca="1" si="22"/>
        <v>0</v>
      </c>
      <c r="N112" s="144">
        <f t="shared" ca="1" si="18"/>
        <v>0</v>
      </c>
      <c r="O112" s="149">
        <f t="shared" ca="1" si="19"/>
        <v>0</v>
      </c>
      <c r="U112" s="28">
        <v>88</v>
      </c>
      <c r="W112" s="4">
        <f ca="1"/>
        <v>0</v>
      </c>
      <c r="X112" s="41">
        <f ca="1"/>
        <v>0</v>
      </c>
      <c r="Y112" s="4">
        <f ca="1"/>
        <v>0</v>
      </c>
      <c r="Z112" s="4">
        <f ca="1"/>
        <v>0</v>
      </c>
    </row>
    <row r="113" spans="10:26">
      <c r="J113" s="143">
        <f t="shared" ca="1" si="23"/>
        <v>39934</v>
      </c>
      <c r="K113" s="149">
        <f t="shared" ca="1" si="20"/>
        <v>0</v>
      </c>
      <c r="L113" s="145">
        <f t="shared" ca="1" si="21"/>
        <v>0</v>
      </c>
      <c r="M113" s="149">
        <f t="shared" ca="1" si="22"/>
        <v>0</v>
      </c>
      <c r="N113" s="144">
        <f t="shared" ca="1" si="18"/>
        <v>0</v>
      </c>
      <c r="O113" s="149">
        <f t="shared" ca="1" si="19"/>
        <v>0</v>
      </c>
      <c r="U113" s="28">
        <v>89</v>
      </c>
      <c r="W113" s="4">
        <f ca="1"/>
        <v>0</v>
      </c>
      <c r="X113" s="41">
        <f ca="1"/>
        <v>0</v>
      </c>
      <c r="Y113" s="4">
        <f ca="1"/>
        <v>0</v>
      </c>
      <c r="Z113" s="4">
        <f ca="1"/>
        <v>0</v>
      </c>
    </row>
    <row r="114" spans="10:26">
      <c r="J114" s="143">
        <f t="shared" ca="1" si="23"/>
        <v>39965</v>
      </c>
      <c r="K114" s="149">
        <f t="shared" ca="1" si="20"/>
        <v>0</v>
      </c>
      <c r="L114" s="145">
        <f t="shared" ca="1" si="21"/>
        <v>0</v>
      </c>
      <c r="M114" s="149">
        <f t="shared" ca="1" si="22"/>
        <v>0</v>
      </c>
      <c r="N114" s="144">
        <f t="shared" ca="1" si="18"/>
        <v>0</v>
      </c>
      <c r="O114" s="149">
        <f t="shared" ca="1" si="19"/>
        <v>0</v>
      </c>
      <c r="U114" s="28">
        <v>90</v>
      </c>
      <c r="W114" s="4">
        <f ca="1"/>
        <v>0</v>
      </c>
      <c r="X114" s="41">
        <f ca="1"/>
        <v>0</v>
      </c>
      <c r="Y114" s="4">
        <f ca="1"/>
        <v>0</v>
      </c>
      <c r="Z114" s="4">
        <f ca="1"/>
        <v>0</v>
      </c>
    </row>
    <row r="115" spans="10:26">
      <c r="J115" s="143">
        <f t="shared" ca="1" si="23"/>
        <v>39995</v>
      </c>
      <c r="K115" s="149">
        <f t="shared" ca="1" si="20"/>
        <v>0</v>
      </c>
      <c r="L115" s="145">
        <f t="shared" ca="1" si="21"/>
        <v>0</v>
      </c>
      <c r="M115" s="149">
        <f t="shared" ca="1" si="22"/>
        <v>0</v>
      </c>
      <c r="N115" s="144">
        <f t="shared" ca="1" si="18"/>
        <v>0</v>
      </c>
      <c r="O115" s="149">
        <f t="shared" ca="1" si="19"/>
        <v>0</v>
      </c>
      <c r="U115" s="28">
        <v>91</v>
      </c>
      <c r="W115" s="4">
        <f ca="1"/>
        <v>0</v>
      </c>
      <c r="X115" s="41">
        <f ca="1"/>
        <v>0</v>
      </c>
      <c r="Y115" s="4">
        <f ca="1"/>
        <v>0</v>
      </c>
      <c r="Z115" s="4">
        <f ca="1"/>
        <v>0</v>
      </c>
    </row>
    <row r="116" spans="10:26">
      <c r="J116" s="143">
        <f t="shared" ca="1" si="23"/>
        <v>40026</v>
      </c>
      <c r="K116" s="149">
        <f t="shared" ca="1" si="20"/>
        <v>0</v>
      </c>
      <c r="L116" s="145">
        <f t="shared" ca="1" si="21"/>
        <v>0</v>
      </c>
      <c r="M116" s="149">
        <f t="shared" ca="1" si="22"/>
        <v>0</v>
      </c>
      <c r="N116" s="144">
        <f t="shared" ca="1" si="18"/>
        <v>0</v>
      </c>
      <c r="O116" s="149">
        <f t="shared" ca="1" si="19"/>
        <v>0</v>
      </c>
      <c r="U116" s="28">
        <v>92</v>
      </c>
      <c r="W116" s="4">
        <f ca="1"/>
        <v>0</v>
      </c>
      <c r="X116" s="41">
        <f ca="1"/>
        <v>0</v>
      </c>
      <c r="Y116" s="4">
        <f ca="1"/>
        <v>0</v>
      </c>
      <c r="Z116" s="4">
        <f ca="1"/>
        <v>0</v>
      </c>
    </row>
    <row r="117" spans="10:26">
      <c r="J117" s="143">
        <f t="shared" ca="1" si="23"/>
        <v>40057</v>
      </c>
      <c r="K117" s="149">
        <f t="shared" ca="1" si="20"/>
        <v>0</v>
      </c>
      <c r="L117" s="145">
        <f t="shared" ca="1" si="21"/>
        <v>0</v>
      </c>
      <c r="M117" s="149">
        <f t="shared" ca="1" si="22"/>
        <v>0</v>
      </c>
      <c r="N117" s="144">
        <f t="shared" ca="1" si="18"/>
        <v>0</v>
      </c>
      <c r="O117" s="149">
        <f t="shared" ca="1" si="19"/>
        <v>0</v>
      </c>
      <c r="U117" s="28">
        <v>93</v>
      </c>
      <c r="W117" s="4">
        <f ca="1"/>
        <v>0</v>
      </c>
      <c r="X117" s="41">
        <f ca="1"/>
        <v>0</v>
      </c>
      <c r="Y117" s="4">
        <f ca="1"/>
        <v>0</v>
      </c>
      <c r="Z117" s="4">
        <f ca="1"/>
        <v>0</v>
      </c>
    </row>
    <row r="118" spans="10:26">
      <c r="J118" s="143">
        <f t="shared" ca="1" si="23"/>
        <v>40087</v>
      </c>
      <c r="K118" s="149">
        <f t="shared" ca="1" si="20"/>
        <v>0</v>
      </c>
      <c r="L118" s="145">
        <f t="shared" ca="1" si="21"/>
        <v>0</v>
      </c>
      <c r="M118" s="149">
        <f t="shared" ca="1" si="22"/>
        <v>0</v>
      </c>
      <c r="N118" s="144">
        <f t="shared" ca="1" si="18"/>
        <v>0</v>
      </c>
      <c r="O118" s="149">
        <f t="shared" ca="1" si="19"/>
        <v>0</v>
      </c>
      <c r="U118" s="28">
        <v>94</v>
      </c>
      <c r="W118" s="4">
        <f ca="1"/>
        <v>0</v>
      </c>
      <c r="X118" s="41">
        <f ca="1"/>
        <v>0</v>
      </c>
      <c r="Y118" s="4">
        <f ca="1"/>
        <v>0</v>
      </c>
      <c r="Z118" s="4">
        <f ca="1"/>
        <v>0</v>
      </c>
    </row>
    <row r="119" spans="10:26">
      <c r="J119" s="143">
        <f t="shared" ca="1" si="23"/>
        <v>40118</v>
      </c>
      <c r="K119" s="149">
        <f t="shared" ca="1" si="20"/>
        <v>0</v>
      </c>
      <c r="L119" s="145">
        <f t="shared" ca="1" si="21"/>
        <v>0</v>
      </c>
      <c r="M119" s="149">
        <f t="shared" ca="1" si="22"/>
        <v>0</v>
      </c>
      <c r="N119" s="144">
        <f t="shared" ca="1" si="18"/>
        <v>0</v>
      </c>
      <c r="O119" s="149">
        <f t="shared" ca="1" si="19"/>
        <v>0</v>
      </c>
      <c r="U119" s="28">
        <v>95</v>
      </c>
      <c r="W119" s="4">
        <f ca="1"/>
        <v>0</v>
      </c>
      <c r="X119" s="41">
        <f ca="1"/>
        <v>0</v>
      </c>
      <c r="Y119" s="4">
        <f ca="1"/>
        <v>0</v>
      </c>
      <c r="Z119" s="4">
        <f ca="1"/>
        <v>0</v>
      </c>
    </row>
    <row r="120" spans="10:26">
      <c r="J120" s="143">
        <f t="shared" ca="1" si="23"/>
        <v>40148</v>
      </c>
      <c r="K120" s="149">
        <f t="shared" ca="1" si="20"/>
        <v>0</v>
      </c>
      <c r="L120" s="145">
        <f t="shared" ca="1" si="21"/>
        <v>0</v>
      </c>
      <c r="M120" s="149">
        <f t="shared" ca="1" si="22"/>
        <v>0</v>
      </c>
      <c r="N120" s="144">
        <f t="shared" ca="1" si="18"/>
        <v>0</v>
      </c>
      <c r="O120" s="149">
        <f t="shared" ca="1" si="19"/>
        <v>0</v>
      </c>
      <c r="U120" s="28">
        <v>96</v>
      </c>
      <c r="W120" s="4">
        <f ca="1"/>
        <v>0</v>
      </c>
      <c r="X120" s="41">
        <f ca="1"/>
        <v>0</v>
      </c>
      <c r="Y120" s="4">
        <f ca="1"/>
        <v>0</v>
      </c>
      <c r="Z120" s="4">
        <f ca="1"/>
        <v>0</v>
      </c>
    </row>
    <row r="121" spans="10:26">
      <c r="J121" s="143">
        <f t="shared" ca="1" si="23"/>
        <v>40179</v>
      </c>
      <c r="K121" s="149">
        <f t="shared" ca="1" si="20"/>
        <v>0</v>
      </c>
      <c r="L121" s="145">
        <f t="shared" ca="1" si="21"/>
        <v>0</v>
      </c>
      <c r="M121" s="149">
        <f t="shared" ca="1" si="22"/>
        <v>0</v>
      </c>
      <c r="N121" s="144">
        <f t="shared" ca="1" si="18"/>
        <v>0</v>
      </c>
      <c r="O121" s="149">
        <f t="shared" ca="1" si="19"/>
        <v>0</v>
      </c>
      <c r="U121" s="28">
        <v>97</v>
      </c>
      <c r="W121" s="4">
        <f ca="1"/>
        <v>0</v>
      </c>
      <c r="X121" s="41">
        <f ca="1"/>
        <v>0</v>
      </c>
      <c r="Y121" s="4">
        <f ca="1"/>
        <v>0</v>
      </c>
      <c r="Z121" s="4">
        <f ca="1"/>
        <v>0</v>
      </c>
    </row>
    <row r="122" spans="10:26">
      <c r="J122" s="143">
        <f t="shared" ca="1" si="23"/>
        <v>40210</v>
      </c>
      <c r="K122" s="149">
        <f t="shared" ca="1" si="20"/>
        <v>0</v>
      </c>
      <c r="L122" s="145">
        <f t="shared" ca="1" si="21"/>
        <v>0</v>
      </c>
      <c r="M122" s="149">
        <f t="shared" ca="1" si="22"/>
        <v>0</v>
      </c>
      <c r="N122" s="144">
        <f t="shared" ca="1" si="18"/>
        <v>0</v>
      </c>
      <c r="O122" s="149">
        <f t="shared" ca="1" si="19"/>
        <v>0</v>
      </c>
      <c r="U122" s="28">
        <v>98</v>
      </c>
      <c r="W122" s="4">
        <f ca="1"/>
        <v>0</v>
      </c>
      <c r="X122" s="41">
        <f ca="1"/>
        <v>0</v>
      </c>
      <c r="Y122" s="4">
        <f ca="1"/>
        <v>0</v>
      </c>
      <c r="Z122" s="4">
        <f ca="1"/>
        <v>0</v>
      </c>
    </row>
    <row r="123" spans="10:26">
      <c r="J123" s="143">
        <f t="shared" ca="1" si="23"/>
        <v>40238</v>
      </c>
      <c r="K123" s="149">
        <f t="shared" ca="1" si="20"/>
        <v>0</v>
      </c>
      <c r="L123" s="145">
        <f t="shared" ca="1" si="21"/>
        <v>0</v>
      </c>
      <c r="M123" s="149">
        <f t="shared" ca="1" si="22"/>
        <v>0</v>
      </c>
      <c r="N123" s="144">
        <f t="shared" ca="1" si="18"/>
        <v>0</v>
      </c>
      <c r="O123" s="149">
        <f t="shared" ca="1" si="19"/>
        <v>0</v>
      </c>
      <c r="U123" s="28">
        <v>99</v>
      </c>
      <c r="W123" s="4">
        <f ca="1"/>
        <v>0</v>
      </c>
      <c r="X123" s="41">
        <f ca="1"/>
        <v>0</v>
      </c>
      <c r="Y123" s="4">
        <f ca="1"/>
        <v>0</v>
      </c>
      <c r="Z123" s="4">
        <f ca="1"/>
        <v>0</v>
      </c>
    </row>
    <row r="124" spans="10:26">
      <c r="J124" s="143">
        <f t="shared" ca="1" si="23"/>
        <v>40269</v>
      </c>
      <c r="K124" s="149">
        <f t="shared" ca="1" si="20"/>
        <v>0</v>
      </c>
      <c r="L124" s="145">
        <f t="shared" ca="1" si="21"/>
        <v>0</v>
      </c>
      <c r="M124" s="149">
        <f t="shared" ca="1" si="22"/>
        <v>0</v>
      </c>
      <c r="N124" s="144">
        <f t="shared" ca="1" si="18"/>
        <v>0</v>
      </c>
      <c r="O124" s="149">
        <f t="shared" ca="1" si="19"/>
        <v>0</v>
      </c>
      <c r="U124" s="28">
        <v>100</v>
      </c>
      <c r="W124" s="4">
        <f ca="1"/>
        <v>0</v>
      </c>
      <c r="X124" s="41">
        <f ca="1"/>
        <v>0</v>
      </c>
      <c r="Y124" s="4">
        <f ca="1"/>
        <v>0</v>
      </c>
      <c r="Z124" s="4">
        <f ca="1"/>
        <v>0</v>
      </c>
    </row>
    <row r="125" spans="10:26">
      <c r="J125" s="143">
        <f t="shared" ca="1" si="23"/>
        <v>40299</v>
      </c>
      <c r="K125" s="149">
        <f t="shared" ca="1" si="20"/>
        <v>0</v>
      </c>
      <c r="L125" s="145">
        <f t="shared" ca="1" si="21"/>
        <v>0</v>
      </c>
      <c r="M125" s="149">
        <f t="shared" ca="1" si="22"/>
        <v>0</v>
      </c>
      <c r="N125" s="144">
        <f t="shared" ca="1" si="18"/>
        <v>0</v>
      </c>
      <c r="O125" s="149">
        <f t="shared" ca="1" si="19"/>
        <v>0</v>
      </c>
      <c r="U125" s="28">
        <v>101</v>
      </c>
      <c r="W125" s="4">
        <f ca="1"/>
        <v>0</v>
      </c>
      <c r="X125" s="41">
        <f ca="1"/>
        <v>0</v>
      </c>
      <c r="Y125" s="4">
        <f ca="1"/>
        <v>0</v>
      </c>
      <c r="Z125" s="4">
        <f ca="1"/>
        <v>0</v>
      </c>
    </row>
    <row r="126" spans="10:26">
      <c r="J126" s="143">
        <f t="shared" ca="1" si="23"/>
        <v>40330</v>
      </c>
      <c r="K126" s="149">
        <f t="shared" ca="1" si="20"/>
        <v>0</v>
      </c>
      <c r="L126" s="145">
        <f t="shared" ca="1" si="21"/>
        <v>0</v>
      </c>
      <c r="M126" s="149">
        <f t="shared" ca="1" si="22"/>
        <v>0</v>
      </c>
      <c r="N126" s="144">
        <f t="shared" ca="1" si="18"/>
        <v>0</v>
      </c>
      <c r="O126" s="149">
        <f t="shared" ca="1" si="19"/>
        <v>0</v>
      </c>
      <c r="U126" s="28">
        <v>102</v>
      </c>
      <c r="W126" s="4">
        <f ca="1"/>
        <v>0</v>
      </c>
      <c r="X126" s="41">
        <f ca="1"/>
        <v>0</v>
      </c>
      <c r="Y126" s="4">
        <f ca="1"/>
        <v>0</v>
      </c>
      <c r="Z126" s="4">
        <f ca="1"/>
        <v>0</v>
      </c>
    </row>
    <row r="127" spans="10:26">
      <c r="J127" s="143">
        <f t="shared" ca="1" si="23"/>
        <v>40360</v>
      </c>
      <c r="K127" s="149">
        <f t="shared" ca="1" si="20"/>
        <v>0</v>
      </c>
      <c r="L127" s="145">
        <f t="shared" ca="1" si="21"/>
        <v>0</v>
      </c>
      <c r="M127" s="149">
        <f t="shared" ca="1" si="22"/>
        <v>0</v>
      </c>
      <c r="N127" s="144">
        <f t="shared" ca="1" si="18"/>
        <v>0</v>
      </c>
      <c r="O127" s="149">
        <f t="shared" ca="1" si="19"/>
        <v>0</v>
      </c>
      <c r="U127" s="28">
        <v>103</v>
      </c>
      <c r="W127" s="4">
        <f ca="1"/>
        <v>0</v>
      </c>
      <c r="X127" s="41">
        <f ca="1"/>
        <v>0</v>
      </c>
      <c r="Y127" s="4">
        <f ca="1"/>
        <v>0</v>
      </c>
      <c r="Z127" s="4">
        <f ca="1"/>
        <v>0</v>
      </c>
    </row>
    <row r="128" spans="10:26">
      <c r="J128" s="143">
        <f t="shared" ca="1" si="23"/>
        <v>40391</v>
      </c>
      <c r="K128" s="149">
        <f t="shared" ca="1" si="20"/>
        <v>0</v>
      </c>
      <c r="L128" s="145">
        <f t="shared" ca="1" si="21"/>
        <v>0</v>
      </c>
      <c r="M128" s="149">
        <f t="shared" ca="1" si="22"/>
        <v>0</v>
      </c>
      <c r="N128" s="144">
        <f t="shared" ca="1" si="18"/>
        <v>0</v>
      </c>
      <c r="O128" s="149">
        <f t="shared" ca="1" si="19"/>
        <v>0</v>
      </c>
      <c r="U128" s="28">
        <v>104</v>
      </c>
      <c r="W128" s="4">
        <f ca="1"/>
        <v>0</v>
      </c>
      <c r="X128" s="41">
        <f ca="1"/>
        <v>0</v>
      </c>
      <c r="Y128" s="4">
        <f ca="1"/>
        <v>0</v>
      </c>
      <c r="Z128" s="4">
        <f ca="1"/>
        <v>0</v>
      </c>
    </row>
    <row r="129" spans="10:26">
      <c r="J129" s="143">
        <f t="shared" ca="1" si="23"/>
        <v>40422</v>
      </c>
      <c r="K129" s="149">
        <f t="shared" ca="1" si="20"/>
        <v>0</v>
      </c>
      <c r="L129" s="145">
        <f t="shared" ca="1" si="21"/>
        <v>0</v>
      </c>
      <c r="M129" s="149">
        <f t="shared" ca="1" si="22"/>
        <v>0</v>
      </c>
      <c r="N129" s="144">
        <f t="shared" ca="1" si="18"/>
        <v>0</v>
      </c>
      <c r="O129" s="149">
        <f t="shared" ca="1" si="19"/>
        <v>0</v>
      </c>
      <c r="U129" s="28">
        <v>105</v>
      </c>
      <c r="W129" s="4">
        <f ca="1"/>
        <v>0</v>
      </c>
      <c r="X129" s="41">
        <f ca="1"/>
        <v>0</v>
      </c>
      <c r="Y129" s="4">
        <f ca="1"/>
        <v>0</v>
      </c>
      <c r="Z129" s="4">
        <f ca="1"/>
        <v>0</v>
      </c>
    </row>
    <row r="130" spans="10:26">
      <c r="J130" s="143">
        <f t="shared" ca="1" si="23"/>
        <v>40452</v>
      </c>
      <c r="K130" s="149">
        <f t="shared" ca="1" si="20"/>
        <v>0</v>
      </c>
      <c r="L130" s="145">
        <f t="shared" ca="1" si="21"/>
        <v>0</v>
      </c>
      <c r="M130" s="149">
        <f t="shared" ca="1" si="22"/>
        <v>0</v>
      </c>
      <c r="N130" s="144">
        <f t="shared" ca="1" si="18"/>
        <v>0</v>
      </c>
      <c r="O130" s="149">
        <f t="shared" ca="1" si="19"/>
        <v>0</v>
      </c>
      <c r="U130" s="28">
        <v>106</v>
      </c>
      <c r="W130" s="4">
        <f ca="1"/>
        <v>0</v>
      </c>
      <c r="X130" s="41">
        <f ca="1"/>
        <v>0</v>
      </c>
      <c r="Y130" s="4">
        <f ca="1"/>
        <v>0</v>
      </c>
      <c r="Z130" s="4">
        <f ca="1"/>
        <v>0</v>
      </c>
    </row>
    <row r="131" spans="10:26">
      <c r="J131" s="143">
        <f t="shared" ca="1" si="23"/>
        <v>40483</v>
      </c>
      <c r="K131" s="149">
        <f t="shared" ca="1" si="20"/>
        <v>0</v>
      </c>
      <c r="L131" s="145">
        <f t="shared" ca="1" si="21"/>
        <v>0</v>
      </c>
      <c r="M131" s="149">
        <f t="shared" ca="1" si="22"/>
        <v>0</v>
      </c>
      <c r="N131" s="144">
        <f t="shared" ca="1" si="18"/>
        <v>0</v>
      </c>
      <c r="O131" s="149">
        <f t="shared" ca="1" si="19"/>
        <v>0</v>
      </c>
      <c r="U131" s="28">
        <v>107</v>
      </c>
      <c r="W131" s="4">
        <f ca="1"/>
        <v>0</v>
      </c>
      <c r="X131" s="41">
        <f ca="1"/>
        <v>0</v>
      </c>
      <c r="Y131" s="4">
        <f ca="1"/>
        <v>0</v>
      </c>
      <c r="Z131" s="4">
        <f ca="1"/>
        <v>0</v>
      </c>
    </row>
    <row r="132" spans="10:26">
      <c r="J132" s="143">
        <f t="shared" ca="1" si="23"/>
        <v>40513</v>
      </c>
      <c r="K132" s="149">
        <f t="shared" ca="1" si="20"/>
        <v>0</v>
      </c>
      <c r="L132" s="145">
        <f t="shared" ca="1" si="21"/>
        <v>0</v>
      </c>
      <c r="M132" s="149">
        <f t="shared" ca="1" si="22"/>
        <v>0</v>
      </c>
      <c r="N132" s="144">
        <f t="shared" ca="1" si="18"/>
        <v>0</v>
      </c>
      <c r="O132" s="149">
        <f t="shared" ca="1" si="19"/>
        <v>0</v>
      </c>
      <c r="U132" s="28">
        <v>108</v>
      </c>
      <c r="W132" s="4">
        <f ca="1"/>
        <v>0</v>
      </c>
      <c r="X132" s="41">
        <f ca="1"/>
        <v>0</v>
      </c>
      <c r="Y132" s="4">
        <f ca="1"/>
        <v>0</v>
      </c>
      <c r="Z132" s="4">
        <f ca="1"/>
        <v>0</v>
      </c>
    </row>
    <row r="133" spans="10:26" ht="10.8" thickBot="1">
      <c r="J133" s="146">
        <f t="shared" ca="1" si="23"/>
        <v>40544</v>
      </c>
      <c r="K133" s="150">
        <f t="shared" ca="1" si="20"/>
        <v>0</v>
      </c>
      <c r="L133" s="148">
        <f t="shared" ca="1" si="21"/>
        <v>0</v>
      </c>
      <c r="M133" s="150">
        <f t="shared" ca="1" si="22"/>
        <v>0</v>
      </c>
      <c r="N133" s="147">
        <f t="shared" ca="1" si="18"/>
        <v>0</v>
      </c>
      <c r="O133" s="150">
        <f t="shared" ca="1" si="19"/>
        <v>0</v>
      </c>
      <c r="U133" s="28">
        <v>109</v>
      </c>
      <c r="W133" s="4">
        <f ca="1"/>
        <v>0</v>
      </c>
      <c r="X133" s="41">
        <f ca="1"/>
        <v>0</v>
      </c>
      <c r="Y133" s="4">
        <f ca="1"/>
        <v>0</v>
      </c>
      <c r="Z133" s="4">
        <f ca="1"/>
        <v>0</v>
      </c>
    </row>
    <row r="134" spans="10:26">
      <c r="U134" s="28">
        <v>110</v>
      </c>
      <c r="W134" s="4">
        <f ca="1"/>
        <v>0</v>
      </c>
      <c r="X134" s="41">
        <f ca="1"/>
        <v>0</v>
      </c>
      <c r="Y134" s="4">
        <f ca="1"/>
        <v>0</v>
      </c>
      <c r="Z134" s="4">
        <f ca="1"/>
        <v>0</v>
      </c>
    </row>
    <row r="135" spans="10:26">
      <c r="U135" s="28">
        <v>111</v>
      </c>
      <c r="W135" s="4">
        <f ca="1"/>
        <v>0</v>
      </c>
      <c r="X135" s="41">
        <f ca="1"/>
        <v>0</v>
      </c>
      <c r="Y135" s="4">
        <f ca="1"/>
        <v>0</v>
      </c>
      <c r="Z135" s="4">
        <f ca="1"/>
        <v>0</v>
      </c>
    </row>
    <row r="136" spans="10:26">
      <c r="U136" s="28">
        <v>112</v>
      </c>
      <c r="W136" s="4">
        <f ca="1"/>
        <v>0</v>
      </c>
      <c r="X136" s="41">
        <f ca="1"/>
        <v>0</v>
      </c>
      <c r="Y136" s="4">
        <f ca="1"/>
        <v>0</v>
      </c>
      <c r="Z136" s="4">
        <f ca="1"/>
        <v>0</v>
      </c>
    </row>
    <row r="137" spans="10:26">
      <c r="U137" s="28">
        <v>113</v>
      </c>
      <c r="W137" s="4">
        <f ca="1"/>
        <v>0</v>
      </c>
      <c r="X137" s="41">
        <f ca="1"/>
        <v>0</v>
      </c>
      <c r="Y137" s="4">
        <f ca="1"/>
        <v>0</v>
      </c>
      <c r="Z137" s="4">
        <f ca="1"/>
        <v>0</v>
      </c>
    </row>
    <row r="138" spans="10:26">
      <c r="U138" s="28">
        <v>114</v>
      </c>
      <c r="W138" s="4">
        <f ca="1"/>
        <v>0</v>
      </c>
      <c r="X138" s="41">
        <f ca="1"/>
        <v>0</v>
      </c>
      <c r="Y138" s="4">
        <f ca="1"/>
        <v>0</v>
      </c>
      <c r="Z138" s="4">
        <f ca="1"/>
        <v>0</v>
      </c>
    </row>
    <row r="139" spans="10:26">
      <c r="U139" s="28">
        <v>115</v>
      </c>
      <c r="W139" s="4">
        <f ca="1"/>
        <v>0</v>
      </c>
      <c r="X139" s="41">
        <f ca="1"/>
        <v>0</v>
      </c>
      <c r="Y139" s="4">
        <f ca="1"/>
        <v>0</v>
      </c>
      <c r="Z139" s="4">
        <f ca="1"/>
        <v>0</v>
      </c>
    </row>
    <row r="140" spans="10:26">
      <c r="U140" s="28">
        <v>116</v>
      </c>
      <c r="W140" s="4">
        <f ca="1"/>
        <v>0</v>
      </c>
      <c r="X140" s="41">
        <f ca="1"/>
        <v>0</v>
      </c>
      <c r="Y140" s="4">
        <f ca="1"/>
        <v>0</v>
      </c>
      <c r="Z140" s="4">
        <f ca="1"/>
        <v>0</v>
      </c>
    </row>
    <row r="141" spans="10:26">
      <c r="U141" s="28">
        <v>117</v>
      </c>
      <c r="W141" s="4">
        <f ca="1"/>
        <v>0</v>
      </c>
      <c r="X141" s="41">
        <f ca="1"/>
        <v>0</v>
      </c>
      <c r="Y141" s="4">
        <f ca="1"/>
        <v>0</v>
      </c>
      <c r="Z141" s="4">
        <f ca="1"/>
        <v>0</v>
      </c>
    </row>
    <row r="142" spans="10:26">
      <c r="U142" s="28">
        <v>118</v>
      </c>
      <c r="W142" s="4">
        <f ca="1"/>
        <v>0</v>
      </c>
      <c r="X142" s="41">
        <f ca="1"/>
        <v>0</v>
      </c>
      <c r="Y142" s="4">
        <f ca="1"/>
        <v>0</v>
      </c>
      <c r="Z142" s="4">
        <f ca="1"/>
        <v>0</v>
      </c>
    </row>
    <row r="143" spans="10:26">
      <c r="U143" s="28">
        <v>119</v>
      </c>
      <c r="W143" s="4">
        <f ca="1"/>
        <v>0</v>
      </c>
      <c r="X143" s="41">
        <f ca="1"/>
        <v>0</v>
      </c>
      <c r="Y143" s="4">
        <f ca="1"/>
        <v>0</v>
      </c>
      <c r="Z143" s="4">
        <f ca="1"/>
        <v>0</v>
      </c>
    </row>
    <row r="144" spans="10:26">
      <c r="U144" s="28">
        <v>120</v>
      </c>
      <c r="W144" s="4">
        <f ca="1"/>
        <v>0</v>
      </c>
      <c r="X144" s="41">
        <f ca="1"/>
        <v>0</v>
      </c>
      <c r="Y144" s="4">
        <f ca="1"/>
        <v>0</v>
      </c>
      <c r="Z144" s="4">
        <f ca="1"/>
        <v>0</v>
      </c>
    </row>
  </sheetData>
  <mergeCells count="9">
    <mergeCell ref="G23:H23"/>
    <mergeCell ref="F10:G10"/>
    <mergeCell ref="F5:G5"/>
    <mergeCell ref="J11:O12"/>
    <mergeCell ref="G20:H20"/>
    <mergeCell ref="G21:H21"/>
    <mergeCell ref="F11:G11"/>
    <mergeCell ref="F7:G7"/>
    <mergeCell ref="B3:H3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922020</xdr:colOff>
                    <xdr:row>0</xdr:row>
                    <xdr:rowOff>0</xdr:rowOff>
                  </from>
                  <to>
                    <xdr:col>8</xdr:col>
                    <xdr:colOff>784860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" name="Drop Down 62">
              <controlPr defaultSize="0" autoLine="0" autoPict="0">
                <anchor moveWithCells="1">
                  <from>
                    <xdr:col>2</xdr:col>
                    <xdr:colOff>22860</xdr:colOff>
                    <xdr:row>6</xdr:row>
                    <xdr:rowOff>15240</xdr:rowOff>
                  </from>
                  <to>
                    <xdr:col>2</xdr:col>
                    <xdr:colOff>701040</xdr:colOff>
                    <xdr:row>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" name="Drop Down 63">
              <controlPr defaultSize="0" autoLine="0" autoPict="0">
                <anchor moveWithCells="1">
                  <from>
                    <xdr:col>2</xdr:col>
                    <xdr:colOff>22860</xdr:colOff>
                    <xdr:row>7</xdr:row>
                    <xdr:rowOff>15240</xdr:rowOff>
                  </from>
                  <to>
                    <xdr:col>2</xdr:col>
                    <xdr:colOff>701040</xdr:colOff>
                    <xdr:row>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" name="Button 85">
              <controlPr defaultSize="0" print="0" autoFill="0" autoPict="0" macro="[0]!OpenXLL">
                <anchor moveWithCells="1">
                  <from>
                    <xdr:col>3</xdr:col>
                    <xdr:colOff>7620</xdr:colOff>
                    <xdr:row>4</xdr:row>
                    <xdr:rowOff>0</xdr:rowOff>
                  </from>
                  <to>
                    <xdr:col>4</xdr:col>
                    <xdr:colOff>297180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" name="Option Button 113">
              <controlPr defaultSize="0" autoFill="0" autoLine="0" autoPict="0">
                <anchor moveWithCells="1">
                  <from>
                    <xdr:col>1</xdr:col>
                    <xdr:colOff>7620</xdr:colOff>
                    <xdr:row>8</xdr:row>
                    <xdr:rowOff>228600</xdr:rowOff>
                  </from>
                  <to>
                    <xdr:col>2</xdr:col>
                    <xdr:colOff>670560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" name="Option Button 114">
              <controlPr defaultSize="0" autoFill="0" autoLine="0" autoPict="0">
                <anchor moveWithCells="1">
                  <from>
                    <xdr:col>1</xdr:col>
                    <xdr:colOff>7620</xdr:colOff>
                    <xdr:row>9</xdr:row>
                    <xdr:rowOff>198120</xdr:rowOff>
                  </from>
                  <to>
                    <xdr:col>2</xdr:col>
                    <xdr:colOff>640080</xdr:colOff>
                    <xdr:row>10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Q467"/>
  <sheetViews>
    <sheetView workbookViewId="0">
      <selection activeCell="B5" sqref="B5"/>
    </sheetView>
  </sheetViews>
  <sheetFormatPr defaultColWidth="9.109375" defaultRowHeight="10.199999999999999"/>
  <cols>
    <col min="1" max="1" width="9.109375" style="1"/>
    <col min="2" max="2" width="9.109375" style="3"/>
    <col min="3" max="3" width="7.88671875" style="2" customWidth="1"/>
    <col min="4" max="4" width="5.33203125" style="2" customWidth="1"/>
    <col min="5" max="5" width="6" style="2" customWidth="1"/>
    <col min="6" max="6" width="5.33203125" style="49" customWidth="1"/>
    <col min="7" max="7" width="10.44140625" style="1" customWidth="1"/>
    <col min="8" max="8" width="4.88671875" style="49" customWidth="1"/>
    <col min="9" max="9" width="4.33203125" style="1" customWidth="1"/>
    <col min="10" max="10" width="4.109375" style="1" customWidth="1"/>
    <col min="11" max="11" width="6" style="49" customWidth="1"/>
    <col min="12" max="12" width="9.109375" style="39"/>
    <col min="13" max="13" width="8.109375" style="1" customWidth="1"/>
    <col min="14" max="14" width="6.33203125" style="1" customWidth="1"/>
    <col min="15" max="15" width="4.88671875" style="1" customWidth="1"/>
    <col min="16" max="16" width="4.33203125" style="1" customWidth="1"/>
    <col min="17" max="17" width="3.88671875" style="1" customWidth="1"/>
    <col min="18" max="16384" width="9.109375" style="1"/>
  </cols>
  <sheetData>
    <row r="3" spans="2:17">
      <c r="B3" s="3" t="s">
        <v>16</v>
      </c>
      <c r="C3" s="2" t="s">
        <v>17</v>
      </c>
      <c r="O3" s="1" t="s">
        <v>26</v>
      </c>
    </row>
    <row r="4" spans="2:17">
      <c r="C4" s="2" t="s">
        <v>32</v>
      </c>
      <c r="D4" s="2" t="s">
        <v>27</v>
      </c>
      <c r="E4" s="2" t="s">
        <v>28</v>
      </c>
      <c r="F4" s="49" t="s">
        <v>33</v>
      </c>
      <c r="G4" s="1" t="s">
        <v>34</v>
      </c>
      <c r="M4" s="1" t="s">
        <v>30</v>
      </c>
      <c r="N4" s="1" t="s">
        <v>27</v>
      </c>
      <c r="O4" s="1" t="s">
        <v>28</v>
      </c>
      <c r="P4" s="1" t="s">
        <v>29</v>
      </c>
      <c r="Q4" s="1" t="s">
        <v>14</v>
      </c>
    </row>
    <row r="5" spans="2:17">
      <c r="B5" s="59">
        <f ca="1">ValuationDate</f>
        <v>36892</v>
      </c>
      <c r="C5" s="65">
        <f ca="1">H5</f>
        <v>22</v>
      </c>
      <c r="D5" s="66">
        <f t="shared" ref="D5:F20" ca="1" si="0">I5</f>
        <v>4</v>
      </c>
      <c r="E5" s="66">
        <f t="shared" ca="1" si="0"/>
        <v>5</v>
      </c>
      <c r="F5" s="62">
        <f t="shared" ca="1" si="0"/>
        <v>0</v>
      </c>
      <c r="G5" s="50">
        <v>4.5499999999999999E-2</v>
      </c>
      <c r="H5" s="49">
        <f ca="1">VLOOKUP($B5, NdayTable, 2)</f>
        <v>22</v>
      </c>
      <c r="I5" s="1">
        <f ca="1">VLOOKUP($B5, NdayTable,3)</f>
        <v>4</v>
      </c>
      <c r="J5" s="1">
        <f ca="1">VLOOKUP($B5, NdayTable, 4)</f>
        <v>5</v>
      </c>
      <c r="K5" s="49">
        <f ca="1">B5-ValuationDate</f>
        <v>0</v>
      </c>
      <c r="L5" s="39">
        <v>36557</v>
      </c>
      <c r="M5" s="49">
        <v>21</v>
      </c>
      <c r="N5" s="49">
        <v>4</v>
      </c>
      <c r="O5" s="49">
        <v>4</v>
      </c>
      <c r="P5" s="49">
        <v>0</v>
      </c>
      <c r="Q5" s="49">
        <v>29</v>
      </c>
    </row>
    <row r="6" spans="2:17">
      <c r="B6" s="60">
        <f t="shared" ref="B6:B69" ca="1" si="1">EOMONTH(B5,0)+1</f>
        <v>36923</v>
      </c>
      <c r="C6" s="69">
        <f ca="1">H7</f>
        <v>22</v>
      </c>
      <c r="D6" s="67">
        <f t="shared" ca="1" si="0"/>
        <v>4</v>
      </c>
      <c r="E6" s="67">
        <f t="shared" ca="1" si="0"/>
        <v>4</v>
      </c>
      <c r="F6" s="63">
        <f t="shared" ca="1" si="0"/>
        <v>31</v>
      </c>
      <c r="G6" s="50">
        <v>4.5499999999999999E-2</v>
      </c>
      <c r="H6" s="49">
        <f t="shared" ref="H6:H69" ca="1" si="2">VLOOKUP($B6, NdayTable, 2)</f>
        <v>20</v>
      </c>
      <c r="I6" s="1">
        <f t="shared" ref="I6:I69" ca="1" si="3">VLOOKUP($B6, NdayTable,3)</f>
        <v>4</v>
      </c>
      <c r="J6" s="1">
        <f t="shared" ref="J6:J69" ca="1" si="4">VLOOKUP($B6, NdayTable, 4)</f>
        <v>4</v>
      </c>
      <c r="K6" s="49">
        <f t="shared" ref="K6:K69" ca="1" si="5">B6-ValuationDate</f>
        <v>31</v>
      </c>
      <c r="L6" s="39">
        <v>36586</v>
      </c>
      <c r="M6" s="49">
        <v>23</v>
      </c>
      <c r="N6" s="49">
        <v>4</v>
      </c>
      <c r="O6" s="49">
        <v>4</v>
      </c>
      <c r="P6" s="49">
        <v>0</v>
      </c>
      <c r="Q6" s="49">
        <v>31</v>
      </c>
    </row>
    <row r="7" spans="2:17">
      <c r="B7" s="60">
        <f t="shared" ca="1" si="1"/>
        <v>36951</v>
      </c>
      <c r="C7" s="69">
        <f t="shared" ref="C7:C70" ca="1" si="6">H8</f>
        <v>21</v>
      </c>
      <c r="D7" s="67">
        <f t="shared" ca="1" si="0"/>
        <v>5</v>
      </c>
      <c r="E7" s="67">
        <f t="shared" ca="1" si="0"/>
        <v>4</v>
      </c>
      <c r="F7" s="63">
        <f t="shared" ca="1" si="0"/>
        <v>59</v>
      </c>
      <c r="G7" s="50">
        <v>4.5499999999999999E-2</v>
      </c>
      <c r="H7" s="49">
        <f t="shared" ca="1" si="2"/>
        <v>22</v>
      </c>
      <c r="I7" s="1">
        <f t="shared" ca="1" si="3"/>
        <v>5</v>
      </c>
      <c r="J7" s="1">
        <f t="shared" ca="1" si="4"/>
        <v>4</v>
      </c>
      <c r="K7" s="49">
        <f t="shared" ca="1" si="5"/>
        <v>59</v>
      </c>
      <c r="L7" s="39">
        <v>36617</v>
      </c>
      <c r="M7" s="49">
        <v>20</v>
      </c>
      <c r="N7" s="49">
        <v>5</v>
      </c>
      <c r="O7" s="49">
        <v>5</v>
      </c>
      <c r="P7" s="49">
        <v>0</v>
      </c>
      <c r="Q7" s="49">
        <v>30</v>
      </c>
    </row>
    <row r="8" spans="2:17">
      <c r="B8" s="60">
        <f t="shared" ca="1" si="1"/>
        <v>36982</v>
      </c>
      <c r="C8" s="69">
        <f t="shared" ca="1" si="6"/>
        <v>22</v>
      </c>
      <c r="D8" s="67">
        <f t="shared" ca="1" si="0"/>
        <v>4</v>
      </c>
      <c r="E8" s="67">
        <f t="shared" ca="1" si="0"/>
        <v>5</v>
      </c>
      <c r="F8" s="63">
        <f t="shared" ca="1" si="0"/>
        <v>90</v>
      </c>
      <c r="G8" s="50">
        <v>4.5499999999999999E-2</v>
      </c>
      <c r="H8" s="49">
        <f t="shared" ca="1" si="2"/>
        <v>21</v>
      </c>
      <c r="I8" s="1">
        <f t="shared" ca="1" si="3"/>
        <v>4</v>
      </c>
      <c r="J8" s="1">
        <f t="shared" ca="1" si="4"/>
        <v>5</v>
      </c>
      <c r="K8" s="49">
        <f t="shared" ca="1" si="5"/>
        <v>90</v>
      </c>
      <c r="L8" s="39">
        <v>36647</v>
      </c>
      <c r="M8" s="49">
        <v>22</v>
      </c>
      <c r="N8" s="49">
        <v>4</v>
      </c>
      <c r="O8" s="49">
        <v>5</v>
      </c>
      <c r="P8" s="49">
        <v>1</v>
      </c>
      <c r="Q8" s="49">
        <v>31</v>
      </c>
    </row>
    <row r="9" spans="2:17">
      <c r="B9" s="60">
        <f t="shared" ca="1" si="1"/>
        <v>37012</v>
      </c>
      <c r="C9" s="69">
        <f t="shared" ca="1" si="6"/>
        <v>21</v>
      </c>
      <c r="D9" s="67">
        <f t="shared" ca="1" si="0"/>
        <v>4</v>
      </c>
      <c r="E9" s="67">
        <f t="shared" ca="1" si="0"/>
        <v>5</v>
      </c>
      <c r="F9" s="63">
        <f t="shared" ca="1" si="0"/>
        <v>120</v>
      </c>
      <c r="G9" s="50">
        <v>4.5600000000000002E-2</v>
      </c>
      <c r="H9" s="49">
        <f t="shared" ca="1" si="2"/>
        <v>22</v>
      </c>
      <c r="I9" s="1">
        <f t="shared" ca="1" si="3"/>
        <v>4</v>
      </c>
      <c r="J9" s="1">
        <f t="shared" ca="1" si="4"/>
        <v>5</v>
      </c>
      <c r="K9" s="49">
        <f t="shared" ca="1" si="5"/>
        <v>120</v>
      </c>
      <c r="L9" s="39">
        <v>36678</v>
      </c>
      <c r="M9" s="49">
        <v>22</v>
      </c>
      <c r="N9" s="49">
        <v>4</v>
      </c>
      <c r="O9" s="49">
        <v>4</v>
      </c>
      <c r="P9" s="49">
        <v>0</v>
      </c>
      <c r="Q9" s="49">
        <v>30</v>
      </c>
    </row>
    <row r="10" spans="2:17">
      <c r="B10" s="60">
        <f t="shared" ca="1" si="1"/>
        <v>37043</v>
      </c>
      <c r="C10" s="69">
        <f t="shared" ca="1" si="6"/>
        <v>21</v>
      </c>
      <c r="D10" s="67">
        <f t="shared" ca="1" si="0"/>
        <v>5</v>
      </c>
      <c r="E10" s="67">
        <f t="shared" ca="1" si="0"/>
        <v>4</v>
      </c>
      <c r="F10" s="63">
        <f t="shared" ca="1" si="0"/>
        <v>151</v>
      </c>
      <c r="G10" s="50">
        <v>4.5699999999999998E-2</v>
      </c>
      <c r="H10" s="49">
        <f t="shared" ca="1" si="2"/>
        <v>21</v>
      </c>
      <c r="I10" s="1">
        <f t="shared" ca="1" si="3"/>
        <v>5</v>
      </c>
      <c r="J10" s="1">
        <f t="shared" ca="1" si="4"/>
        <v>4</v>
      </c>
      <c r="K10" s="49">
        <f t="shared" ca="1" si="5"/>
        <v>151</v>
      </c>
      <c r="L10" s="39">
        <v>36708</v>
      </c>
      <c r="M10" s="49">
        <v>20</v>
      </c>
      <c r="N10" s="49">
        <v>5</v>
      </c>
      <c r="O10" s="49">
        <v>6</v>
      </c>
      <c r="P10" s="49">
        <v>1</v>
      </c>
      <c r="Q10" s="49">
        <v>31</v>
      </c>
    </row>
    <row r="11" spans="2:17">
      <c r="B11" s="60">
        <f t="shared" ca="1" si="1"/>
        <v>37073</v>
      </c>
      <c r="C11" s="69">
        <f t="shared" ca="1" si="6"/>
        <v>23</v>
      </c>
      <c r="D11" s="67">
        <f t="shared" ca="1" si="0"/>
        <v>4</v>
      </c>
      <c r="E11" s="67">
        <f t="shared" ca="1" si="0"/>
        <v>6</v>
      </c>
      <c r="F11" s="63">
        <f t="shared" ca="1" si="0"/>
        <v>181</v>
      </c>
      <c r="G11" s="50">
        <v>4.5699999999999998E-2</v>
      </c>
      <c r="H11" s="49">
        <f t="shared" ca="1" si="2"/>
        <v>21</v>
      </c>
      <c r="I11" s="1">
        <f t="shared" ca="1" si="3"/>
        <v>4</v>
      </c>
      <c r="J11" s="1">
        <f t="shared" ca="1" si="4"/>
        <v>6</v>
      </c>
      <c r="K11" s="49">
        <f t="shared" ca="1" si="5"/>
        <v>181</v>
      </c>
      <c r="L11" s="39">
        <v>36739</v>
      </c>
      <c r="M11" s="49">
        <v>23</v>
      </c>
      <c r="N11" s="49">
        <v>4</v>
      </c>
      <c r="O11" s="49">
        <v>4</v>
      </c>
      <c r="P11" s="49">
        <v>0</v>
      </c>
      <c r="Q11" s="49">
        <v>31</v>
      </c>
    </row>
    <row r="12" spans="2:17">
      <c r="B12" s="60">
        <f t="shared" ca="1" si="1"/>
        <v>37104</v>
      </c>
      <c r="C12" s="69">
        <f t="shared" ca="1" si="6"/>
        <v>19</v>
      </c>
      <c r="D12" s="67">
        <f t="shared" ca="1" si="0"/>
        <v>4</v>
      </c>
      <c r="E12" s="67">
        <f t="shared" ca="1" si="0"/>
        <v>4</v>
      </c>
      <c r="F12" s="63">
        <f t="shared" ca="1" si="0"/>
        <v>212</v>
      </c>
      <c r="G12" s="50">
        <v>4.5600000000000002E-2</v>
      </c>
      <c r="H12" s="49">
        <f t="shared" ca="1" si="2"/>
        <v>23</v>
      </c>
      <c r="I12" s="1">
        <f t="shared" ca="1" si="3"/>
        <v>4</v>
      </c>
      <c r="J12" s="1">
        <f t="shared" ca="1" si="4"/>
        <v>4</v>
      </c>
      <c r="K12" s="49">
        <f t="shared" ca="1" si="5"/>
        <v>212</v>
      </c>
      <c r="L12" s="39">
        <v>36770</v>
      </c>
      <c r="M12" s="49">
        <v>20</v>
      </c>
      <c r="N12" s="49">
        <v>5</v>
      </c>
      <c r="O12" s="49">
        <v>5</v>
      </c>
      <c r="P12" s="49">
        <v>1</v>
      </c>
      <c r="Q12" s="49">
        <v>30</v>
      </c>
    </row>
    <row r="13" spans="2:17">
      <c r="B13" s="60">
        <f t="shared" ca="1" si="1"/>
        <v>37135</v>
      </c>
      <c r="C13" s="69">
        <f t="shared" ca="1" si="6"/>
        <v>23</v>
      </c>
      <c r="D13" s="67">
        <f t="shared" ca="1" si="0"/>
        <v>5</v>
      </c>
      <c r="E13" s="67">
        <f t="shared" ca="1" si="0"/>
        <v>6</v>
      </c>
      <c r="F13" s="63">
        <f t="shared" ca="1" si="0"/>
        <v>243</v>
      </c>
      <c r="G13" s="50">
        <v>4.5499999999999999E-2</v>
      </c>
      <c r="H13" s="49">
        <f t="shared" ca="1" si="2"/>
        <v>19</v>
      </c>
      <c r="I13" s="1">
        <f t="shared" ca="1" si="3"/>
        <v>5</v>
      </c>
      <c r="J13" s="1">
        <f t="shared" ca="1" si="4"/>
        <v>6</v>
      </c>
      <c r="K13" s="49">
        <f t="shared" ca="1" si="5"/>
        <v>243</v>
      </c>
      <c r="L13" s="39">
        <v>36800</v>
      </c>
      <c r="M13" s="49">
        <v>22</v>
      </c>
      <c r="N13" s="49">
        <v>4</v>
      </c>
      <c r="O13" s="49">
        <v>5</v>
      </c>
      <c r="P13" s="49">
        <v>0</v>
      </c>
      <c r="Q13" s="49">
        <v>31</v>
      </c>
    </row>
    <row r="14" spans="2:17">
      <c r="B14" s="60">
        <f t="shared" ca="1" si="1"/>
        <v>37165</v>
      </c>
      <c r="C14" s="69">
        <f t="shared" ca="1" si="6"/>
        <v>21</v>
      </c>
      <c r="D14" s="67">
        <f t="shared" ca="1" si="0"/>
        <v>4</v>
      </c>
      <c r="E14" s="67">
        <f t="shared" ca="1" si="0"/>
        <v>4</v>
      </c>
      <c r="F14" s="63">
        <f t="shared" ca="1" si="0"/>
        <v>273</v>
      </c>
      <c r="G14" s="50">
        <v>4.5499999999999999E-2</v>
      </c>
      <c r="H14" s="49">
        <f t="shared" ca="1" si="2"/>
        <v>23</v>
      </c>
      <c r="I14" s="1">
        <f t="shared" ca="1" si="3"/>
        <v>4</v>
      </c>
      <c r="J14" s="1">
        <f t="shared" ca="1" si="4"/>
        <v>4</v>
      </c>
      <c r="K14" s="49">
        <f t="shared" ca="1" si="5"/>
        <v>273</v>
      </c>
      <c r="L14" s="39">
        <v>36831</v>
      </c>
      <c r="M14" s="49">
        <v>21</v>
      </c>
      <c r="N14" s="49">
        <v>4</v>
      </c>
      <c r="O14" s="49">
        <v>5</v>
      </c>
      <c r="P14" s="49">
        <v>1</v>
      </c>
      <c r="Q14" s="49">
        <v>30</v>
      </c>
    </row>
    <row r="15" spans="2:17">
      <c r="B15" s="60">
        <f t="shared" ca="1" si="1"/>
        <v>37196</v>
      </c>
      <c r="C15" s="69">
        <f t="shared" ca="1" si="6"/>
        <v>20</v>
      </c>
      <c r="D15" s="67">
        <f t="shared" ca="1" si="0"/>
        <v>4</v>
      </c>
      <c r="E15" s="67">
        <f t="shared" ca="1" si="0"/>
        <v>5</v>
      </c>
      <c r="F15" s="63">
        <f t="shared" ca="1" si="0"/>
        <v>304</v>
      </c>
      <c r="G15" s="50">
        <v>4.5400000000000003E-2</v>
      </c>
      <c r="H15" s="49">
        <f t="shared" ca="1" si="2"/>
        <v>21</v>
      </c>
      <c r="I15" s="1">
        <f t="shared" ca="1" si="3"/>
        <v>4</v>
      </c>
      <c r="J15" s="1">
        <f t="shared" ca="1" si="4"/>
        <v>5</v>
      </c>
      <c r="K15" s="49">
        <f t="shared" ca="1" si="5"/>
        <v>304</v>
      </c>
      <c r="L15" s="39">
        <v>36861</v>
      </c>
      <c r="M15" s="49">
        <v>20</v>
      </c>
      <c r="N15" s="49">
        <v>5</v>
      </c>
      <c r="O15" s="49">
        <v>6</v>
      </c>
      <c r="P15" s="49">
        <v>1</v>
      </c>
      <c r="Q15" s="49">
        <v>31</v>
      </c>
    </row>
    <row r="16" spans="2:17">
      <c r="B16" s="60">
        <f t="shared" ca="1" si="1"/>
        <v>37226</v>
      </c>
      <c r="C16" s="69">
        <f t="shared" ca="1" si="6"/>
        <v>22</v>
      </c>
      <c r="D16" s="67">
        <f t="shared" ca="1" si="0"/>
        <v>5</v>
      </c>
      <c r="E16" s="67">
        <f t="shared" ca="1" si="0"/>
        <v>6</v>
      </c>
      <c r="F16" s="63">
        <f t="shared" ca="1" si="0"/>
        <v>334</v>
      </c>
      <c r="G16" s="50">
        <v>4.53E-2</v>
      </c>
      <c r="H16" s="49">
        <f t="shared" ca="1" si="2"/>
        <v>20</v>
      </c>
      <c r="I16" s="1">
        <f t="shared" ca="1" si="3"/>
        <v>5</v>
      </c>
      <c r="J16" s="1">
        <f t="shared" ca="1" si="4"/>
        <v>6</v>
      </c>
      <c r="K16" s="49">
        <f t="shared" ca="1" si="5"/>
        <v>334</v>
      </c>
      <c r="L16" s="39">
        <v>36892</v>
      </c>
      <c r="M16" s="49">
        <v>22</v>
      </c>
      <c r="N16" s="49">
        <v>4</v>
      </c>
      <c r="O16" s="49">
        <v>5</v>
      </c>
      <c r="P16" s="49">
        <v>1</v>
      </c>
      <c r="Q16" s="49">
        <v>31</v>
      </c>
    </row>
    <row r="17" spans="2:17">
      <c r="B17" s="60">
        <f t="shared" ca="1" si="1"/>
        <v>37257</v>
      </c>
      <c r="C17" s="69">
        <f t="shared" ca="1" si="6"/>
        <v>20</v>
      </c>
      <c r="D17" s="67">
        <f t="shared" ca="1" si="0"/>
        <v>4</v>
      </c>
      <c r="E17" s="67">
        <f t="shared" ca="1" si="0"/>
        <v>5</v>
      </c>
      <c r="F17" s="63">
        <f t="shared" ca="1" si="0"/>
        <v>365</v>
      </c>
      <c r="G17" s="50">
        <v>4.5499999999999999E-2</v>
      </c>
      <c r="H17" s="49">
        <f t="shared" ca="1" si="2"/>
        <v>22</v>
      </c>
      <c r="I17" s="1">
        <f t="shared" ca="1" si="3"/>
        <v>4</v>
      </c>
      <c r="J17" s="1">
        <f t="shared" ca="1" si="4"/>
        <v>5</v>
      </c>
      <c r="K17" s="49">
        <f t="shared" ca="1" si="5"/>
        <v>365</v>
      </c>
      <c r="L17" s="39">
        <v>36923</v>
      </c>
      <c r="M17" s="49">
        <v>20</v>
      </c>
      <c r="N17" s="49">
        <v>4</v>
      </c>
      <c r="O17" s="49">
        <v>4</v>
      </c>
      <c r="P17" s="49">
        <v>0</v>
      </c>
      <c r="Q17" s="49">
        <v>28</v>
      </c>
    </row>
    <row r="18" spans="2:17">
      <c r="B18" s="60">
        <f t="shared" ca="1" si="1"/>
        <v>37288</v>
      </c>
      <c r="C18" s="69">
        <f t="shared" ca="1" si="6"/>
        <v>21</v>
      </c>
      <c r="D18" s="67">
        <f t="shared" ca="1" si="0"/>
        <v>4</v>
      </c>
      <c r="E18" s="67">
        <f t="shared" ca="1" si="0"/>
        <v>4</v>
      </c>
      <c r="F18" s="63">
        <f t="shared" ca="1" si="0"/>
        <v>396</v>
      </c>
      <c r="G18" s="50">
        <v>4.5900000000000003E-2</v>
      </c>
      <c r="H18" s="49">
        <f t="shared" ca="1" si="2"/>
        <v>20</v>
      </c>
      <c r="I18" s="1">
        <f t="shared" ca="1" si="3"/>
        <v>4</v>
      </c>
      <c r="J18" s="1">
        <f t="shared" ca="1" si="4"/>
        <v>4</v>
      </c>
      <c r="K18" s="49">
        <f t="shared" ca="1" si="5"/>
        <v>396</v>
      </c>
      <c r="L18" s="39">
        <v>36951</v>
      </c>
      <c r="M18" s="49">
        <v>22</v>
      </c>
      <c r="N18" s="49">
        <v>5</v>
      </c>
      <c r="O18" s="49">
        <v>4</v>
      </c>
      <c r="P18" s="49">
        <v>0</v>
      </c>
      <c r="Q18" s="49">
        <v>31</v>
      </c>
    </row>
    <row r="19" spans="2:17">
      <c r="B19" s="60">
        <f t="shared" ca="1" si="1"/>
        <v>37316</v>
      </c>
      <c r="C19" s="69">
        <f t="shared" ca="1" si="6"/>
        <v>22</v>
      </c>
      <c r="D19" s="67">
        <f t="shared" ca="1" si="0"/>
        <v>5</v>
      </c>
      <c r="E19" s="67">
        <f t="shared" ca="1" si="0"/>
        <v>5</v>
      </c>
      <c r="F19" s="63">
        <f t="shared" ca="1" si="0"/>
        <v>424</v>
      </c>
      <c r="G19" s="50">
        <v>4.6300000000000001E-2</v>
      </c>
      <c r="H19" s="49">
        <f t="shared" ca="1" si="2"/>
        <v>21</v>
      </c>
      <c r="I19" s="1">
        <f t="shared" ca="1" si="3"/>
        <v>5</v>
      </c>
      <c r="J19" s="1">
        <f t="shared" ca="1" si="4"/>
        <v>5</v>
      </c>
      <c r="K19" s="49">
        <f t="shared" ca="1" si="5"/>
        <v>424</v>
      </c>
      <c r="L19" s="39">
        <v>36982</v>
      </c>
      <c r="M19" s="49">
        <v>21</v>
      </c>
      <c r="N19" s="49">
        <v>4</v>
      </c>
      <c r="O19" s="49">
        <v>5</v>
      </c>
      <c r="P19" s="49">
        <v>0</v>
      </c>
      <c r="Q19" s="49">
        <v>30</v>
      </c>
    </row>
    <row r="20" spans="2:17">
      <c r="B20" s="60">
        <f t="shared" ca="1" si="1"/>
        <v>37347</v>
      </c>
      <c r="C20" s="69">
        <f t="shared" ca="1" si="6"/>
        <v>22</v>
      </c>
      <c r="D20" s="67">
        <f t="shared" ca="1" si="0"/>
        <v>4</v>
      </c>
      <c r="E20" s="67">
        <f t="shared" ca="1" si="0"/>
        <v>4</v>
      </c>
      <c r="F20" s="63">
        <f t="shared" ca="1" si="0"/>
        <v>455</v>
      </c>
      <c r="G20" s="50">
        <v>4.6699999999999998E-2</v>
      </c>
      <c r="H20" s="49">
        <f t="shared" ca="1" si="2"/>
        <v>22</v>
      </c>
      <c r="I20" s="1">
        <f t="shared" ca="1" si="3"/>
        <v>4</v>
      </c>
      <c r="J20" s="1">
        <f t="shared" ca="1" si="4"/>
        <v>4</v>
      </c>
      <c r="K20" s="49">
        <f t="shared" ca="1" si="5"/>
        <v>455</v>
      </c>
      <c r="L20" s="39">
        <v>37012</v>
      </c>
      <c r="M20" s="49">
        <v>22</v>
      </c>
      <c r="N20" s="49">
        <v>4</v>
      </c>
      <c r="O20" s="49">
        <v>5</v>
      </c>
      <c r="P20" s="49">
        <v>1</v>
      </c>
      <c r="Q20" s="49">
        <v>31</v>
      </c>
    </row>
    <row r="21" spans="2:17">
      <c r="B21" s="60">
        <f t="shared" ca="1" si="1"/>
        <v>37377</v>
      </c>
      <c r="C21" s="69">
        <f t="shared" ca="1" si="6"/>
        <v>20</v>
      </c>
      <c r="D21" s="67">
        <f t="shared" ref="D21:F84" ca="1" si="7">I21</f>
        <v>4</v>
      </c>
      <c r="E21" s="67">
        <f t="shared" ca="1" si="7"/>
        <v>5</v>
      </c>
      <c r="F21" s="63">
        <f t="shared" ca="1" si="7"/>
        <v>485</v>
      </c>
      <c r="G21" s="50">
        <v>4.7100000000000003E-2</v>
      </c>
      <c r="H21" s="49">
        <f t="shared" ca="1" si="2"/>
        <v>22</v>
      </c>
      <c r="I21" s="1">
        <f t="shared" ca="1" si="3"/>
        <v>4</v>
      </c>
      <c r="J21" s="1">
        <f t="shared" ca="1" si="4"/>
        <v>5</v>
      </c>
      <c r="K21" s="49">
        <f t="shared" ca="1" si="5"/>
        <v>485</v>
      </c>
      <c r="L21" s="39">
        <v>37043</v>
      </c>
      <c r="M21" s="49">
        <v>21</v>
      </c>
      <c r="N21" s="49">
        <v>5</v>
      </c>
      <c r="O21" s="49">
        <v>4</v>
      </c>
      <c r="P21" s="49">
        <v>0</v>
      </c>
      <c r="Q21" s="49">
        <v>30</v>
      </c>
    </row>
    <row r="22" spans="2:17">
      <c r="B22" s="60">
        <f t="shared" ca="1" si="1"/>
        <v>37408</v>
      </c>
      <c r="C22" s="69">
        <f t="shared" ca="1" si="6"/>
        <v>22</v>
      </c>
      <c r="D22" s="67">
        <f t="shared" ca="1" si="7"/>
        <v>5</v>
      </c>
      <c r="E22" s="67">
        <f t="shared" ca="1" si="7"/>
        <v>5</v>
      </c>
      <c r="F22" s="63">
        <f t="shared" ca="1" si="7"/>
        <v>516</v>
      </c>
      <c r="G22" s="50">
        <v>4.7500000000000001E-2</v>
      </c>
      <c r="H22" s="49">
        <f t="shared" ca="1" si="2"/>
        <v>20</v>
      </c>
      <c r="I22" s="1">
        <f t="shared" ca="1" si="3"/>
        <v>5</v>
      </c>
      <c r="J22" s="1">
        <f t="shared" ca="1" si="4"/>
        <v>5</v>
      </c>
      <c r="K22" s="49">
        <f t="shared" ca="1" si="5"/>
        <v>516</v>
      </c>
      <c r="L22" s="39">
        <v>37073</v>
      </c>
      <c r="M22" s="49">
        <v>21</v>
      </c>
      <c r="N22" s="49">
        <v>4</v>
      </c>
      <c r="O22" s="49">
        <v>6</v>
      </c>
      <c r="P22" s="49">
        <v>1</v>
      </c>
      <c r="Q22" s="49">
        <v>31</v>
      </c>
    </row>
    <row r="23" spans="2:17">
      <c r="B23" s="60">
        <f t="shared" ca="1" si="1"/>
        <v>37438</v>
      </c>
      <c r="C23" s="69">
        <f t="shared" ca="1" si="6"/>
        <v>22</v>
      </c>
      <c r="D23" s="67">
        <f t="shared" ca="1" si="7"/>
        <v>4</v>
      </c>
      <c r="E23" s="67">
        <f t="shared" ca="1" si="7"/>
        <v>5</v>
      </c>
      <c r="F23" s="63">
        <f t="shared" ca="1" si="7"/>
        <v>546</v>
      </c>
      <c r="G23" s="50">
        <v>4.7899999999999998E-2</v>
      </c>
      <c r="H23" s="49">
        <f t="shared" ca="1" si="2"/>
        <v>22</v>
      </c>
      <c r="I23" s="1">
        <f t="shared" ca="1" si="3"/>
        <v>4</v>
      </c>
      <c r="J23" s="1">
        <f t="shared" ca="1" si="4"/>
        <v>5</v>
      </c>
      <c r="K23" s="49">
        <f t="shared" ca="1" si="5"/>
        <v>546</v>
      </c>
      <c r="L23" s="39">
        <v>37104</v>
      </c>
      <c r="M23" s="49">
        <v>23</v>
      </c>
      <c r="N23" s="49">
        <v>4</v>
      </c>
      <c r="O23" s="49">
        <v>4</v>
      </c>
      <c r="P23" s="49">
        <v>0</v>
      </c>
      <c r="Q23" s="49">
        <v>31</v>
      </c>
    </row>
    <row r="24" spans="2:17">
      <c r="B24" s="60">
        <f t="shared" ca="1" si="1"/>
        <v>37469</v>
      </c>
      <c r="C24" s="69">
        <f t="shared" ca="1" si="6"/>
        <v>20</v>
      </c>
      <c r="D24" s="67">
        <f t="shared" ca="1" si="7"/>
        <v>5</v>
      </c>
      <c r="E24" s="67">
        <f t="shared" ca="1" si="7"/>
        <v>4</v>
      </c>
      <c r="F24" s="63">
        <f t="shared" ca="1" si="7"/>
        <v>577</v>
      </c>
      <c r="G24" s="50">
        <v>4.8300000000000003E-2</v>
      </c>
      <c r="H24" s="49">
        <f t="shared" ca="1" si="2"/>
        <v>22</v>
      </c>
      <c r="I24" s="1">
        <f t="shared" ca="1" si="3"/>
        <v>5</v>
      </c>
      <c r="J24" s="1">
        <f t="shared" ca="1" si="4"/>
        <v>4</v>
      </c>
      <c r="K24" s="49">
        <f t="shared" ca="1" si="5"/>
        <v>577</v>
      </c>
      <c r="L24" s="39">
        <v>37135</v>
      </c>
      <c r="M24" s="49">
        <v>19</v>
      </c>
      <c r="N24" s="49">
        <v>5</v>
      </c>
      <c r="O24" s="49">
        <v>6</v>
      </c>
      <c r="P24" s="49">
        <v>1</v>
      </c>
      <c r="Q24" s="49">
        <v>30</v>
      </c>
    </row>
    <row r="25" spans="2:17">
      <c r="B25" s="60">
        <f t="shared" ca="1" si="1"/>
        <v>37500</v>
      </c>
      <c r="C25" s="69">
        <f t="shared" ca="1" si="6"/>
        <v>23</v>
      </c>
      <c r="D25" s="67">
        <f t="shared" ca="1" si="7"/>
        <v>4</v>
      </c>
      <c r="E25" s="67">
        <f t="shared" ca="1" si="7"/>
        <v>6</v>
      </c>
      <c r="F25" s="63">
        <f t="shared" ca="1" si="7"/>
        <v>608</v>
      </c>
      <c r="G25" s="50">
        <v>4.87E-2</v>
      </c>
      <c r="H25" s="49">
        <f t="shared" ca="1" si="2"/>
        <v>20</v>
      </c>
      <c r="I25" s="1">
        <f t="shared" ca="1" si="3"/>
        <v>4</v>
      </c>
      <c r="J25" s="1">
        <f t="shared" ca="1" si="4"/>
        <v>6</v>
      </c>
      <c r="K25" s="49">
        <f t="shared" ca="1" si="5"/>
        <v>608</v>
      </c>
      <c r="L25" s="39">
        <v>37165</v>
      </c>
      <c r="M25" s="49">
        <v>23</v>
      </c>
      <c r="N25" s="49">
        <v>4</v>
      </c>
      <c r="O25" s="49">
        <v>4</v>
      </c>
      <c r="P25" s="49">
        <v>0</v>
      </c>
      <c r="Q25" s="49">
        <v>31</v>
      </c>
    </row>
    <row r="26" spans="2:17">
      <c r="B26" s="60">
        <f t="shared" ca="1" si="1"/>
        <v>37530</v>
      </c>
      <c r="C26" s="69">
        <f t="shared" ca="1" si="6"/>
        <v>20</v>
      </c>
      <c r="D26" s="67">
        <f t="shared" ca="1" si="7"/>
        <v>4</v>
      </c>
      <c r="E26" s="67">
        <f t="shared" ca="1" si="7"/>
        <v>4</v>
      </c>
      <c r="F26" s="63">
        <f t="shared" ca="1" si="7"/>
        <v>638</v>
      </c>
      <c r="G26" s="50">
        <v>4.9099999999999998E-2</v>
      </c>
      <c r="H26" s="49">
        <f t="shared" ca="1" si="2"/>
        <v>23</v>
      </c>
      <c r="I26" s="1">
        <f t="shared" ca="1" si="3"/>
        <v>4</v>
      </c>
      <c r="J26" s="1">
        <f t="shared" ca="1" si="4"/>
        <v>4</v>
      </c>
      <c r="K26" s="49">
        <f t="shared" ca="1" si="5"/>
        <v>638</v>
      </c>
      <c r="L26" s="39">
        <v>37196</v>
      </c>
      <c r="M26" s="49">
        <v>21</v>
      </c>
      <c r="N26" s="49">
        <v>4</v>
      </c>
      <c r="O26" s="49">
        <v>5</v>
      </c>
      <c r="P26" s="49">
        <v>1</v>
      </c>
      <c r="Q26" s="49">
        <v>30</v>
      </c>
    </row>
    <row r="27" spans="2:17">
      <c r="B27" s="60">
        <f t="shared" ca="1" si="1"/>
        <v>37561</v>
      </c>
      <c r="C27" s="69">
        <f t="shared" ca="1" si="6"/>
        <v>21</v>
      </c>
      <c r="D27" s="67">
        <f t="shared" ca="1" si="7"/>
        <v>5</v>
      </c>
      <c r="E27" s="67">
        <f t="shared" ca="1" si="7"/>
        <v>5</v>
      </c>
      <c r="F27" s="63">
        <f t="shared" ca="1" si="7"/>
        <v>669</v>
      </c>
      <c r="G27" s="50">
        <v>4.9500000000000002E-2</v>
      </c>
      <c r="H27" s="49">
        <f t="shared" ca="1" si="2"/>
        <v>20</v>
      </c>
      <c r="I27" s="1">
        <f t="shared" ca="1" si="3"/>
        <v>5</v>
      </c>
      <c r="J27" s="1">
        <f t="shared" ca="1" si="4"/>
        <v>5</v>
      </c>
      <c r="K27" s="49">
        <f t="shared" ca="1" si="5"/>
        <v>669</v>
      </c>
      <c r="L27" s="39">
        <v>37226</v>
      </c>
      <c r="M27" s="49">
        <v>20</v>
      </c>
      <c r="N27" s="49">
        <v>5</v>
      </c>
      <c r="O27" s="49">
        <v>6</v>
      </c>
      <c r="P27" s="49">
        <v>1</v>
      </c>
      <c r="Q27" s="49">
        <v>31</v>
      </c>
    </row>
    <row r="28" spans="2:17">
      <c r="B28" s="60">
        <f t="shared" ca="1" si="1"/>
        <v>37591</v>
      </c>
      <c r="C28" s="69">
        <f t="shared" ca="1" si="6"/>
        <v>22</v>
      </c>
      <c r="D28" s="67">
        <f t="shared" ca="1" si="7"/>
        <v>4</v>
      </c>
      <c r="E28" s="67">
        <f t="shared" ca="1" si="7"/>
        <v>6</v>
      </c>
      <c r="F28" s="63">
        <f t="shared" ca="1" si="7"/>
        <v>699</v>
      </c>
      <c r="G28" s="50">
        <v>4.9799999999999997E-2</v>
      </c>
      <c r="H28" s="49">
        <f t="shared" ca="1" si="2"/>
        <v>21</v>
      </c>
      <c r="I28" s="1">
        <f t="shared" ca="1" si="3"/>
        <v>4</v>
      </c>
      <c r="J28" s="1">
        <f t="shared" ca="1" si="4"/>
        <v>6</v>
      </c>
      <c r="K28" s="49">
        <f t="shared" ca="1" si="5"/>
        <v>699</v>
      </c>
      <c r="L28" s="39">
        <v>37257</v>
      </c>
      <c r="M28" s="49">
        <v>22</v>
      </c>
      <c r="N28" s="49">
        <v>4</v>
      </c>
      <c r="O28" s="49">
        <v>5</v>
      </c>
      <c r="P28" s="49">
        <v>1</v>
      </c>
      <c r="Q28" s="49">
        <v>31</v>
      </c>
    </row>
    <row r="29" spans="2:17">
      <c r="B29" s="60">
        <f t="shared" ca="1" si="1"/>
        <v>37622</v>
      </c>
      <c r="C29" s="69">
        <f t="shared" ca="1" si="6"/>
        <v>20</v>
      </c>
      <c r="D29" s="67">
        <f t="shared" ca="1" si="7"/>
        <v>4</v>
      </c>
      <c r="E29" s="67">
        <f t="shared" ca="1" si="7"/>
        <v>5</v>
      </c>
      <c r="F29" s="63">
        <f t="shared" ca="1" si="7"/>
        <v>730</v>
      </c>
      <c r="G29" s="50">
        <v>4.99E-2</v>
      </c>
      <c r="H29" s="49">
        <f t="shared" ca="1" si="2"/>
        <v>22</v>
      </c>
      <c r="I29" s="1">
        <f t="shared" ca="1" si="3"/>
        <v>4</v>
      </c>
      <c r="J29" s="1">
        <f t="shared" ca="1" si="4"/>
        <v>5</v>
      </c>
      <c r="K29" s="49">
        <f t="shared" ca="1" si="5"/>
        <v>730</v>
      </c>
      <c r="L29" s="39">
        <v>37288</v>
      </c>
      <c r="M29" s="49">
        <v>20</v>
      </c>
      <c r="N29" s="49">
        <v>4</v>
      </c>
      <c r="O29" s="49">
        <v>4</v>
      </c>
      <c r="P29" s="49">
        <v>0</v>
      </c>
      <c r="Q29" s="49">
        <v>28</v>
      </c>
    </row>
    <row r="30" spans="2:17">
      <c r="B30" s="60">
        <f t="shared" ca="1" si="1"/>
        <v>37653</v>
      </c>
      <c r="C30" s="69">
        <f t="shared" ca="1" si="6"/>
        <v>21</v>
      </c>
      <c r="D30" s="67">
        <f t="shared" ca="1" si="7"/>
        <v>4</v>
      </c>
      <c r="E30" s="67">
        <f t="shared" ca="1" si="7"/>
        <v>4</v>
      </c>
      <c r="F30" s="63">
        <f t="shared" ca="1" si="7"/>
        <v>761</v>
      </c>
      <c r="G30" s="50">
        <v>0.05</v>
      </c>
      <c r="H30" s="49">
        <f t="shared" ca="1" si="2"/>
        <v>20</v>
      </c>
      <c r="I30" s="1">
        <f t="shared" ca="1" si="3"/>
        <v>4</v>
      </c>
      <c r="J30" s="1">
        <f t="shared" ca="1" si="4"/>
        <v>4</v>
      </c>
      <c r="K30" s="49">
        <f t="shared" ca="1" si="5"/>
        <v>761</v>
      </c>
      <c r="L30" s="39">
        <v>37316</v>
      </c>
      <c r="M30" s="49">
        <v>21</v>
      </c>
      <c r="N30" s="49">
        <v>5</v>
      </c>
      <c r="O30" s="49">
        <v>5</v>
      </c>
      <c r="P30" s="49">
        <v>0</v>
      </c>
      <c r="Q30" s="49">
        <v>31</v>
      </c>
    </row>
    <row r="31" spans="2:17">
      <c r="B31" s="60">
        <f t="shared" ca="1" si="1"/>
        <v>37681</v>
      </c>
      <c r="C31" s="69">
        <f t="shared" ca="1" si="6"/>
        <v>22</v>
      </c>
      <c r="D31" s="67">
        <f t="shared" ca="1" si="7"/>
        <v>5</v>
      </c>
      <c r="E31" s="67">
        <f t="shared" ca="1" si="7"/>
        <v>5</v>
      </c>
      <c r="F31" s="63">
        <f t="shared" ca="1" si="7"/>
        <v>789</v>
      </c>
      <c r="G31" s="50">
        <v>5.0099999999999999E-2</v>
      </c>
      <c r="H31" s="49">
        <f t="shared" ca="1" si="2"/>
        <v>21</v>
      </c>
      <c r="I31" s="1">
        <f t="shared" ca="1" si="3"/>
        <v>5</v>
      </c>
      <c r="J31" s="1">
        <f t="shared" ca="1" si="4"/>
        <v>5</v>
      </c>
      <c r="K31" s="49">
        <f t="shared" ca="1" si="5"/>
        <v>789</v>
      </c>
      <c r="L31" s="39">
        <v>37347</v>
      </c>
      <c r="M31" s="49">
        <v>22</v>
      </c>
      <c r="N31" s="49">
        <v>4</v>
      </c>
      <c r="O31" s="49">
        <v>4</v>
      </c>
      <c r="P31" s="49">
        <v>0</v>
      </c>
      <c r="Q31" s="49">
        <v>30</v>
      </c>
    </row>
    <row r="32" spans="2:17">
      <c r="B32" s="60">
        <f t="shared" ca="1" si="1"/>
        <v>37712</v>
      </c>
      <c r="C32" s="69">
        <f t="shared" ca="1" si="6"/>
        <v>21</v>
      </c>
      <c r="D32" s="67">
        <f t="shared" ca="1" si="7"/>
        <v>4</v>
      </c>
      <c r="E32" s="67">
        <f t="shared" ca="1" si="7"/>
        <v>4</v>
      </c>
      <c r="F32" s="63">
        <f t="shared" ca="1" si="7"/>
        <v>820</v>
      </c>
      <c r="G32" s="50">
        <v>5.0099999999999999E-2</v>
      </c>
      <c r="H32" s="49">
        <f t="shared" ca="1" si="2"/>
        <v>22</v>
      </c>
      <c r="I32" s="1">
        <f t="shared" ca="1" si="3"/>
        <v>4</v>
      </c>
      <c r="J32" s="1">
        <f t="shared" ca="1" si="4"/>
        <v>4</v>
      </c>
      <c r="K32" s="49">
        <f t="shared" ca="1" si="5"/>
        <v>820</v>
      </c>
      <c r="L32" s="39">
        <v>37377</v>
      </c>
      <c r="M32" s="49">
        <v>22</v>
      </c>
      <c r="N32" s="49">
        <v>4</v>
      </c>
      <c r="O32" s="49">
        <v>5</v>
      </c>
      <c r="P32" s="49">
        <v>1</v>
      </c>
      <c r="Q32" s="49">
        <v>31</v>
      </c>
    </row>
    <row r="33" spans="2:17">
      <c r="B33" s="60">
        <f t="shared" ca="1" si="1"/>
        <v>37742</v>
      </c>
      <c r="C33" s="69">
        <f t="shared" ca="1" si="6"/>
        <v>21</v>
      </c>
      <c r="D33" s="67">
        <f t="shared" ca="1" si="7"/>
        <v>5</v>
      </c>
      <c r="E33" s="67">
        <f t="shared" ca="1" si="7"/>
        <v>5</v>
      </c>
      <c r="F33" s="63">
        <f t="shared" ca="1" si="7"/>
        <v>850</v>
      </c>
      <c r="G33" s="50">
        <v>5.0099999999999999E-2</v>
      </c>
      <c r="H33" s="49">
        <f t="shared" ca="1" si="2"/>
        <v>21</v>
      </c>
      <c r="I33" s="1">
        <f t="shared" ca="1" si="3"/>
        <v>5</v>
      </c>
      <c r="J33" s="1">
        <f t="shared" ca="1" si="4"/>
        <v>5</v>
      </c>
      <c r="K33" s="49">
        <f t="shared" ca="1" si="5"/>
        <v>850</v>
      </c>
      <c r="L33" s="39">
        <v>37408</v>
      </c>
      <c r="M33" s="49">
        <v>20</v>
      </c>
      <c r="N33" s="49">
        <v>5</v>
      </c>
      <c r="O33" s="49">
        <v>5</v>
      </c>
      <c r="P33" s="49">
        <v>0</v>
      </c>
      <c r="Q33" s="49">
        <v>30</v>
      </c>
    </row>
    <row r="34" spans="2:17">
      <c r="B34" s="60">
        <f t="shared" ca="1" si="1"/>
        <v>37773</v>
      </c>
      <c r="C34" s="69">
        <f t="shared" ca="1" si="6"/>
        <v>22</v>
      </c>
      <c r="D34" s="67">
        <f t="shared" ca="1" si="7"/>
        <v>4</v>
      </c>
      <c r="E34" s="67">
        <f t="shared" ca="1" si="7"/>
        <v>5</v>
      </c>
      <c r="F34" s="63">
        <f t="shared" ca="1" si="7"/>
        <v>881</v>
      </c>
      <c r="G34" s="50">
        <v>5.0200000000000002E-2</v>
      </c>
      <c r="H34" s="49">
        <f t="shared" ca="1" si="2"/>
        <v>21</v>
      </c>
      <c r="I34" s="1">
        <f t="shared" ca="1" si="3"/>
        <v>4</v>
      </c>
      <c r="J34" s="1">
        <f t="shared" ca="1" si="4"/>
        <v>5</v>
      </c>
      <c r="K34" s="49">
        <f t="shared" ca="1" si="5"/>
        <v>881</v>
      </c>
      <c r="L34" s="39">
        <v>37438</v>
      </c>
      <c r="M34" s="49">
        <v>22</v>
      </c>
      <c r="N34" s="49">
        <v>4</v>
      </c>
      <c r="O34" s="49">
        <v>5</v>
      </c>
      <c r="P34" s="49">
        <v>1</v>
      </c>
      <c r="Q34" s="49">
        <v>31</v>
      </c>
    </row>
    <row r="35" spans="2:17">
      <c r="B35" s="60">
        <f t="shared" ca="1" si="1"/>
        <v>37803</v>
      </c>
      <c r="C35" s="69">
        <f t="shared" ca="1" si="6"/>
        <v>21</v>
      </c>
      <c r="D35" s="67">
        <f t="shared" ca="1" si="7"/>
        <v>4</v>
      </c>
      <c r="E35" s="67">
        <f t="shared" ca="1" si="7"/>
        <v>5</v>
      </c>
      <c r="F35" s="63">
        <f t="shared" ca="1" si="7"/>
        <v>911</v>
      </c>
      <c r="G35" s="50">
        <v>5.0200000000000002E-2</v>
      </c>
      <c r="H35" s="49">
        <f t="shared" ca="1" si="2"/>
        <v>22</v>
      </c>
      <c r="I35" s="1">
        <f t="shared" ca="1" si="3"/>
        <v>4</v>
      </c>
      <c r="J35" s="1">
        <f t="shared" ca="1" si="4"/>
        <v>5</v>
      </c>
      <c r="K35" s="49">
        <f t="shared" ca="1" si="5"/>
        <v>911</v>
      </c>
      <c r="L35" s="39">
        <v>37469</v>
      </c>
      <c r="M35" s="49">
        <v>22</v>
      </c>
      <c r="N35" s="49">
        <v>5</v>
      </c>
      <c r="O35" s="49">
        <v>4</v>
      </c>
      <c r="P35" s="49">
        <v>0</v>
      </c>
      <c r="Q35" s="49">
        <v>31</v>
      </c>
    </row>
    <row r="36" spans="2:17">
      <c r="B36" s="60">
        <f t="shared" ca="1" si="1"/>
        <v>37834</v>
      </c>
      <c r="C36" s="69">
        <f t="shared" ca="1" si="6"/>
        <v>21</v>
      </c>
      <c r="D36" s="67">
        <f t="shared" ca="1" si="7"/>
        <v>5</v>
      </c>
      <c r="E36" s="67">
        <f t="shared" ca="1" si="7"/>
        <v>5</v>
      </c>
      <c r="F36" s="63">
        <f t="shared" ca="1" si="7"/>
        <v>942</v>
      </c>
      <c r="G36" s="50">
        <v>5.0200000000000002E-2</v>
      </c>
      <c r="H36" s="49">
        <f t="shared" ca="1" si="2"/>
        <v>21</v>
      </c>
      <c r="I36" s="1">
        <f t="shared" ca="1" si="3"/>
        <v>5</v>
      </c>
      <c r="J36" s="1">
        <f t="shared" ca="1" si="4"/>
        <v>5</v>
      </c>
      <c r="K36" s="49">
        <f t="shared" ca="1" si="5"/>
        <v>942</v>
      </c>
      <c r="L36" s="39">
        <v>37500</v>
      </c>
      <c r="M36" s="49">
        <v>20</v>
      </c>
      <c r="N36" s="49">
        <v>4</v>
      </c>
      <c r="O36" s="49">
        <v>6</v>
      </c>
      <c r="P36" s="49">
        <v>1</v>
      </c>
      <c r="Q36" s="49">
        <v>30</v>
      </c>
    </row>
    <row r="37" spans="2:17">
      <c r="B37" s="60">
        <f t="shared" ca="1" si="1"/>
        <v>37865</v>
      </c>
      <c r="C37" s="69">
        <f t="shared" ca="1" si="6"/>
        <v>23</v>
      </c>
      <c r="D37" s="67">
        <f t="shared" ca="1" si="7"/>
        <v>4</v>
      </c>
      <c r="E37" s="67">
        <f t="shared" ca="1" si="7"/>
        <v>5</v>
      </c>
      <c r="F37" s="63">
        <f t="shared" ca="1" si="7"/>
        <v>973</v>
      </c>
      <c r="G37" s="50">
        <v>5.0299999999999997E-2</v>
      </c>
      <c r="H37" s="49">
        <f t="shared" ca="1" si="2"/>
        <v>21</v>
      </c>
      <c r="I37" s="1">
        <f t="shared" ca="1" si="3"/>
        <v>4</v>
      </c>
      <c r="J37" s="1">
        <f t="shared" ca="1" si="4"/>
        <v>5</v>
      </c>
      <c r="K37" s="49">
        <f t="shared" ca="1" si="5"/>
        <v>973</v>
      </c>
      <c r="L37" s="39">
        <v>37530</v>
      </c>
      <c r="M37" s="49">
        <v>23</v>
      </c>
      <c r="N37" s="49">
        <v>4</v>
      </c>
      <c r="O37" s="49">
        <v>4</v>
      </c>
      <c r="P37" s="49">
        <v>0</v>
      </c>
      <c r="Q37" s="49">
        <v>31</v>
      </c>
    </row>
    <row r="38" spans="2:17">
      <c r="B38" s="60">
        <f t="shared" ca="1" si="1"/>
        <v>37895</v>
      </c>
      <c r="C38" s="69">
        <f t="shared" ca="1" si="6"/>
        <v>19</v>
      </c>
      <c r="D38" s="67">
        <f t="shared" ca="1" si="7"/>
        <v>4</v>
      </c>
      <c r="E38" s="67">
        <f t="shared" ca="1" si="7"/>
        <v>4</v>
      </c>
      <c r="F38" s="63">
        <f t="shared" ca="1" si="7"/>
        <v>1003</v>
      </c>
      <c r="G38" s="50">
        <v>5.0299999999999997E-2</v>
      </c>
      <c r="H38" s="49">
        <f t="shared" ca="1" si="2"/>
        <v>23</v>
      </c>
      <c r="I38" s="1">
        <f t="shared" ca="1" si="3"/>
        <v>4</v>
      </c>
      <c r="J38" s="1">
        <f t="shared" ca="1" si="4"/>
        <v>4</v>
      </c>
      <c r="K38" s="49">
        <f t="shared" ca="1" si="5"/>
        <v>1003</v>
      </c>
      <c r="L38" s="39">
        <v>37561</v>
      </c>
      <c r="M38" s="49">
        <v>20</v>
      </c>
      <c r="N38" s="49">
        <v>5</v>
      </c>
      <c r="O38" s="49">
        <v>5</v>
      </c>
      <c r="P38" s="49">
        <v>1</v>
      </c>
      <c r="Q38" s="49">
        <v>30</v>
      </c>
    </row>
    <row r="39" spans="2:17">
      <c r="B39" s="60">
        <f t="shared" ca="1" si="1"/>
        <v>37926</v>
      </c>
      <c r="C39" s="69">
        <f t="shared" ca="1" si="6"/>
        <v>22</v>
      </c>
      <c r="D39" s="67">
        <f t="shared" ca="1" si="7"/>
        <v>5</v>
      </c>
      <c r="E39" s="67">
        <f t="shared" ca="1" si="7"/>
        <v>6</v>
      </c>
      <c r="F39" s="63">
        <f t="shared" ca="1" si="7"/>
        <v>1034</v>
      </c>
      <c r="G39" s="50">
        <v>5.04E-2</v>
      </c>
      <c r="H39" s="49">
        <f t="shared" ca="1" si="2"/>
        <v>19</v>
      </c>
      <c r="I39" s="1">
        <f t="shared" ca="1" si="3"/>
        <v>5</v>
      </c>
      <c r="J39" s="1">
        <f t="shared" ca="1" si="4"/>
        <v>6</v>
      </c>
      <c r="K39" s="49">
        <f t="shared" ca="1" si="5"/>
        <v>1034</v>
      </c>
      <c r="L39" s="39">
        <v>37591</v>
      </c>
      <c r="M39" s="49">
        <v>21</v>
      </c>
      <c r="N39" s="49">
        <v>4</v>
      </c>
      <c r="O39" s="49">
        <v>6</v>
      </c>
      <c r="P39" s="49">
        <v>1</v>
      </c>
      <c r="Q39" s="49">
        <v>31</v>
      </c>
    </row>
    <row r="40" spans="2:17">
      <c r="B40" s="60">
        <f t="shared" ca="1" si="1"/>
        <v>37956</v>
      </c>
      <c r="C40" s="69">
        <f t="shared" ca="1" si="6"/>
        <v>21</v>
      </c>
      <c r="D40" s="67">
        <f t="shared" ca="1" si="7"/>
        <v>4</v>
      </c>
      <c r="E40" s="67">
        <f t="shared" ca="1" si="7"/>
        <v>5</v>
      </c>
      <c r="F40" s="63">
        <f t="shared" ca="1" si="7"/>
        <v>1064</v>
      </c>
      <c r="G40" s="50">
        <v>5.04E-2</v>
      </c>
      <c r="H40" s="49">
        <f t="shared" ca="1" si="2"/>
        <v>22</v>
      </c>
      <c r="I40" s="1">
        <f t="shared" ca="1" si="3"/>
        <v>4</v>
      </c>
      <c r="J40" s="1">
        <f t="shared" ca="1" si="4"/>
        <v>5</v>
      </c>
      <c r="K40" s="49">
        <f t="shared" ca="1" si="5"/>
        <v>1064</v>
      </c>
      <c r="L40" s="39">
        <v>37622</v>
      </c>
      <c r="M40" s="49">
        <v>22</v>
      </c>
      <c r="N40" s="49">
        <v>4</v>
      </c>
      <c r="O40" s="49">
        <v>5</v>
      </c>
      <c r="P40" s="49">
        <v>1</v>
      </c>
      <c r="Q40" s="49">
        <v>31</v>
      </c>
    </row>
    <row r="41" spans="2:17">
      <c r="B41" s="60">
        <f t="shared" ca="1" si="1"/>
        <v>37987</v>
      </c>
      <c r="C41" s="69">
        <f t="shared" ca="1" si="6"/>
        <v>20</v>
      </c>
      <c r="D41" s="67">
        <f t="shared" ca="1" si="7"/>
        <v>5</v>
      </c>
      <c r="E41" s="67">
        <f t="shared" ca="1" si="7"/>
        <v>5</v>
      </c>
      <c r="F41" s="63">
        <f t="shared" ca="1" si="7"/>
        <v>1095</v>
      </c>
      <c r="G41" s="50">
        <v>5.04E-2</v>
      </c>
      <c r="H41" s="49">
        <f t="shared" ca="1" si="2"/>
        <v>21</v>
      </c>
      <c r="I41" s="1">
        <f t="shared" ca="1" si="3"/>
        <v>5</v>
      </c>
      <c r="J41" s="1">
        <f t="shared" ca="1" si="4"/>
        <v>5</v>
      </c>
      <c r="K41" s="49">
        <f t="shared" ca="1" si="5"/>
        <v>1095</v>
      </c>
      <c r="L41" s="39">
        <v>37653</v>
      </c>
      <c r="M41" s="49">
        <v>20</v>
      </c>
      <c r="N41" s="49">
        <v>4</v>
      </c>
      <c r="O41" s="49">
        <v>4</v>
      </c>
      <c r="P41" s="49">
        <v>0</v>
      </c>
      <c r="Q41" s="49">
        <v>28</v>
      </c>
    </row>
    <row r="42" spans="2:17">
      <c r="B42" s="60">
        <f t="shared" ca="1" si="1"/>
        <v>38018</v>
      </c>
      <c r="C42" s="69">
        <f t="shared" ca="1" si="6"/>
        <v>23</v>
      </c>
      <c r="D42" s="67">
        <f t="shared" ca="1" si="7"/>
        <v>4</v>
      </c>
      <c r="E42" s="67">
        <f t="shared" ca="1" si="7"/>
        <v>5</v>
      </c>
      <c r="F42" s="63">
        <f t="shared" ca="1" si="7"/>
        <v>1126</v>
      </c>
      <c r="G42" s="50">
        <v>5.0500000000000003E-2</v>
      </c>
      <c r="H42" s="49">
        <f t="shared" ca="1" si="2"/>
        <v>20</v>
      </c>
      <c r="I42" s="1">
        <f t="shared" ca="1" si="3"/>
        <v>4</v>
      </c>
      <c r="J42" s="1">
        <f t="shared" ca="1" si="4"/>
        <v>5</v>
      </c>
      <c r="K42" s="49">
        <f t="shared" ca="1" si="5"/>
        <v>1126</v>
      </c>
      <c r="L42" s="39">
        <v>37681</v>
      </c>
      <c r="M42" s="49">
        <v>21</v>
      </c>
      <c r="N42" s="49">
        <v>5</v>
      </c>
      <c r="O42" s="49">
        <v>5</v>
      </c>
      <c r="P42" s="49">
        <v>0</v>
      </c>
      <c r="Q42" s="49">
        <v>31</v>
      </c>
    </row>
    <row r="43" spans="2:17">
      <c r="B43" s="60">
        <f t="shared" ca="1" si="1"/>
        <v>38047</v>
      </c>
      <c r="C43" s="69">
        <f t="shared" ca="1" si="6"/>
        <v>22</v>
      </c>
      <c r="D43" s="67">
        <f t="shared" ca="1" si="7"/>
        <v>4</v>
      </c>
      <c r="E43" s="67">
        <f t="shared" ca="1" si="7"/>
        <v>4</v>
      </c>
      <c r="F43" s="63">
        <f t="shared" ca="1" si="7"/>
        <v>1155</v>
      </c>
      <c r="G43" s="50">
        <v>5.0500000000000003E-2</v>
      </c>
      <c r="H43" s="49">
        <f t="shared" ca="1" si="2"/>
        <v>23</v>
      </c>
      <c r="I43" s="1">
        <f t="shared" ca="1" si="3"/>
        <v>4</v>
      </c>
      <c r="J43" s="1">
        <f t="shared" ca="1" si="4"/>
        <v>4</v>
      </c>
      <c r="K43" s="49">
        <f t="shared" ca="1" si="5"/>
        <v>1155</v>
      </c>
      <c r="L43" s="39">
        <v>37712</v>
      </c>
      <c r="M43" s="49">
        <v>22</v>
      </c>
      <c r="N43" s="49">
        <v>4</v>
      </c>
      <c r="O43" s="49">
        <v>4</v>
      </c>
      <c r="P43" s="49">
        <v>0</v>
      </c>
      <c r="Q43" s="49">
        <v>30</v>
      </c>
    </row>
    <row r="44" spans="2:17">
      <c r="B44" s="60">
        <f t="shared" ca="1" si="1"/>
        <v>38078</v>
      </c>
      <c r="C44" s="69">
        <f t="shared" ca="1" si="6"/>
        <v>20</v>
      </c>
      <c r="D44" s="67">
        <f t="shared" ca="1" si="7"/>
        <v>4</v>
      </c>
      <c r="E44" s="67">
        <f t="shared" ca="1" si="7"/>
        <v>4</v>
      </c>
      <c r="F44" s="63">
        <f t="shared" ca="1" si="7"/>
        <v>1186</v>
      </c>
      <c r="G44" s="50">
        <v>5.0599999999999999E-2</v>
      </c>
      <c r="H44" s="49">
        <f t="shared" ca="1" si="2"/>
        <v>22</v>
      </c>
      <c r="I44" s="1">
        <f t="shared" ca="1" si="3"/>
        <v>4</v>
      </c>
      <c r="J44" s="1">
        <f t="shared" ca="1" si="4"/>
        <v>4</v>
      </c>
      <c r="K44" s="49">
        <f t="shared" ca="1" si="5"/>
        <v>1186</v>
      </c>
      <c r="L44" s="39">
        <v>37742</v>
      </c>
      <c r="M44" s="49">
        <v>21</v>
      </c>
      <c r="N44" s="49">
        <v>5</v>
      </c>
      <c r="O44" s="49">
        <v>5</v>
      </c>
      <c r="P44" s="49">
        <v>1</v>
      </c>
      <c r="Q44" s="49">
        <v>31</v>
      </c>
    </row>
    <row r="45" spans="2:17">
      <c r="B45" s="60">
        <f t="shared" ca="1" si="1"/>
        <v>38108</v>
      </c>
      <c r="C45" s="69">
        <f t="shared" ca="1" si="6"/>
        <v>22</v>
      </c>
      <c r="D45" s="67">
        <f t="shared" ca="1" si="7"/>
        <v>5</v>
      </c>
      <c r="E45" s="67">
        <f t="shared" ca="1" si="7"/>
        <v>6</v>
      </c>
      <c r="F45" s="63">
        <f t="shared" ca="1" si="7"/>
        <v>1216</v>
      </c>
      <c r="G45" s="50">
        <v>5.0599999999999999E-2</v>
      </c>
      <c r="H45" s="49">
        <f t="shared" ca="1" si="2"/>
        <v>20</v>
      </c>
      <c r="I45" s="1">
        <f t="shared" ca="1" si="3"/>
        <v>5</v>
      </c>
      <c r="J45" s="1">
        <f t="shared" ca="1" si="4"/>
        <v>6</v>
      </c>
      <c r="K45" s="49">
        <f t="shared" ca="1" si="5"/>
        <v>1216</v>
      </c>
      <c r="L45" s="39">
        <v>37773</v>
      </c>
      <c r="M45" s="49">
        <v>21</v>
      </c>
      <c r="N45" s="49">
        <v>4</v>
      </c>
      <c r="O45" s="49">
        <v>5</v>
      </c>
      <c r="P45" s="49">
        <v>0</v>
      </c>
      <c r="Q45" s="49">
        <v>30</v>
      </c>
    </row>
    <row r="46" spans="2:17">
      <c r="B46" s="60">
        <f t="shared" ca="1" si="1"/>
        <v>38139</v>
      </c>
      <c r="C46" s="69">
        <f t="shared" ca="1" si="6"/>
        <v>21</v>
      </c>
      <c r="D46" s="67">
        <f t="shared" ca="1" si="7"/>
        <v>4</v>
      </c>
      <c r="E46" s="67">
        <f t="shared" ca="1" si="7"/>
        <v>4</v>
      </c>
      <c r="F46" s="63">
        <f t="shared" ca="1" si="7"/>
        <v>1247</v>
      </c>
      <c r="G46" s="50">
        <v>5.0599999999999999E-2</v>
      </c>
      <c r="H46" s="49">
        <f t="shared" ca="1" si="2"/>
        <v>22</v>
      </c>
      <c r="I46" s="1">
        <f t="shared" ca="1" si="3"/>
        <v>4</v>
      </c>
      <c r="J46" s="1">
        <f t="shared" ca="1" si="4"/>
        <v>4</v>
      </c>
      <c r="K46" s="49">
        <f t="shared" ca="1" si="5"/>
        <v>1247</v>
      </c>
      <c r="L46" s="39">
        <v>37803</v>
      </c>
      <c r="M46" s="49">
        <v>22</v>
      </c>
      <c r="N46" s="49">
        <v>4</v>
      </c>
      <c r="O46" s="49">
        <v>5</v>
      </c>
      <c r="P46" s="49">
        <v>1</v>
      </c>
      <c r="Q46" s="49">
        <v>31</v>
      </c>
    </row>
    <row r="47" spans="2:17">
      <c r="B47" s="60">
        <f t="shared" ca="1" si="1"/>
        <v>38169</v>
      </c>
      <c r="C47" s="69">
        <f t="shared" ca="1" si="6"/>
        <v>22</v>
      </c>
      <c r="D47" s="67">
        <f t="shared" ca="1" si="7"/>
        <v>5</v>
      </c>
      <c r="E47" s="67">
        <f t="shared" ca="1" si="7"/>
        <v>5</v>
      </c>
      <c r="F47" s="63">
        <f t="shared" ca="1" si="7"/>
        <v>1277</v>
      </c>
      <c r="G47" s="50">
        <v>5.0700000000000002E-2</v>
      </c>
      <c r="H47" s="49">
        <f t="shared" ca="1" si="2"/>
        <v>21</v>
      </c>
      <c r="I47" s="1">
        <f t="shared" ca="1" si="3"/>
        <v>5</v>
      </c>
      <c r="J47" s="1">
        <f t="shared" ca="1" si="4"/>
        <v>5</v>
      </c>
      <c r="K47" s="49">
        <f t="shared" ca="1" si="5"/>
        <v>1277</v>
      </c>
      <c r="L47" s="39">
        <v>37834</v>
      </c>
      <c r="M47" s="49">
        <v>21</v>
      </c>
      <c r="N47" s="49">
        <v>5</v>
      </c>
      <c r="O47" s="49">
        <v>5</v>
      </c>
      <c r="P47" s="49">
        <v>0</v>
      </c>
      <c r="Q47" s="49">
        <v>31</v>
      </c>
    </row>
    <row r="48" spans="2:17">
      <c r="B48" s="60">
        <f t="shared" ca="1" si="1"/>
        <v>38200</v>
      </c>
      <c r="C48" s="69">
        <f t="shared" ca="1" si="6"/>
        <v>21</v>
      </c>
      <c r="D48" s="67">
        <f t="shared" ca="1" si="7"/>
        <v>4</v>
      </c>
      <c r="E48" s="67">
        <f t="shared" ca="1" si="7"/>
        <v>5</v>
      </c>
      <c r="F48" s="63">
        <f t="shared" ca="1" si="7"/>
        <v>1308</v>
      </c>
      <c r="G48" s="50">
        <v>5.0700000000000002E-2</v>
      </c>
      <c r="H48" s="49">
        <f t="shared" ca="1" si="2"/>
        <v>22</v>
      </c>
      <c r="I48" s="1">
        <f t="shared" ca="1" si="3"/>
        <v>4</v>
      </c>
      <c r="J48" s="1">
        <f t="shared" ca="1" si="4"/>
        <v>5</v>
      </c>
      <c r="K48" s="49">
        <f t="shared" ca="1" si="5"/>
        <v>1308</v>
      </c>
      <c r="L48" s="39">
        <v>37865</v>
      </c>
      <c r="M48" s="49">
        <v>21</v>
      </c>
      <c r="N48" s="49">
        <v>4</v>
      </c>
      <c r="O48" s="49">
        <v>5</v>
      </c>
      <c r="P48" s="49">
        <v>1</v>
      </c>
      <c r="Q48" s="49">
        <v>30</v>
      </c>
    </row>
    <row r="49" spans="2:17">
      <c r="B49" s="60">
        <f t="shared" ca="1" si="1"/>
        <v>38231</v>
      </c>
      <c r="C49" s="69">
        <f t="shared" ca="1" si="6"/>
        <v>21</v>
      </c>
      <c r="D49" s="67">
        <f t="shared" ca="1" si="7"/>
        <v>4</v>
      </c>
      <c r="E49" s="67">
        <f t="shared" ca="1" si="7"/>
        <v>5</v>
      </c>
      <c r="F49" s="63">
        <f t="shared" ca="1" si="7"/>
        <v>1339</v>
      </c>
      <c r="G49" s="50">
        <v>5.0799999999999998E-2</v>
      </c>
      <c r="H49" s="49">
        <f t="shared" ca="1" si="2"/>
        <v>21</v>
      </c>
      <c r="I49" s="1">
        <f t="shared" ca="1" si="3"/>
        <v>4</v>
      </c>
      <c r="J49" s="1">
        <f t="shared" ca="1" si="4"/>
        <v>5</v>
      </c>
      <c r="K49" s="49">
        <f t="shared" ca="1" si="5"/>
        <v>1339</v>
      </c>
      <c r="L49" s="39">
        <v>37895</v>
      </c>
      <c r="M49" s="49">
        <v>23</v>
      </c>
      <c r="N49" s="49">
        <v>4</v>
      </c>
      <c r="O49" s="49">
        <v>4</v>
      </c>
      <c r="P49" s="49">
        <v>0</v>
      </c>
      <c r="Q49" s="49">
        <v>31</v>
      </c>
    </row>
    <row r="50" spans="2:17">
      <c r="B50" s="60">
        <f t="shared" ca="1" si="1"/>
        <v>38261</v>
      </c>
      <c r="C50" s="69">
        <f t="shared" ca="1" si="6"/>
        <v>21</v>
      </c>
      <c r="D50" s="67">
        <f t="shared" ca="1" si="7"/>
        <v>5</v>
      </c>
      <c r="E50" s="67">
        <f t="shared" ca="1" si="7"/>
        <v>5</v>
      </c>
      <c r="F50" s="63">
        <f t="shared" ca="1" si="7"/>
        <v>1369</v>
      </c>
      <c r="G50" s="50">
        <v>5.0799999999999998E-2</v>
      </c>
      <c r="H50" s="49">
        <f t="shared" ca="1" si="2"/>
        <v>21</v>
      </c>
      <c r="I50" s="1">
        <f t="shared" ca="1" si="3"/>
        <v>5</v>
      </c>
      <c r="J50" s="1">
        <f t="shared" ca="1" si="4"/>
        <v>5</v>
      </c>
      <c r="K50" s="49">
        <f t="shared" ca="1" si="5"/>
        <v>1369</v>
      </c>
      <c r="L50" s="39">
        <v>37926</v>
      </c>
      <c r="M50" s="49">
        <v>19</v>
      </c>
      <c r="N50" s="49">
        <v>5</v>
      </c>
      <c r="O50" s="49">
        <v>6</v>
      </c>
      <c r="P50" s="49">
        <v>1</v>
      </c>
      <c r="Q50" s="49">
        <v>30</v>
      </c>
    </row>
    <row r="51" spans="2:17">
      <c r="B51" s="60">
        <f t="shared" ca="1" si="1"/>
        <v>38292</v>
      </c>
      <c r="C51" s="69">
        <f t="shared" ca="1" si="6"/>
        <v>23</v>
      </c>
      <c r="D51" s="67">
        <f t="shared" ca="1" si="7"/>
        <v>4</v>
      </c>
      <c r="E51" s="67">
        <f t="shared" ca="1" si="7"/>
        <v>5</v>
      </c>
      <c r="F51" s="63">
        <f t="shared" ca="1" si="7"/>
        <v>1400</v>
      </c>
      <c r="G51" s="50">
        <v>5.0799999999999998E-2</v>
      </c>
      <c r="H51" s="49">
        <f t="shared" ca="1" si="2"/>
        <v>21</v>
      </c>
      <c r="I51" s="1">
        <f t="shared" ca="1" si="3"/>
        <v>4</v>
      </c>
      <c r="J51" s="1">
        <f t="shared" ca="1" si="4"/>
        <v>5</v>
      </c>
      <c r="K51" s="49">
        <f t="shared" ca="1" si="5"/>
        <v>1400</v>
      </c>
      <c r="L51" s="39">
        <v>37956</v>
      </c>
      <c r="M51" s="49">
        <v>22</v>
      </c>
      <c r="N51" s="49">
        <v>4</v>
      </c>
      <c r="O51" s="49">
        <v>5</v>
      </c>
      <c r="P51" s="49">
        <v>1</v>
      </c>
      <c r="Q51" s="49">
        <v>31</v>
      </c>
    </row>
    <row r="52" spans="2:17">
      <c r="B52" s="60">
        <f t="shared" ca="1" si="1"/>
        <v>38322</v>
      </c>
      <c r="C52" s="69">
        <f t="shared" ca="1" si="6"/>
        <v>21</v>
      </c>
      <c r="D52" s="67">
        <f t="shared" ca="1" si="7"/>
        <v>3</v>
      </c>
      <c r="E52" s="67">
        <f t="shared" ca="1" si="7"/>
        <v>5</v>
      </c>
      <c r="F52" s="63">
        <f t="shared" ca="1" si="7"/>
        <v>1430</v>
      </c>
      <c r="G52" s="50">
        <v>5.0900000000000001E-2</v>
      </c>
      <c r="H52" s="49">
        <f t="shared" ca="1" si="2"/>
        <v>23</v>
      </c>
      <c r="I52" s="1">
        <f t="shared" ca="1" si="3"/>
        <v>3</v>
      </c>
      <c r="J52" s="1">
        <f t="shared" ca="1" si="4"/>
        <v>5</v>
      </c>
      <c r="K52" s="49">
        <f t="shared" ca="1" si="5"/>
        <v>1430</v>
      </c>
      <c r="L52" s="39">
        <v>37987</v>
      </c>
      <c r="M52" s="49">
        <v>21</v>
      </c>
      <c r="N52" s="49">
        <v>5</v>
      </c>
      <c r="O52" s="49">
        <v>5</v>
      </c>
      <c r="P52" s="49">
        <v>1</v>
      </c>
      <c r="Q52" s="49">
        <v>31</v>
      </c>
    </row>
    <row r="53" spans="2:17">
      <c r="B53" s="60">
        <f t="shared" ca="1" si="1"/>
        <v>38353</v>
      </c>
      <c r="C53" s="69">
        <f t="shared" ca="1" si="6"/>
        <v>20</v>
      </c>
      <c r="D53" s="67">
        <f t="shared" ca="1" si="7"/>
        <v>4</v>
      </c>
      <c r="E53" s="67">
        <f t="shared" ca="1" si="7"/>
        <v>6</v>
      </c>
      <c r="F53" s="63">
        <f t="shared" ca="1" si="7"/>
        <v>1461</v>
      </c>
      <c r="G53" s="50">
        <v>5.0900000000000001E-2</v>
      </c>
      <c r="H53" s="49">
        <f t="shared" ca="1" si="2"/>
        <v>21</v>
      </c>
      <c r="I53" s="1">
        <f t="shared" ca="1" si="3"/>
        <v>4</v>
      </c>
      <c r="J53" s="1">
        <f t="shared" ca="1" si="4"/>
        <v>6</v>
      </c>
      <c r="K53" s="49">
        <f t="shared" ca="1" si="5"/>
        <v>1461</v>
      </c>
      <c r="L53" s="39">
        <v>38018</v>
      </c>
      <c r="M53" s="49">
        <v>20</v>
      </c>
      <c r="N53" s="49">
        <v>4</v>
      </c>
      <c r="O53" s="49">
        <v>5</v>
      </c>
      <c r="P53" s="49">
        <v>0</v>
      </c>
      <c r="Q53" s="49">
        <v>29</v>
      </c>
    </row>
    <row r="54" spans="2:17">
      <c r="B54" s="60">
        <f t="shared" ca="1" si="1"/>
        <v>38384</v>
      </c>
      <c r="C54" s="69">
        <f t="shared" ca="1" si="6"/>
        <v>23</v>
      </c>
      <c r="D54" s="67">
        <f t="shared" ca="1" si="7"/>
        <v>4</v>
      </c>
      <c r="E54" s="67">
        <f t="shared" ca="1" si="7"/>
        <v>4</v>
      </c>
      <c r="F54" s="63">
        <f t="shared" ca="1" si="7"/>
        <v>1492</v>
      </c>
      <c r="G54" s="50">
        <v>5.0900000000000001E-2</v>
      </c>
      <c r="H54" s="49">
        <f t="shared" ca="1" si="2"/>
        <v>20</v>
      </c>
      <c r="I54" s="1">
        <f t="shared" ca="1" si="3"/>
        <v>4</v>
      </c>
      <c r="J54" s="1">
        <f t="shared" ca="1" si="4"/>
        <v>4</v>
      </c>
      <c r="K54" s="49">
        <f t="shared" ca="1" si="5"/>
        <v>1492</v>
      </c>
      <c r="L54" s="39">
        <v>38047</v>
      </c>
      <c r="M54" s="49">
        <v>23</v>
      </c>
      <c r="N54" s="49">
        <v>4</v>
      </c>
      <c r="O54" s="49">
        <v>4</v>
      </c>
      <c r="P54" s="49">
        <v>0</v>
      </c>
      <c r="Q54" s="49">
        <v>31</v>
      </c>
    </row>
    <row r="55" spans="2:17">
      <c r="B55" s="60">
        <f t="shared" ca="1" si="1"/>
        <v>38412</v>
      </c>
      <c r="C55" s="69">
        <f t="shared" ca="1" si="6"/>
        <v>21</v>
      </c>
      <c r="D55" s="67">
        <f t="shared" ca="1" si="7"/>
        <v>4</v>
      </c>
      <c r="E55" s="67">
        <f t="shared" ca="1" si="7"/>
        <v>4</v>
      </c>
      <c r="F55" s="63">
        <f t="shared" ca="1" si="7"/>
        <v>1520</v>
      </c>
      <c r="G55" s="50">
        <v>5.0999999999999997E-2</v>
      </c>
      <c r="H55" s="49">
        <f t="shared" ca="1" si="2"/>
        <v>23</v>
      </c>
      <c r="I55" s="1">
        <f t="shared" ca="1" si="3"/>
        <v>4</v>
      </c>
      <c r="J55" s="1">
        <f t="shared" ca="1" si="4"/>
        <v>4</v>
      </c>
      <c r="K55" s="49">
        <f t="shared" ca="1" si="5"/>
        <v>1520</v>
      </c>
      <c r="L55" s="39">
        <v>38078</v>
      </c>
      <c r="M55" s="49">
        <v>22</v>
      </c>
      <c r="N55" s="49">
        <v>4</v>
      </c>
      <c r="O55" s="49">
        <v>4</v>
      </c>
      <c r="P55" s="49">
        <v>0</v>
      </c>
      <c r="Q55" s="49">
        <v>30</v>
      </c>
    </row>
    <row r="56" spans="2:17">
      <c r="B56" s="60">
        <f t="shared" ca="1" si="1"/>
        <v>38443</v>
      </c>
      <c r="C56" s="69">
        <f t="shared" ca="1" si="6"/>
        <v>21</v>
      </c>
      <c r="D56" s="67">
        <f t="shared" ca="1" si="7"/>
        <v>5</v>
      </c>
      <c r="E56" s="67">
        <f t="shared" ca="1" si="7"/>
        <v>4</v>
      </c>
      <c r="F56" s="63">
        <f t="shared" ca="1" si="7"/>
        <v>1551</v>
      </c>
      <c r="G56" s="50">
        <v>5.0999999999999997E-2</v>
      </c>
      <c r="H56" s="49">
        <f t="shared" ca="1" si="2"/>
        <v>21</v>
      </c>
      <c r="I56" s="1">
        <f t="shared" ca="1" si="3"/>
        <v>5</v>
      </c>
      <c r="J56" s="1">
        <f t="shared" ca="1" si="4"/>
        <v>4</v>
      </c>
      <c r="K56" s="49">
        <f t="shared" ca="1" si="5"/>
        <v>1551</v>
      </c>
      <c r="L56" s="39">
        <v>38108</v>
      </c>
      <c r="M56" s="49">
        <v>20</v>
      </c>
      <c r="N56" s="49">
        <v>5</v>
      </c>
      <c r="O56" s="49">
        <v>6</v>
      </c>
      <c r="P56" s="49">
        <v>1</v>
      </c>
      <c r="Q56" s="49">
        <v>31</v>
      </c>
    </row>
    <row r="57" spans="2:17">
      <c r="B57" s="60">
        <f t="shared" ca="1" si="1"/>
        <v>38473</v>
      </c>
      <c r="C57" s="69">
        <f t="shared" ca="1" si="6"/>
        <v>22</v>
      </c>
      <c r="D57" s="67">
        <f t="shared" ca="1" si="7"/>
        <v>4</v>
      </c>
      <c r="E57" s="67">
        <f t="shared" ca="1" si="7"/>
        <v>6</v>
      </c>
      <c r="F57" s="63">
        <f t="shared" ca="1" si="7"/>
        <v>1581</v>
      </c>
      <c r="G57" s="50">
        <v>5.11E-2</v>
      </c>
      <c r="H57" s="49">
        <f t="shared" ca="1" si="2"/>
        <v>21</v>
      </c>
      <c r="I57" s="1">
        <f t="shared" ca="1" si="3"/>
        <v>4</v>
      </c>
      <c r="J57" s="1">
        <f t="shared" ca="1" si="4"/>
        <v>6</v>
      </c>
      <c r="K57" s="49">
        <f t="shared" ca="1" si="5"/>
        <v>1581</v>
      </c>
      <c r="L57" s="39">
        <v>38139</v>
      </c>
      <c r="M57" s="49">
        <v>22</v>
      </c>
      <c r="N57" s="49">
        <v>4</v>
      </c>
      <c r="O57" s="49">
        <v>4</v>
      </c>
      <c r="P57" s="49">
        <v>0</v>
      </c>
      <c r="Q57" s="49">
        <v>30</v>
      </c>
    </row>
    <row r="58" spans="2:17">
      <c r="B58" s="60">
        <f t="shared" ca="1" si="1"/>
        <v>38504</v>
      </c>
      <c r="C58" s="69">
        <f t="shared" ca="1" si="6"/>
        <v>20</v>
      </c>
      <c r="D58" s="67">
        <f t="shared" ca="1" si="7"/>
        <v>4</v>
      </c>
      <c r="E58" s="67">
        <f t="shared" ca="1" si="7"/>
        <v>4</v>
      </c>
      <c r="F58" s="63">
        <f t="shared" ca="1" si="7"/>
        <v>1612</v>
      </c>
      <c r="G58" s="50">
        <v>5.11E-2</v>
      </c>
      <c r="H58" s="49">
        <f t="shared" ca="1" si="2"/>
        <v>22</v>
      </c>
      <c r="I58" s="1">
        <f t="shared" ca="1" si="3"/>
        <v>4</v>
      </c>
      <c r="J58" s="1">
        <f t="shared" ca="1" si="4"/>
        <v>4</v>
      </c>
      <c r="K58" s="49">
        <f t="shared" ca="1" si="5"/>
        <v>1612</v>
      </c>
      <c r="L58" s="39">
        <v>38169</v>
      </c>
      <c r="M58" s="49">
        <v>21</v>
      </c>
      <c r="N58" s="49">
        <v>5</v>
      </c>
      <c r="O58" s="49">
        <v>5</v>
      </c>
      <c r="P58" s="49">
        <v>1</v>
      </c>
      <c r="Q58" s="49">
        <v>31</v>
      </c>
    </row>
    <row r="59" spans="2:17">
      <c r="B59" s="60">
        <f t="shared" ca="1" si="1"/>
        <v>38534</v>
      </c>
      <c r="C59" s="69">
        <f t="shared" ca="1" si="6"/>
        <v>23</v>
      </c>
      <c r="D59" s="67">
        <f t="shared" ca="1" si="7"/>
        <v>5</v>
      </c>
      <c r="E59" s="67">
        <f t="shared" ca="1" si="7"/>
        <v>6</v>
      </c>
      <c r="F59" s="63">
        <f t="shared" ca="1" si="7"/>
        <v>1642</v>
      </c>
      <c r="G59" s="50">
        <v>5.11E-2</v>
      </c>
      <c r="H59" s="49">
        <f t="shared" ca="1" si="2"/>
        <v>20</v>
      </c>
      <c r="I59" s="1">
        <f t="shared" ca="1" si="3"/>
        <v>5</v>
      </c>
      <c r="J59" s="1">
        <f t="shared" ca="1" si="4"/>
        <v>6</v>
      </c>
      <c r="K59" s="49">
        <f t="shared" ca="1" si="5"/>
        <v>1642</v>
      </c>
      <c r="L59" s="39">
        <v>38200</v>
      </c>
      <c r="M59" s="49">
        <v>22</v>
      </c>
      <c r="N59" s="49">
        <v>4</v>
      </c>
      <c r="O59" s="49">
        <v>5</v>
      </c>
      <c r="P59" s="49">
        <v>0</v>
      </c>
      <c r="Q59" s="49">
        <v>31</v>
      </c>
    </row>
    <row r="60" spans="2:17">
      <c r="B60" s="60">
        <f t="shared" ca="1" si="1"/>
        <v>38565</v>
      </c>
      <c r="C60" s="69">
        <f t="shared" ca="1" si="6"/>
        <v>21</v>
      </c>
      <c r="D60" s="67">
        <f t="shared" ca="1" si="7"/>
        <v>4</v>
      </c>
      <c r="E60" s="67">
        <f t="shared" ca="1" si="7"/>
        <v>4</v>
      </c>
      <c r="F60" s="63">
        <f t="shared" ca="1" si="7"/>
        <v>1673</v>
      </c>
      <c r="G60" s="50">
        <v>5.1200000000000002E-2</v>
      </c>
      <c r="H60" s="49">
        <f t="shared" ca="1" si="2"/>
        <v>23</v>
      </c>
      <c r="I60" s="1">
        <f t="shared" ca="1" si="3"/>
        <v>4</v>
      </c>
      <c r="J60" s="1">
        <f t="shared" ca="1" si="4"/>
        <v>4</v>
      </c>
      <c r="K60" s="49">
        <f t="shared" ca="1" si="5"/>
        <v>1673</v>
      </c>
      <c r="L60" s="39">
        <v>38231</v>
      </c>
      <c r="M60" s="49">
        <v>21</v>
      </c>
      <c r="N60" s="49">
        <v>4</v>
      </c>
      <c r="O60" s="49">
        <v>5</v>
      </c>
      <c r="P60" s="49">
        <v>1</v>
      </c>
      <c r="Q60" s="49">
        <v>30</v>
      </c>
    </row>
    <row r="61" spans="2:17">
      <c r="B61" s="60">
        <f t="shared" ca="1" si="1"/>
        <v>38596</v>
      </c>
      <c r="C61" s="69">
        <f t="shared" ca="1" si="6"/>
        <v>21</v>
      </c>
      <c r="D61" s="67">
        <f t="shared" ca="1" si="7"/>
        <v>4</v>
      </c>
      <c r="E61" s="67">
        <f t="shared" ca="1" si="7"/>
        <v>5</v>
      </c>
      <c r="F61" s="63">
        <f t="shared" ca="1" si="7"/>
        <v>1704</v>
      </c>
      <c r="G61" s="50">
        <v>5.11E-2</v>
      </c>
      <c r="H61" s="49">
        <f t="shared" ca="1" si="2"/>
        <v>21</v>
      </c>
      <c r="I61" s="1">
        <f t="shared" ca="1" si="3"/>
        <v>4</v>
      </c>
      <c r="J61" s="1">
        <f t="shared" ca="1" si="4"/>
        <v>5</v>
      </c>
      <c r="K61" s="49">
        <f t="shared" ca="1" si="5"/>
        <v>1704</v>
      </c>
      <c r="L61" s="39">
        <v>38261</v>
      </c>
      <c r="M61" s="49">
        <v>21</v>
      </c>
      <c r="N61" s="49">
        <v>5</v>
      </c>
      <c r="O61" s="49">
        <v>5</v>
      </c>
      <c r="P61" s="49">
        <v>0</v>
      </c>
      <c r="Q61" s="49">
        <v>31</v>
      </c>
    </row>
    <row r="62" spans="2:17">
      <c r="B62" s="60">
        <f t="shared" ca="1" si="1"/>
        <v>38626</v>
      </c>
      <c r="C62" s="69">
        <f t="shared" ca="1" si="6"/>
        <v>21</v>
      </c>
      <c r="D62" s="67">
        <f t="shared" ca="1" si="7"/>
        <v>5</v>
      </c>
      <c r="E62" s="67">
        <f t="shared" ca="1" si="7"/>
        <v>5</v>
      </c>
      <c r="F62" s="63">
        <f t="shared" ca="1" si="7"/>
        <v>1734</v>
      </c>
      <c r="G62" s="50">
        <v>5.0799999999999998E-2</v>
      </c>
      <c r="H62" s="49">
        <f t="shared" ca="1" si="2"/>
        <v>21</v>
      </c>
      <c r="I62" s="1">
        <f t="shared" ca="1" si="3"/>
        <v>5</v>
      </c>
      <c r="J62" s="1">
        <f t="shared" ca="1" si="4"/>
        <v>5</v>
      </c>
      <c r="K62" s="49">
        <f t="shared" ca="1" si="5"/>
        <v>1734</v>
      </c>
      <c r="L62" s="39">
        <v>38292</v>
      </c>
      <c r="M62" s="49">
        <v>21</v>
      </c>
      <c r="N62" s="49">
        <v>4</v>
      </c>
      <c r="O62" s="49">
        <v>5</v>
      </c>
      <c r="P62" s="49">
        <v>1</v>
      </c>
      <c r="Q62" s="49">
        <v>30</v>
      </c>
    </row>
    <row r="63" spans="2:17">
      <c r="B63" s="60">
        <f t="shared" ca="1" si="1"/>
        <v>38657</v>
      </c>
      <c r="C63" s="69">
        <f t="shared" ca="1" si="6"/>
        <v>21</v>
      </c>
      <c r="D63" s="67">
        <f t="shared" ca="1" si="7"/>
        <v>4</v>
      </c>
      <c r="E63" s="67">
        <f t="shared" ca="1" si="7"/>
        <v>5</v>
      </c>
      <c r="F63" s="63">
        <f t="shared" ca="1" si="7"/>
        <v>1765</v>
      </c>
      <c r="G63" s="50">
        <v>5.0599999999999999E-2</v>
      </c>
      <c r="H63" s="49">
        <f t="shared" ca="1" si="2"/>
        <v>21</v>
      </c>
      <c r="I63" s="1">
        <f t="shared" ca="1" si="3"/>
        <v>4</v>
      </c>
      <c r="J63" s="1">
        <f t="shared" ca="1" si="4"/>
        <v>5</v>
      </c>
      <c r="K63" s="49">
        <f t="shared" ca="1" si="5"/>
        <v>1765</v>
      </c>
      <c r="L63" s="39">
        <v>38322</v>
      </c>
      <c r="M63" s="49">
        <v>23</v>
      </c>
      <c r="N63" s="49">
        <v>3</v>
      </c>
      <c r="O63" s="49">
        <v>5</v>
      </c>
      <c r="P63" s="49">
        <v>1</v>
      </c>
      <c r="Q63" s="49">
        <v>31</v>
      </c>
    </row>
    <row r="64" spans="2:17">
      <c r="B64" s="60">
        <f t="shared" ca="1" si="1"/>
        <v>38687</v>
      </c>
      <c r="C64" s="69">
        <f t="shared" ca="1" si="6"/>
        <v>21</v>
      </c>
      <c r="D64" s="67">
        <f t="shared" ca="1" si="7"/>
        <v>5</v>
      </c>
      <c r="E64" s="67">
        <f t="shared" ca="1" si="7"/>
        <v>5</v>
      </c>
      <c r="F64" s="63">
        <f t="shared" ca="1" si="7"/>
        <v>1795</v>
      </c>
      <c r="G64" s="50">
        <v>5.0500000000000003E-2</v>
      </c>
      <c r="H64" s="49">
        <f t="shared" ca="1" si="2"/>
        <v>21</v>
      </c>
      <c r="I64" s="1">
        <f t="shared" ca="1" si="3"/>
        <v>5</v>
      </c>
      <c r="J64" s="1">
        <f t="shared" ca="1" si="4"/>
        <v>5</v>
      </c>
      <c r="K64" s="49">
        <f t="shared" ca="1" si="5"/>
        <v>1795</v>
      </c>
      <c r="L64" s="39">
        <v>38353</v>
      </c>
      <c r="M64" s="49">
        <v>21</v>
      </c>
      <c r="N64" s="49">
        <v>4</v>
      </c>
      <c r="O64" s="49">
        <v>6</v>
      </c>
      <c r="P64" s="49">
        <v>1</v>
      </c>
      <c r="Q64" s="49">
        <v>31</v>
      </c>
    </row>
    <row r="65" spans="2:17">
      <c r="B65" s="60">
        <f t="shared" ca="1" si="1"/>
        <v>38718</v>
      </c>
      <c r="C65" s="69">
        <f t="shared" ca="1" si="6"/>
        <v>20</v>
      </c>
      <c r="D65" s="67">
        <f t="shared" ca="1" si="7"/>
        <v>4</v>
      </c>
      <c r="E65" s="67">
        <f t="shared" ca="1" si="7"/>
        <v>6</v>
      </c>
      <c r="F65" s="63">
        <f t="shared" ca="1" si="7"/>
        <v>1826</v>
      </c>
      <c r="G65" s="50">
        <v>5.0700000000000002E-2</v>
      </c>
      <c r="H65" s="49">
        <f t="shared" ca="1" si="2"/>
        <v>21</v>
      </c>
      <c r="I65" s="1">
        <f t="shared" ca="1" si="3"/>
        <v>4</v>
      </c>
      <c r="J65" s="1">
        <f t="shared" ca="1" si="4"/>
        <v>6</v>
      </c>
      <c r="K65" s="49">
        <f t="shared" ca="1" si="5"/>
        <v>1826</v>
      </c>
      <c r="L65" s="39">
        <v>38384</v>
      </c>
      <c r="M65" s="49">
        <v>20</v>
      </c>
      <c r="N65" s="49">
        <v>4</v>
      </c>
      <c r="O65" s="49">
        <v>4</v>
      </c>
      <c r="P65" s="49">
        <v>0</v>
      </c>
      <c r="Q65" s="49">
        <v>28</v>
      </c>
    </row>
    <row r="66" spans="2:17">
      <c r="B66" s="60">
        <f t="shared" ca="1" si="1"/>
        <v>38749</v>
      </c>
      <c r="C66" s="69">
        <f t="shared" ca="1" si="6"/>
        <v>23</v>
      </c>
      <c r="D66" s="67">
        <f t="shared" ca="1" si="7"/>
        <v>4</v>
      </c>
      <c r="E66" s="67">
        <f t="shared" ca="1" si="7"/>
        <v>4</v>
      </c>
      <c r="F66" s="63">
        <f t="shared" ca="1" si="7"/>
        <v>1857</v>
      </c>
      <c r="G66" s="50">
        <v>5.0799999999999998E-2</v>
      </c>
      <c r="H66" s="49">
        <f t="shared" ca="1" si="2"/>
        <v>20</v>
      </c>
      <c r="I66" s="1">
        <f t="shared" ca="1" si="3"/>
        <v>4</v>
      </c>
      <c r="J66" s="1">
        <f t="shared" ca="1" si="4"/>
        <v>4</v>
      </c>
      <c r="K66" s="49">
        <f t="shared" ca="1" si="5"/>
        <v>1857</v>
      </c>
      <c r="L66" s="39">
        <v>38412</v>
      </c>
      <c r="M66" s="49">
        <v>23</v>
      </c>
      <c r="N66" s="49">
        <v>4</v>
      </c>
      <c r="O66" s="49">
        <v>4</v>
      </c>
      <c r="P66" s="49">
        <v>0</v>
      </c>
      <c r="Q66" s="49">
        <v>31</v>
      </c>
    </row>
    <row r="67" spans="2:17">
      <c r="B67" s="60">
        <f t="shared" ca="1" si="1"/>
        <v>38777</v>
      </c>
      <c r="C67" s="69">
        <f t="shared" ca="1" si="6"/>
        <v>20</v>
      </c>
      <c r="D67" s="67">
        <f t="shared" ca="1" si="7"/>
        <v>4</v>
      </c>
      <c r="E67" s="67">
        <f t="shared" ca="1" si="7"/>
        <v>4</v>
      </c>
      <c r="F67" s="63">
        <f t="shared" ca="1" si="7"/>
        <v>1885</v>
      </c>
      <c r="G67" s="50">
        <v>5.0900000000000001E-2</v>
      </c>
      <c r="H67" s="49">
        <f t="shared" ca="1" si="2"/>
        <v>23</v>
      </c>
      <c r="I67" s="1">
        <f t="shared" ca="1" si="3"/>
        <v>4</v>
      </c>
      <c r="J67" s="1">
        <f t="shared" ca="1" si="4"/>
        <v>4</v>
      </c>
      <c r="K67" s="49">
        <f t="shared" ca="1" si="5"/>
        <v>1885</v>
      </c>
      <c r="L67" s="39">
        <v>38443</v>
      </c>
      <c r="M67" s="49">
        <v>21</v>
      </c>
      <c r="N67" s="49">
        <v>5</v>
      </c>
      <c r="O67" s="49">
        <v>4</v>
      </c>
      <c r="P67" s="49">
        <v>0</v>
      </c>
      <c r="Q67" s="49">
        <v>30</v>
      </c>
    </row>
    <row r="68" spans="2:17">
      <c r="B68" s="60">
        <f t="shared" ca="1" si="1"/>
        <v>38808</v>
      </c>
      <c r="C68" s="69">
        <f t="shared" ca="1" si="6"/>
        <v>22</v>
      </c>
      <c r="D68" s="67">
        <f t="shared" ca="1" si="7"/>
        <v>5</v>
      </c>
      <c r="E68" s="67">
        <f t="shared" ca="1" si="7"/>
        <v>5</v>
      </c>
      <c r="F68" s="63">
        <f t="shared" ca="1" si="7"/>
        <v>1916</v>
      </c>
      <c r="G68" s="50">
        <v>5.0999999999999997E-2</v>
      </c>
      <c r="H68" s="49">
        <f t="shared" ca="1" si="2"/>
        <v>20</v>
      </c>
      <c r="I68" s="1">
        <f t="shared" ca="1" si="3"/>
        <v>5</v>
      </c>
      <c r="J68" s="1">
        <f t="shared" ca="1" si="4"/>
        <v>5</v>
      </c>
      <c r="K68" s="49">
        <f t="shared" ca="1" si="5"/>
        <v>1916</v>
      </c>
      <c r="L68" s="39">
        <v>38473</v>
      </c>
      <c r="M68" s="49">
        <v>21</v>
      </c>
      <c r="N68" s="49">
        <v>4</v>
      </c>
      <c r="O68" s="49">
        <v>6</v>
      </c>
      <c r="P68" s="49">
        <v>1</v>
      </c>
      <c r="Q68" s="49">
        <v>31</v>
      </c>
    </row>
    <row r="69" spans="2:17">
      <c r="B69" s="60">
        <f t="shared" ca="1" si="1"/>
        <v>38838</v>
      </c>
      <c r="C69" s="69">
        <f t="shared" ca="1" si="6"/>
        <v>22</v>
      </c>
      <c r="D69" s="67">
        <f t="shared" ca="1" si="7"/>
        <v>4</v>
      </c>
      <c r="E69" s="67">
        <f t="shared" ca="1" si="7"/>
        <v>5</v>
      </c>
      <c r="F69" s="63">
        <f t="shared" ca="1" si="7"/>
        <v>1946</v>
      </c>
      <c r="G69" s="50">
        <v>5.11E-2</v>
      </c>
      <c r="H69" s="49">
        <f t="shared" ca="1" si="2"/>
        <v>22</v>
      </c>
      <c r="I69" s="1">
        <f t="shared" ca="1" si="3"/>
        <v>4</v>
      </c>
      <c r="J69" s="1">
        <f t="shared" ca="1" si="4"/>
        <v>5</v>
      </c>
      <c r="K69" s="49">
        <f t="shared" ca="1" si="5"/>
        <v>1946</v>
      </c>
      <c r="L69" s="39">
        <v>38504</v>
      </c>
      <c r="M69" s="49">
        <v>22</v>
      </c>
      <c r="N69" s="49">
        <v>4</v>
      </c>
      <c r="O69" s="49">
        <v>4</v>
      </c>
      <c r="P69" s="49">
        <v>0</v>
      </c>
      <c r="Q69" s="49">
        <v>30</v>
      </c>
    </row>
    <row r="70" spans="2:17">
      <c r="B70" s="60">
        <f t="shared" ref="B70:B133" ca="1" si="8">EOMONTH(B69,0)+1</f>
        <v>38869</v>
      </c>
      <c r="C70" s="69">
        <f t="shared" ca="1" si="6"/>
        <v>20</v>
      </c>
      <c r="D70" s="67">
        <f t="shared" ca="1" si="7"/>
        <v>4</v>
      </c>
      <c r="E70" s="67">
        <f t="shared" ca="1" si="7"/>
        <v>4</v>
      </c>
      <c r="F70" s="63">
        <f t="shared" ca="1" si="7"/>
        <v>1977</v>
      </c>
      <c r="G70" s="50">
        <v>5.1200000000000002E-2</v>
      </c>
      <c r="H70" s="49">
        <f t="shared" ref="H70:H133" ca="1" si="9">VLOOKUP($B70, NdayTable, 2)</f>
        <v>22</v>
      </c>
      <c r="I70" s="1">
        <f t="shared" ref="I70:I133" ca="1" si="10">VLOOKUP($B70, NdayTable,3)</f>
        <v>4</v>
      </c>
      <c r="J70" s="1">
        <f t="shared" ref="J70:J133" ca="1" si="11">VLOOKUP($B70, NdayTable, 4)</f>
        <v>4</v>
      </c>
      <c r="K70" s="49">
        <f t="shared" ref="K70:K133" ca="1" si="12">B70-ValuationDate</f>
        <v>1977</v>
      </c>
      <c r="L70" s="39">
        <v>38534</v>
      </c>
      <c r="M70" s="49">
        <v>20</v>
      </c>
      <c r="N70" s="49">
        <v>5</v>
      </c>
      <c r="O70" s="49">
        <v>6</v>
      </c>
      <c r="P70" s="49">
        <v>1</v>
      </c>
      <c r="Q70" s="49">
        <v>31</v>
      </c>
    </row>
    <row r="71" spans="2:17">
      <c r="B71" s="60">
        <f t="shared" ca="1" si="8"/>
        <v>38899</v>
      </c>
      <c r="C71" s="69">
        <f t="shared" ref="C71:C134" ca="1" si="13">H72</f>
        <v>23</v>
      </c>
      <c r="D71" s="67">
        <f t="shared" ca="1" si="7"/>
        <v>5</v>
      </c>
      <c r="E71" s="67">
        <f t="shared" ca="1" si="7"/>
        <v>6</v>
      </c>
      <c r="F71" s="63">
        <f t="shared" ca="1" si="7"/>
        <v>2007</v>
      </c>
      <c r="G71" s="50">
        <v>5.1400000000000001E-2</v>
      </c>
      <c r="H71" s="49">
        <f t="shared" ca="1" si="9"/>
        <v>20</v>
      </c>
      <c r="I71" s="1">
        <f t="shared" ca="1" si="10"/>
        <v>5</v>
      </c>
      <c r="J71" s="1">
        <f t="shared" ca="1" si="11"/>
        <v>6</v>
      </c>
      <c r="K71" s="49">
        <f t="shared" ca="1" si="12"/>
        <v>2007</v>
      </c>
      <c r="L71" s="39">
        <v>38565</v>
      </c>
      <c r="M71" s="49">
        <v>23</v>
      </c>
      <c r="N71" s="49">
        <v>4</v>
      </c>
      <c r="O71" s="49">
        <v>4</v>
      </c>
      <c r="P71" s="49">
        <v>0</v>
      </c>
      <c r="Q71" s="49">
        <v>31</v>
      </c>
    </row>
    <row r="72" spans="2:17">
      <c r="B72" s="60">
        <f t="shared" ca="1" si="8"/>
        <v>38930</v>
      </c>
      <c r="C72" s="69">
        <f t="shared" ca="1" si="13"/>
        <v>20</v>
      </c>
      <c r="D72" s="67">
        <f t="shared" ca="1" si="7"/>
        <v>4</v>
      </c>
      <c r="E72" s="67">
        <f t="shared" ca="1" si="7"/>
        <v>4</v>
      </c>
      <c r="F72" s="63">
        <f t="shared" ca="1" si="7"/>
        <v>2038</v>
      </c>
      <c r="G72" s="50">
        <v>5.1499999999999997E-2</v>
      </c>
      <c r="H72" s="49">
        <f t="shared" ca="1" si="9"/>
        <v>23</v>
      </c>
      <c r="I72" s="1">
        <f t="shared" ca="1" si="10"/>
        <v>4</v>
      </c>
      <c r="J72" s="1">
        <f t="shared" ca="1" si="11"/>
        <v>4</v>
      </c>
      <c r="K72" s="49">
        <f t="shared" ca="1" si="12"/>
        <v>2038</v>
      </c>
      <c r="L72" s="39">
        <v>38596</v>
      </c>
      <c r="M72" s="49">
        <v>21</v>
      </c>
      <c r="N72" s="49">
        <v>4</v>
      </c>
      <c r="O72" s="49">
        <v>5</v>
      </c>
      <c r="P72" s="49">
        <v>1</v>
      </c>
      <c r="Q72" s="49">
        <v>30</v>
      </c>
    </row>
    <row r="73" spans="2:17">
      <c r="B73" s="60">
        <f t="shared" ca="1" si="8"/>
        <v>38961</v>
      </c>
      <c r="C73" s="69">
        <f t="shared" ca="1" si="13"/>
        <v>22</v>
      </c>
      <c r="D73" s="67">
        <f t="shared" ca="1" si="7"/>
        <v>5</v>
      </c>
      <c r="E73" s="67">
        <f t="shared" ca="1" si="7"/>
        <v>5</v>
      </c>
      <c r="F73" s="63">
        <f t="shared" ca="1" si="7"/>
        <v>2069</v>
      </c>
      <c r="G73" s="50">
        <v>5.16E-2</v>
      </c>
      <c r="H73" s="49">
        <f t="shared" ca="1" si="9"/>
        <v>20</v>
      </c>
      <c r="I73" s="1">
        <f t="shared" ca="1" si="10"/>
        <v>5</v>
      </c>
      <c r="J73" s="1">
        <f t="shared" ca="1" si="11"/>
        <v>5</v>
      </c>
      <c r="K73" s="49">
        <f t="shared" ca="1" si="12"/>
        <v>2069</v>
      </c>
      <c r="L73" s="39">
        <v>38626</v>
      </c>
      <c r="M73" s="49">
        <v>21</v>
      </c>
      <c r="N73" s="49">
        <v>5</v>
      </c>
      <c r="O73" s="49">
        <v>5</v>
      </c>
      <c r="P73" s="49">
        <v>0</v>
      </c>
      <c r="Q73" s="49">
        <v>31</v>
      </c>
    </row>
    <row r="74" spans="2:17">
      <c r="B74" s="60">
        <f t="shared" ca="1" si="8"/>
        <v>38991</v>
      </c>
      <c r="C74" s="69">
        <f t="shared" ca="1" si="13"/>
        <v>21</v>
      </c>
      <c r="D74" s="67">
        <f t="shared" ca="1" si="7"/>
        <v>4</v>
      </c>
      <c r="E74" s="67">
        <f t="shared" ca="1" si="7"/>
        <v>5</v>
      </c>
      <c r="F74" s="63">
        <f t="shared" ca="1" si="7"/>
        <v>2099</v>
      </c>
      <c r="G74" s="50">
        <v>5.1700000000000003E-2</v>
      </c>
      <c r="H74" s="49">
        <f t="shared" ca="1" si="9"/>
        <v>22</v>
      </c>
      <c r="I74" s="1">
        <f t="shared" ca="1" si="10"/>
        <v>4</v>
      </c>
      <c r="J74" s="1">
        <f t="shared" ca="1" si="11"/>
        <v>5</v>
      </c>
      <c r="K74" s="49">
        <f t="shared" ca="1" si="12"/>
        <v>2099</v>
      </c>
      <c r="L74" s="39">
        <v>38657</v>
      </c>
      <c r="M74" s="49">
        <v>21</v>
      </c>
      <c r="N74" s="49">
        <v>4</v>
      </c>
      <c r="O74" s="49">
        <v>5</v>
      </c>
      <c r="P74" s="49">
        <v>1</v>
      </c>
      <c r="Q74" s="49">
        <v>30</v>
      </c>
    </row>
    <row r="75" spans="2:17">
      <c r="B75" s="60">
        <f t="shared" ca="1" si="8"/>
        <v>39022</v>
      </c>
      <c r="C75" s="69">
        <f t="shared" ca="1" si="13"/>
        <v>20</v>
      </c>
      <c r="D75" s="67">
        <f t="shared" ca="1" si="7"/>
        <v>4</v>
      </c>
      <c r="E75" s="67">
        <f t="shared" ca="1" si="7"/>
        <v>5</v>
      </c>
      <c r="F75" s="63">
        <f t="shared" ca="1" si="7"/>
        <v>2130</v>
      </c>
      <c r="G75" s="50">
        <v>5.1799999999999999E-2</v>
      </c>
      <c r="H75" s="49">
        <f t="shared" ca="1" si="9"/>
        <v>21</v>
      </c>
      <c r="I75" s="1">
        <f t="shared" ca="1" si="10"/>
        <v>4</v>
      </c>
      <c r="J75" s="1">
        <f t="shared" ca="1" si="11"/>
        <v>5</v>
      </c>
      <c r="K75" s="49">
        <f t="shared" ca="1" si="12"/>
        <v>2130</v>
      </c>
      <c r="L75" s="39">
        <v>38687</v>
      </c>
      <c r="M75" s="49">
        <v>21</v>
      </c>
      <c r="N75" s="49">
        <v>5</v>
      </c>
      <c r="O75" s="49">
        <v>5</v>
      </c>
      <c r="P75" s="49">
        <v>1</v>
      </c>
      <c r="Q75" s="49">
        <v>31</v>
      </c>
    </row>
    <row r="76" spans="2:17">
      <c r="B76" s="60">
        <f t="shared" ca="1" si="8"/>
        <v>39052</v>
      </c>
      <c r="C76" s="69">
        <f t="shared" ca="1" si="13"/>
        <v>22</v>
      </c>
      <c r="D76" s="67">
        <f t="shared" ca="1" si="7"/>
        <v>5</v>
      </c>
      <c r="E76" s="67">
        <f t="shared" ca="1" si="7"/>
        <v>6</v>
      </c>
      <c r="F76" s="63">
        <f t="shared" ca="1" si="7"/>
        <v>2160</v>
      </c>
      <c r="G76" s="50">
        <v>5.1900000000000002E-2</v>
      </c>
      <c r="H76" s="49">
        <f t="shared" ca="1" si="9"/>
        <v>20</v>
      </c>
      <c r="I76" s="1">
        <f t="shared" ca="1" si="10"/>
        <v>5</v>
      </c>
      <c r="J76" s="1">
        <f t="shared" ca="1" si="11"/>
        <v>6</v>
      </c>
      <c r="K76" s="49">
        <f t="shared" ca="1" si="12"/>
        <v>2160</v>
      </c>
      <c r="L76" s="39">
        <v>38718</v>
      </c>
      <c r="M76" s="49">
        <v>21</v>
      </c>
      <c r="N76" s="49">
        <v>4</v>
      </c>
      <c r="O76" s="49">
        <v>6</v>
      </c>
      <c r="P76" s="49">
        <v>1</v>
      </c>
      <c r="Q76" s="49">
        <v>31</v>
      </c>
    </row>
    <row r="77" spans="2:17">
      <c r="B77" s="60">
        <f t="shared" ca="1" si="8"/>
        <v>39083</v>
      </c>
      <c r="C77" s="69">
        <f t="shared" ca="1" si="13"/>
        <v>20</v>
      </c>
      <c r="D77" s="67">
        <f t="shared" ca="1" si="7"/>
        <v>4</v>
      </c>
      <c r="E77" s="67">
        <f t="shared" ca="1" si="7"/>
        <v>5</v>
      </c>
      <c r="F77" s="63">
        <f t="shared" ca="1" si="7"/>
        <v>2191</v>
      </c>
      <c r="G77" s="50">
        <v>5.1999999999999998E-2</v>
      </c>
      <c r="H77" s="49">
        <f t="shared" ca="1" si="9"/>
        <v>22</v>
      </c>
      <c r="I77" s="1">
        <f t="shared" ca="1" si="10"/>
        <v>4</v>
      </c>
      <c r="J77" s="1">
        <f t="shared" ca="1" si="11"/>
        <v>5</v>
      </c>
      <c r="K77" s="49">
        <f t="shared" ca="1" si="12"/>
        <v>2191</v>
      </c>
      <c r="L77" s="39">
        <v>38749</v>
      </c>
      <c r="M77" s="49">
        <v>20</v>
      </c>
      <c r="N77" s="49">
        <v>4</v>
      </c>
      <c r="O77" s="49">
        <v>4</v>
      </c>
      <c r="P77" s="49">
        <v>0</v>
      </c>
      <c r="Q77" s="49">
        <v>28</v>
      </c>
    </row>
    <row r="78" spans="2:17">
      <c r="B78" s="60">
        <f t="shared" ca="1" si="8"/>
        <v>39114</v>
      </c>
      <c r="C78" s="69">
        <f t="shared" ca="1" si="13"/>
        <v>22</v>
      </c>
      <c r="D78" s="67">
        <f t="shared" ca="1" si="7"/>
        <v>4</v>
      </c>
      <c r="E78" s="67">
        <f t="shared" ca="1" si="7"/>
        <v>4</v>
      </c>
      <c r="F78" s="63">
        <f t="shared" ca="1" si="7"/>
        <v>2222</v>
      </c>
      <c r="G78" s="50">
        <v>5.2200000000000003E-2</v>
      </c>
      <c r="H78" s="49">
        <f t="shared" ca="1" si="9"/>
        <v>20</v>
      </c>
      <c r="I78" s="1">
        <f t="shared" ca="1" si="10"/>
        <v>4</v>
      </c>
      <c r="J78" s="1">
        <f t="shared" ca="1" si="11"/>
        <v>4</v>
      </c>
      <c r="K78" s="49">
        <f t="shared" ca="1" si="12"/>
        <v>2222</v>
      </c>
      <c r="L78" s="39">
        <v>38777</v>
      </c>
      <c r="M78" s="49">
        <v>23</v>
      </c>
      <c r="N78" s="49">
        <v>4</v>
      </c>
      <c r="O78" s="49">
        <v>4</v>
      </c>
      <c r="P78" s="49">
        <v>0</v>
      </c>
      <c r="Q78" s="49">
        <v>31</v>
      </c>
    </row>
    <row r="79" spans="2:17">
      <c r="B79" s="60">
        <f t="shared" ca="1" si="8"/>
        <v>39142</v>
      </c>
      <c r="C79" s="69">
        <f t="shared" ca="1" si="13"/>
        <v>21</v>
      </c>
      <c r="D79" s="67">
        <f t="shared" ca="1" si="7"/>
        <v>5</v>
      </c>
      <c r="E79" s="67">
        <f t="shared" ca="1" si="7"/>
        <v>4</v>
      </c>
      <c r="F79" s="63">
        <f t="shared" ca="1" si="7"/>
        <v>2250</v>
      </c>
      <c r="G79" s="50">
        <v>5.2299999999999999E-2</v>
      </c>
      <c r="H79" s="49">
        <f t="shared" ca="1" si="9"/>
        <v>22</v>
      </c>
      <c r="I79" s="1">
        <f t="shared" ca="1" si="10"/>
        <v>5</v>
      </c>
      <c r="J79" s="1">
        <f t="shared" ca="1" si="11"/>
        <v>4</v>
      </c>
      <c r="K79" s="49">
        <f t="shared" ca="1" si="12"/>
        <v>2250</v>
      </c>
      <c r="L79" s="39">
        <v>38808</v>
      </c>
      <c r="M79" s="49">
        <v>20</v>
      </c>
      <c r="N79" s="49">
        <v>5</v>
      </c>
      <c r="O79" s="49">
        <v>5</v>
      </c>
      <c r="P79" s="49">
        <v>0</v>
      </c>
      <c r="Q79" s="49">
        <v>30</v>
      </c>
    </row>
    <row r="80" spans="2:17">
      <c r="B80" s="60">
        <f t="shared" ca="1" si="8"/>
        <v>39173</v>
      </c>
      <c r="C80" s="69">
        <f t="shared" ca="1" si="13"/>
        <v>22</v>
      </c>
      <c r="D80" s="67">
        <f t="shared" ca="1" si="7"/>
        <v>4</v>
      </c>
      <c r="E80" s="67">
        <f t="shared" ca="1" si="7"/>
        <v>5</v>
      </c>
      <c r="F80" s="63">
        <f t="shared" ca="1" si="7"/>
        <v>2281</v>
      </c>
      <c r="G80" s="50">
        <v>5.2400000000000002E-2</v>
      </c>
      <c r="H80" s="49">
        <f t="shared" ca="1" si="9"/>
        <v>21</v>
      </c>
      <c r="I80" s="1">
        <f t="shared" ca="1" si="10"/>
        <v>4</v>
      </c>
      <c r="J80" s="1">
        <f t="shared" ca="1" si="11"/>
        <v>5</v>
      </c>
      <c r="K80" s="49">
        <f t="shared" ca="1" si="12"/>
        <v>2281</v>
      </c>
      <c r="L80" s="39">
        <v>38838</v>
      </c>
      <c r="M80" s="49">
        <v>22</v>
      </c>
      <c r="N80" s="49">
        <v>4</v>
      </c>
      <c r="O80" s="49">
        <v>5</v>
      </c>
      <c r="P80" s="49">
        <v>1</v>
      </c>
      <c r="Q80" s="49">
        <v>31</v>
      </c>
    </row>
    <row r="81" spans="2:17">
      <c r="B81" s="60">
        <f t="shared" ca="1" si="8"/>
        <v>39203</v>
      </c>
      <c r="C81" s="69">
        <f t="shared" ca="1" si="13"/>
        <v>21</v>
      </c>
      <c r="D81" s="67">
        <f t="shared" ca="1" si="7"/>
        <v>4</v>
      </c>
      <c r="E81" s="67">
        <f t="shared" ca="1" si="7"/>
        <v>5</v>
      </c>
      <c r="F81" s="63">
        <f t="shared" ca="1" si="7"/>
        <v>2311</v>
      </c>
      <c r="G81" s="50">
        <v>5.2499999999999998E-2</v>
      </c>
      <c r="H81" s="49">
        <f t="shared" ca="1" si="9"/>
        <v>22</v>
      </c>
      <c r="I81" s="1">
        <f t="shared" ca="1" si="10"/>
        <v>4</v>
      </c>
      <c r="J81" s="1">
        <f t="shared" ca="1" si="11"/>
        <v>5</v>
      </c>
      <c r="K81" s="49">
        <f t="shared" ca="1" si="12"/>
        <v>2311</v>
      </c>
      <c r="L81" s="39">
        <v>38869</v>
      </c>
      <c r="M81" s="49">
        <v>22</v>
      </c>
      <c r="N81" s="49">
        <v>4</v>
      </c>
      <c r="O81" s="49">
        <v>4</v>
      </c>
      <c r="P81" s="49">
        <v>0</v>
      </c>
      <c r="Q81" s="49">
        <v>30</v>
      </c>
    </row>
    <row r="82" spans="2:17">
      <c r="B82" s="60">
        <f t="shared" ca="1" si="8"/>
        <v>39234</v>
      </c>
      <c r="C82" s="69">
        <f t="shared" ca="1" si="13"/>
        <v>21</v>
      </c>
      <c r="D82" s="67">
        <f t="shared" ca="1" si="7"/>
        <v>5</v>
      </c>
      <c r="E82" s="67">
        <f t="shared" ca="1" si="7"/>
        <v>4</v>
      </c>
      <c r="F82" s="63">
        <f t="shared" ca="1" si="7"/>
        <v>2342</v>
      </c>
      <c r="G82" s="50">
        <v>5.2600000000000001E-2</v>
      </c>
      <c r="H82" s="49">
        <f t="shared" ca="1" si="9"/>
        <v>21</v>
      </c>
      <c r="I82" s="1">
        <f t="shared" ca="1" si="10"/>
        <v>5</v>
      </c>
      <c r="J82" s="1">
        <f t="shared" ca="1" si="11"/>
        <v>4</v>
      </c>
      <c r="K82" s="49">
        <f t="shared" ca="1" si="12"/>
        <v>2342</v>
      </c>
      <c r="L82" s="39">
        <v>38899</v>
      </c>
      <c r="M82" s="49">
        <v>20</v>
      </c>
      <c r="N82" s="49">
        <v>5</v>
      </c>
      <c r="O82" s="49">
        <v>6</v>
      </c>
      <c r="P82" s="49">
        <v>1</v>
      </c>
      <c r="Q82" s="49">
        <v>31</v>
      </c>
    </row>
    <row r="83" spans="2:17">
      <c r="B83" s="60">
        <f t="shared" ca="1" si="8"/>
        <v>39264</v>
      </c>
      <c r="C83" s="69">
        <f t="shared" ca="1" si="13"/>
        <v>23</v>
      </c>
      <c r="D83" s="67">
        <f t="shared" ca="1" si="7"/>
        <v>4</v>
      </c>
      <c r="E83" s="67">
        <f t="shared" ca="1" si="7"/>
        <v>6</v>
      </c>
      <c r="F83" s="63">
        <f t="shared" ca="1" si="7"/>
        <v>2372</v>
      </c>
      <c r="G83" s="50">
        <v>5.2699999999999997E-2</v>
      </c>
      <c r="H83" s="49">
        <f t="shared" ca="1" si="9"/>
        <v>21</v>
      </c>
      <c r="I83" s="1">
        <f t="shared" ca="1" si="10"/>
        <v>4</v>
      </c>
      <c r="J83" s="1">
        <f t="shared" ca="1" si="11"/>
        <v>6</v>
      </c>
      <c r="K83" s="49">
        <f t="shared" ca="1" si="12"/>
        <v>2372</v>
      </c>
      <c r="L83" s="39">
        <v>38930</v>
      </c>
      <c r="M83" s="49">
        <v>23</v>
      </c>
      <c r="N83" s="49">
        <v>4</v>
      </c>
      <c r="O83" s="49">
        <v>4</v>
      </c>
      <c r="P83" s="49">
        <v>0</v>
      </c>
      <c r="Q83" s="49">
        <v>31</v>
      </c>
    </row>
    <row r="84" spans="2:17">
      <c r="B84" s="60">
        <f t="shared" ca="1" si="8"/>
        <v>39295</v>
      </c>
      <c r="C84" s="69">
        <f t="shared" ca="1" si="13"/>
        <v>19</v>
      </c>
      <c r="D84" s="67">
        <f t="shared" ca="1" si="7"/>
        <v>4</v>
      </c>
      <c r="E84" s="67">
        <f t="shared" ca="1" si="7"/>
        <v>4</v>
      </c>
      <c r="F84" s="63">
        <f t="shared" ca="1" si="7"/>
        <v>2403</v>
      </c>
      <c r="G84" s="50">
        <v>5.2900000000000003E-2</v>
      </c>
      <c r="H84" s="49">
        <f t="shared" ca="1" si="9"/>
        <v>23</v>
      </c>
      <c r="I84" s="1">
        <f t="shared" ca="1" si="10"/>
        <v>4</v>
      </c>
      <c r="J84" s="1">
        <f t="shared" ca="1" si="11"/>
        <v>4</v>
      </c>
      <c r="K84" s="49">
        <f t="shared" ca="1" si="12"/>
        <v>2403</v>
      </c>
      <c r="L84" s="39">
        <v>38961</v>
      </c>
      <c r="M84" s="49">
        <v>20</v>
      </c>
      <c r="N84" s="49">
        <v>5</v>
      </c>
      <c r="O84" s="49">
        <v>5</v>
      </c>
      <c r="P84" s="49">
        <v>1</v>
      </c>
      <c r="Q84" s="49">
        <v>30</v>
      </c>
    </row>
    <row r="85" spans="2:17">
      <c r="B85" s="60">
        <f t="shared" ca="1" si="8"/>
        <v>39326</v>
      </c>
      <c r="C85" s="69">
        <f t="shared" ca="1" si="13"/>
        <v>23</v>
      </c>
      <c r="D85" s="67">
        <f t="shared" ref="D85:F148" ca="1" si="14">I85</f>
        <v>5</v>
      </c>
      <c r="E85" s="67">
        <f t="shared" ca="1" si="14"/>
        <v>6</v>
      </c>
      <c r="F85" s="63">
        <f t="shared" ca="1" si="14"/>
        <v>2434</v>
      </c>
      <c r="G85" s="50">
        <v>5.2999999999999999E-2</v>
      </c>
      <c r="H85" s="49">
        <f t="shared" ca="1" si="9"/>
        <v>19</v>
      </c>
      <c r="I85" s="1">
        <f t="shared" ca="1" si="10"/>
        <v>5</v>
      </c>
      <c r="J85" s="1">
        <f t="shared" ca="1" si="11"/>
        <v>6</v>
      </c>
      <c r="K85" s="49">
        <f t="shared" ca="1" si="12"/>
        <v>2434</v>
      </c>
      <c r="L85" s="39">
        <v>38991</v>
      </c>
      <c r="M85" s="49">
        <v>22</v>
      </c>
      <c r="N85" s="49">
        <v>4</v>
      </c>
      <c r="O85" s="49">
        <v>5</v>
      </c>
      <c r="P85" s="49">
        <v>0</v>
      </c>
      <c r="Q85" s="49">
        <v>31</v>
      </c>
    </row>
    <row r="86" spans="2:17">
      <c r="B86" s="60">
        <f t="shared" ca="1" si="8"/>
        <v>39356</v>
      </c>
      <c r="C86" s="69">
        <f t="shared" ca="1" si="13"/>
        <v>21</v>
      </c>
      <c r="D86" s="67">
        <f t="shared" ca="1" si="14"/>
        <v>4</v>
      </c>
      <c r="E86" s="67">
        <f t="shared" ca="1" si="14"/>
        <v>4</v>
      </c>
      <c r="F86" s="63">
        <f t="shared" ca="1" si="14"/>
        <v>2464</v>
      </c>
      <c r="G86" s="50">
        <v>5.3100000000000001E-2</v>
      </c>
      <c r="H86" s="49">
        <f t="shared" ca="1" si="9"/>
        <v>23</v>
      </c>
      <c r="I86" s="1">
        <f t="shared" ca="1" si="10"/>
        <v>4</v>
      </c>
      <c r="J86" s="1">
        <f t="shared" ca="1" si="11"/>
        <v>4</v>
      </c>
      <c r="K86" s="49">
        <f t="shared" ca="1" si="12"/>
        <v>2464</v>
      </c>
      <c r="L86" s="39">
        <v>39022</v>
      </c>
      <c r="M86" s="49">
        <v>21</v>
      </c>
      <c r="N86" s="49">
        <v>4</v>
      </c>
      <c r="O86" s="49">
        <v>5</v>
      </c>
      <c r="P86" s="49">
        <v>1</v>
      </c>
      <c r="Q86" s="49">
        <v>30</v>
      </c>
    </row>
    <row r="87" spans="2:17">
      <c r="B87" s="60">
        <f t="shared" ca="1" si="8"/>
        <v>39387</v>
      </c>
      <c r="C87" s="69">
        <f t="shared" ca="1" si="13"/>
        <v>20</v>
      </c>
      <c r="D87" s="67">
        <f t="shared" ca="1" si="14"/>
        <v>4</v>
      </c>
      <c r="E87" s="67">
        <f t="shared" ca="1" si="14"/>
        <v>5</v>
      </c>
      <c r="F87" s="63">
        <f t="shared" ca="1" si="14"/>
        <v>2495</v>
      </c>
      <c r="G87" s="50">
        <v>5.3199999999999997E-2</v>
      </c>
      <c r="H87" s="49">
        <f t="shared" ca="1" si="9"/>
        <v>21</v>
      </c>
      <c r="I87" s="1">
        <f t="shared" ca="1" si="10"/>
        <v>4</v>
      </c>
      <c r="J87" s="1">
        <f t="shared" ca="1" si="11"/>
        <v>5</v>
      </c>
      <c r="K87" s="49">
        <f t="shared" ca="1" si="12"/>
        <v>2495</v>
      </c>
      <c r="L87" s="39">
        <v>39052</v>
      </c>
      <c r="M87" s="49">
        <v>20</v>
      </c>
      <c r="N87" s="49">
        <v>5</v>
      </c>
      <c r="O87" s="49">
        <v>6</v>
      </c>
      <c r="P87" s="49">
        <v>1</v>
      </c>
      <c r="Q87" s="49">
        <v>31</v>
      </c>
    </row>
    <row r="88" spans="2:17">
      <c r="B88" s="60">
        <f t="shared" ca="1" si="8"/>
        <v>39417</v>
      </c>
      <c r="C88" s="69">
        <f t="shared" ca="1" si="13"/>
        <v>22</v>
      </c>
      <c r="D88" s="67">
        <f t="shared" ca="1" si="14"/>
        <v>5</v>
      </c>
      <c r="E88" s="67">
        <f t="shared" ca="1" si="14"/>
        <v>6</v>
      </c>
      <c r="F88" s="63">
        <f t="shared" ca="1" si="14"/>
        <v>2525</v>
      </c>
      <c r="G88" s="50">
        <v>5.3199999999999997E-2</v>
      </c>
      <c r="H88" s="49">
        <f t="shared" ca="1" si="9"/>
        <v>20</v>
      </c>
      <c r="I88" s="1">
        <f t="shared" ca="1" si="10"/>
        <v>5</v>
      </c>
      <c r="J88" s="1">
        <f t="shared" ca="1" si="11"/>
        <v>6</v>
      </c>
      <c r="K88" s="49">
        <f t="shared" ca="1" si="12"/>
        <v>2525</v>
      </c>
      <c r="L88" s="39">
        <v>39083</v>
      </c>
      <c r="M88" s="49">
        <v>22</v>
      </c>
      <c r="N88" s="49">
        <v>4</v>
      </c>
      <c r="O88" s="49">
        <v>5</v>
      </c>
      <c r="P88" s="49">
        <v>1</v>
      </c>
      <c r="Q88" s="49">
        <v>31</v>
      </c>
    </row>
    <row r="89" spans="2:17">
      <c r="B89" s="60">
        <f t="shared" ca="1" si="8"/>
        <v>39448</v>
      </c>
      <c r="C89" s="69">
        <f t="shared" ca="1" si="13"/>
        <v>21</v>
      </c>
      <c r="D89" s="67">
        <f t="shared" ca="1" si="14"/>
        <v>4</v>
      </c>
      <c r="E89" s="67">
        <f t="shared" ca="1" si="14"/>
        <v>5</v>
      </c>
      <c r="F89" s="63">
        <f t="shared" ca="1" si="14"/>
        <v>2556</v>
      </c>
      <c r="G89" s="50">
        <v>5.3199999999999997E-2</v>
      </c>
      <c r="H89" s="49">
        <f t="shared" ca="1" si="9"/>
        <v>22</v>
      </c>
      <c r="I89" s="1">
        <f t="shared" ca="1" si="10"/>
        <v>4</v>
      </c>
      <c r="J89" s="1">
        <f t="shared" ca="1" si="11"/>
        <v>5</v>
      </c>
      <c r="K89" s="49">
        <f t="shared" ca="1" si="12"/>
        <v>2556</v>
      </c>
      <c r="L89" s="39">
        <v>39114</v>
      </c>
      <c r="M89" s="49">
        <v>20</v>
      </c>
      <c r="N89" s="49">
        <v>4</v>
      </c>
      <c r="O89" s="49">
        <v>4</v>
      </c>
      <c r="P89" s="49">
        <v>0</v>
      </c>
      <c r="Q89" s="49">
        <v>28</v>
      </c>
    </row>
    <row r="90" spans="2:17">
      <c r="B90" s="60">
        <f t="shared" ca="1" si="8"/>
        <v>39479</v>
      </c>
      <c r="C90" s="69">
        <f t="shared" ca="1" si="13"/>
        <v>21</v>
      </c>
      <c r="D90" s="67">
        <f t="shared" ca="1" si="14"/>
        <v>4</v>
      </c>
      <c r="E90" s="67">
        <f t="shared" ca="1" si="14"/>
        <v>4</v>
      </c>
      <c r="F90" s="63">
        <f t="shared" ca="1" si="14"/>
        <v>2587</v>
      </c>
      <c r="G90" s="50">
        <v>5.3100000000000001E-2</v>
      </c>
      <c r="H90" s="49">
        <f t="shared" ca="1" si="9"/>
        <v>21</v>
      </c>
      <c r="I90" s="1">
        <f t="shared" ca="1" si="10"/>
        <v>4</v>
      </c>
      <c r="J90" s="1">
        <f t="shared" ca="1" si="11"/>
        <v>4</v>
      </c>
      <c r="K90" s="49">
        <f t="shared" ca="1" si="12"/>
        <v>2587</v>
      </c>
      <c r="L90" s="39">
        <v>39142</v>
      </c>
      <c r="M90" s="49">
        <v>22</v>
      </c>
      <c r="N90" s="49">
        <v>5</v>
      </c>
      <c r="O90" s="49">
        <v>4</v>
      </c>
      <c r="P90" s="49">
        <v>0</v>
      </c>
      <c r="Q90" s="49">
        <v>31</v>
      </c>
    </row>
    <row r="91" spans="2:17">
      <c r="B91" s="60">
        <f t="shared" ca="1" si="8"/>
        <v>39508</v>
      </c>
      <c r="C91" s="69">
        <f t="shared" ca="1" si="13"/>
        <v>22</v>
      </c>
      <c r="D91" s="67">
        <f t="shared" ca="1" si="14"/>
        <v>5</v>
      </c>
      <c r="E91" s="67">
        <f t="shared" ca="1" si="14"/>
        <v>5</v>
      </c>
      <c r="F91" s="63">
        <f t="shared" ca="1" si="14"/>
        <v>2616</v>
      </c>
      <c r="G91" s="50">
        <v>5.2999999999999999E-2</v>
      </c>
      <c r="H91" s="49">
        <f t="shared" ca="1" si="9"/>
        <v>21</v>
      </c>
      <c r="I91" s="1">
        <f t="shared" ca="1" si="10"/>
        <v>5</v>
      </c>
      <c r="J91" s="1">
        <f t="shared" ca="1" si="11"/>
        <v>5</v>
      </c>
      <c r="K91" s="49">
        <f t="shared" ca="1" si="12"/>
        <v>2616</v>
      </c>
      <c r="L91" s="39">
        <v>39173</v>
      </c>
      <c r="M91" s="49">
        <v>21</v>
      </c>
      <c r="N91" s="49">
        <v>4</v>
      </c>
      <c r="O91" s="49">
        <v>5</v>
      </c>
      <c r="P91" s="49">
        <v>0</v>
      </c>
      <c r="Q91" s="49">
        <v>30</v>
      </c>
    </row>
    <row r="92" spans="2:17">
      <c r="B92" s="60">
        <f t="shared" ca="1" si="8"/>
        <v>39539</v>
      </c>
      <c r="C92" s="69">
        <f t="shared" ca="1" si="13"/>
        <v>21</v>
      </c>
      <c r="D92" s="67">
        <f t="shared" ca="1" si="14"/>
        <v>4</v>
      </c>
      <c r="E92" s="67">
        <f t="shared" ca="1" si="14"/>
        <v>4</v>
      </c>
      <c r="F92" s="63">
        <f t="shared" ca="1" si="14"/>
        <v>2647</v>
      </c>
      <c r="G92" s="50">
        <v>5.2999999999999999E-2</v>
      </c>
      <c r="H92" s="49">
        <f t="shared" ca="1" si="9"/>
        <v>22</v>
      </c>
      <c r="I92" s="1">
        <f t="shared" ca="1" si="10"/>
        <v>4</v>
      </c>
      <c r="J92" s="1">
        <f t="shared" ca="1" si="11"/>
        <v>4</v>
      </c>
      <c r="K92" s="49">
        <f t="shared" ca="1" si="12"/>
        <v>2647</v>
      </c>
      <c r="L92" s="39">
        <v>39203</v>
      </c>
      <c r="M92" s="49">
        <v>22</v>
      </c>
      <c r="N92" s="49">
        <v>4</v>
      </c>
      <c r="O92" s="49">
        <v>5</v>
      </c>
      <c r="P92" s="49">
        <v>1</v>
      </c>
      <c r="Q92" s="49">
        <v>31</v>
      </c>
    </row>
    <row r="93" spans="2:17">
      <c r="B93" s="60">
        <f t="shared" ca="1" si="8"/>
        <v>39569</v>
      </c>
      <c r="C93" s="69">
        <f t="shared" ca="1" si="13"/>
        <v>21</v>
      </c>
      <c r="D93" s="67">
        <f t="shared" ca="1" si="14"/>
        <v>5</v>
      </c>
      <c r="E93" s="67">
        <f t="shared" ca="1" si="14"/>
        <v>5</v>
      </c>
      <c r="F93" s="63">
        <f t="shared" ca="1" si="14"/>
        <v>2677</v>
      </c>
      <c r="G93" s="50">
        <v>5.2900000000000003E-2</v>
      </c>
      <c r="H93" s="49">
        <f t="shared" ca="1" si="9"/>
        <v>21</v>
      </c>
      <c r="I93" s="1">
        <f t="shared" ca="1" si="10"/>
        <v>5</v>
      </c>
      <c r="J93" s="1">
        <f t="shared" ca="1" si="11"/>
        <v>5</v>
      </c>
      <c r="K93" s="49">
        <f t="shared" ca="1" si="12"/>
        <v>2677</v>
      </c>
      <c r="L93" s="39">
        <v>39234</v>
      </c>
      <c r="M93" s="49">
        <v>21</v>
      </c>
      <c r="N93" s="49">
        <v>5</v>
      </c>
      <c r="O93" s="49">
        <v>4</v>
      </c>
      <c r="P93" s="49">
        <v>0</v>
      </c>
      <c r="Q93" s="49">
        <v>30</v>
      </c>
    </row>
    <row r="94" spans="2:17">
      <c r="B94" s="60">
        <f t="shared" ca="1" si="8"/>
        <v>39600</v>
      </c>
      <c r="C94" s="69">
        <f t="shared" ca="1" si="13"/>
        <v>22</v>
      </c>
      <c r="D94" s="67">
        <f t="shared" ca="1" si="14"/>
        <v>4</v>
      </c>
      <c r="E94" s="67">
        <f t="shared" ca="1" si="14"/>
        <v>5</v>
      </c>
      <c r="F94" s="63">
        <f t="shared" ca="1" si="14"/>
        <v>2708</v>
      </c>
      <c r="G94" s="50">
        <v>5.2900000000000003E-2</v>
      </c>
      <c r="H94" s="49">
        <f t="shared" ca="1" si="9"/>
        <v>21</v>
      </c>
      <c r="I94" s="1">
        <f t="shared" ca="1" si="10"/>
        <v>4</v>
      </c>
      <c r="J94" s="1">
        <f t="shared" ca="1" si="11"/>
        <v>5</v>
      </c>
      <c r="K94" s="49">
        <f t="shared" ca="1" si="12"/>
        <v>2708</v>
      </c>
      <c r="L94" s="39">
        <v>39264</v>
      </c>
      <c r="M94" s="49">
        <v>21</v>
      </c>
      <c r="N94" s="49">
        <v>4</v>
      </c>
      <c r="O94" s="49">
        <v>6</v>
      </c>
      <c r="P94" s="49">
        <v>1</v>
      </c>
      <c r="Q94" s="49">
        <v>31</v>
      </c>
    </row>
    <row r="95" spans="2:17">
      <c r="B95" s="60">
        <f t="shared" ca="1" si="8"/>
        <v>39630</v>
      </c>
      <c r="C95" s="69">
        <f t="shared" ca="1" si="13"/>
        <v>21</v>
      </c>
      <c r="D95" s="67">
        <f t="shared" ca="1" si="14"/>
        <v>4</v>
      </c>
      <c r="E95" s="67">
        <f t="shared" ca="1" si="14"/>
        <v>5</v>
      </c>
      <c r="F95" s="63">
        <f t="shared" ca="1" si="14"/>
        <v>2738</v>
      </c>
      <c r="G95" s="50">
        <v>5.28E-2</v>
      </c>
      <c r="H95" s="49">
        <f t="shared" ca="1" si="9"/>
        <v>22</v>
      </c>
      <c r="I95" s="1">
        <f t="shared" ca="1" si="10"/>
        <v>4</v>
      </c>
      <c r="J95" s="1">
        <f t="shared" ca="1" si="11"/>
        <v>5</v>
      </c>
      <c r="K95" s="49">
        <f t="shared" ca="1" si="12"/>
        <v>2738</v>
      </c>
      <c r="L95" s="39">
        <v>39295</v>
      </c>
      <c r="M95" s="49">
        <v>23</v>
      </c>
      <c r="N95" s="49">
        <v>4</v>
      </c>
      <c r="O95" s="49">
        <v>4</v>
      </c>
      <c r="P95" s="49">
        <v>0</v>
      </c>
      <c r="Q95" s="49">
        <v>31</v>
      </c>
    </row>
    <row r="96" spans="2:17">
      <c r="B96" s="60">
        <f t="shared" ca="1" si="8"/>
        <v>39661</v>
      </c>
      <c r="C96" s="69">
        <f t="shared" ca="1" si="13"/>
        <v>21</v>
      </c>
      <c r="D96" s="67">
        <f t="shared" ca="1" si="14"/>
        <v>5</v>
      </c>
      <c r="E96" s="67">
        <f t="shared" ca="1" si="14"/>
        <v>5</v>
      </c>
      <c r="F96" s="63">
        <f t="shared" ca="1" si="14"/>
        <v>2769</v>
      </c>
      <c r="G96" s="50">
        <v>5.2699999999999997E-2</v>
      </c>
      <c r="H96" s="49">
        <f t="shared" ca="1" si="9"/>
        <v>21</v>
      </c>
      <c r="I96" s="1">
        <f t="shared" ca="1" si="10"/>
        <v>5</v>
      </c>
      <c r="J96" s="1">
        <f t="shared" ca="1" si="11"/>
        <v>5</v>
      </c>
      <c r="K96" s="49">
        <f t="shared" ca="1" si="12"/>
        <v>2769</v>
      </c>
      <c r="L96" s="39">
        <v>39326</v>
      </c>
      <c r="M96" s="49">
        <v>19</v>
      </c>
      <c r="N96" s="49">
        <v>5</v>
      </c>
      <c r="O96" s="49">
        <v>6</v>
      </c>
      <c r="P96" s="49">
        <v>1</v>
      </c>
      <c r="Q96" s="49">
        <v>30</v>
      </c>
    </row>
    <row r="97" spans="2:17">
      <c r="B97" s="60">
        <f t="shared" ca="1" si="8"/>
        <v>39692</v>
      </c>
      <c r="C97" s="69">
        <f t="shared" ca="1" si="13"/>
        <v>23</v>
      </c>
      <c r="D97" s="67">
        <f t="shared" ca="1" si="14"/>
        <v>4</v>
      </c>
      <c r="E97" s="67">
        <f t="shared" ca="1" si="14"/>
        <v>5</v>
      </c>
      <c r="F97" s="63">
        <f t="shared" ca="1" si="14"/>
        <v>2800</v>
      </c>
      <c r="G97" s="50">
        <v>5.2699999999999997E-2</v>
      </c>
      <c r="H97" s="49">
        <f t="shared" ca="1" si="9"/>
        <v>21</v>
      </c>
      <c r="I97" s="1">
        <f t="shared" ca="1" si="10"/>
        <v>4</v>
      </c>
      <c r="J97" s="1">
        <f t="shared" ca="1" si="11"/>
        <v>5</v>
      </c>
      <c r="K97" s="49">
        <f t="shared" ca="1" si="12"/>
        <v>2800</v>
      </c>
      <c r="L97" s="39">
        <v>39356</v>
      </c>
      <c r="M97" s="49">
        <v>23</v>
      </c>
      <c r="N97" s="49">
        <v>4</v>
      </c>
      <c r="O97" s="49">
        <v>4</v>
      </c>
      <c r="P97" s="49">
        <v>0</v>
      </c>
      <c r="Q97" s="49">
        <v>31</v>
      </c>
    </row>
    <row r="98" spans="2:17">
      <c r="B98" s="60">
        <f t="shared" ca="1" si="8"/>
        <v>39722</v>
      </c>
      <c r="C98" s="69">
        <f t="shared" ca="1" si="13"/>
        <v>19</v>
      </c>
      <c r="D98" s="67">
        <f t="shared" ca="1" si="14"/>
        <v>4</v>
      </c>
      <c r="E98" s="67">
        <f t="shared" ca="1" si="14"/>
        <v>4</v>
      </c>
      <c r="F98" s="63">
        <f t="shared" ca="1" si="14"/>
        <v>2830</v>
      </c>
      <c r="G98" s="50">
        <v>5.2600000000000001E-2</v>
      </c>
      <c r="H98" s="49">
        <f t="shared" ca="1" si="9"/>
        <v>23</v>
      </c>
      <c r="I98" s="1">
        <f t="shared" ca="1" si="10"/>
        <v>4</v>
      </c>
      <c r="J98" s="1">
        <f t="shared" ca="1" si="11"/>
        <v>4</v>
      </c>
      <c r="K98" s="49">
        <f t="shared" ca="1" si="12"/>
        <v>2830</v>
      </c>
      <c r="L98" s="39">
        <v>39387</v>
      </c>
      <c r="M98" s="49">
        <v>21</v>
      </c>
      <c r="N98" s="49">
        <v>4</v>
      </c>
      <c r="O98" s="49">
        <v>5</v>
      </c>
      <c r="P98" s="49">
        <v>1</v>
      </c>
      <c r="Q98" s="49">
        <v>30</v>
      </c>
    </row>
    <row r="99" spans="2:17">
      <c r="B99" s="60">
        <f t="shared" ca="1" si="8"/>
        <v>39753</v>
      </c>
      <c r="C99" s="69">
        <f t="shared" ca="1" si="13"/>
        <v>22</v>
      </c>
      <c r="D99" s="67">
        <f t="shared" ca="1" si="14"/>
        <v>5</v>
      </c>
      <c r="E99" s="67">
        <f t="shared" ca="1" si="14"/>
        <v>6</v>
      </c>
      <c r="F99" s="63">
        <f t="shared" ca="1" si="14"/>
        <v>2861</v>
      </c>
      <c r="G99" s="50">
        <v>5.2600000000000001E-2</v>
      </c>
      <c r="H99" s="49">
        <f t="shared" ca="1" si="9"/>
        <v>19</v>
      </c>
      <c r="I99" s="1">
        <f t="shared" ca="1" si="10"/>
        <v>5</v>
      </c>
      <c r="J99" s="1">
        <f t="shared" ca="1" si="11"/>
        <v>6</v>
      </c>
      <c r="K99" s="49">
        <f t="shared" ca="1" si="12"/>
        <v>2861</v>
      </c>
      <c r="L99" s="39">
        <v>39417</v>
      </c>
      <c r="M99" s="49">
        <v>20</v>
      </c>
      <c r="N99" s="49">
        <v>5</v>
      </c>
      <c r="O99" s="49">
        <v>6</v>
      </c>
      <c r="P99" s="49">
        <v>1</v>
      </c>
      <c r="Q99" s="49">
        <v>31</v>
      </c>
    </row>
    <row r="100" spans="2:17">
      <c r="B100" s="60">
        <f t="shared" ca="1" si="8"/>
        <v>39783</v>
      </c>
      <c r="C100" s="69">
        <f t="shared" ca="1" si="13"/>
        <v>21</v>
      </c>
      <c r="D100" s="67">
        <f t="shared" ca="1" si="14"/>
        <v>4</v>
      </c>
      <c r="E100" s="67">
        <f t="shared" ca="1" si="14"/>
        <v>5</v>
      </c>
      <c r="F100" s="63">
        <f t="shared" ca="1" si="14"/>
        <v>2891</v>
      </c>
      <c r="G100" s="50">
        <v>5.2499999999999998E-2</v>
      </c>
      <c r="H100" s="49">
        <f t="shared" ca="1" si="9"/>
        <v>22</v>
      </c>
      <c r="I100" s="1">
        <f t="shared" ca="1" si="10"/>
        <v>4</v>
      </c>
      <c r="J100" s="1">
        <f t="shared" ca="1" si="11"/>
        <v>5</v>
      </c>
      <c r="K100" s="49">
        <f t="shared" ca="1" si="12"/>
        <v>2891</v>
      </c>
      <c r="L100" s="39">
        <v>39448</v>
      </c>
      <c r="M100" s="49">
        <v>22</v>
      </c>
      <c r="N100" s="49">
        <v>4</v>
      </c>
      <c r="O100" s="49">
        <v>5</v>
      </c>
      <c r="P100" s="49">
        <v>1</v>
      </c>
      <c r="Q100" s="49">
        <v>31</v>
      </c>
    </row>
    <row r="101" spans="2:17">
      <c r="B101" s="60">
        <f t="shared" ca="1" si="8"/>
        <v>39814</v>
      </c>
      <c r="C101" s="69">
        <f t="shared" ca="1" si="13"/>
        <v>20</v>
      </c>
      <c r="D101" s="67">
        <f t="shared" ca="1" si="14"/>
        <v>5</v>
      </c>
      <c r="E101" s="67">
        <f t="shared" ca="1" si="14"/>
        <v>5</v>
      </c>
      <c r="F101" s="63">
        <f t="shared" ca="1" si="14"/>
        <v>2922</v>
      </c>
      <c r="G101" s="50">
        <v>5.2400000000000002E-2</v>
      </c>
      <c r="H101" s="49">
        <f t="shared" ca="1" si="9"/>
        <v>21</v>
      </c>
      <c r="I101" s="1">
        <f t="shared" ca="1" si="10"/>
        <v>5</v>
      </c>
      <c r="J101" s="1">
        <f t="shared" ca="1" si="11"/>
        <v>5</v>
      </c>
      <c r="K101" s="49">
        <f t="shared" ca="1" si="12"/>
        <v>2922</v>
      </c>
      <c r="L101" s="39">
        <v>39479</v>
      </c>
      <c r="M101" s="49">
        <v>21</v>
      </c>
      <c r="N101" s="49">
        <v>4</v>
      </c>
      <c r="O101" s="49">
        <v>4</v>
      </c>
      <c r="P101" s="49">
        <v>0</v>
      </c>
      <c r="Q101" s="49">
        <v>29</v>
      </c>
    </row>
    <row r="102" spans="2:17">
      <c r="B102" s="60">
        <f t="shared" ca="1" si="8"/>
        <v>39845</v>
      </c>
      <c r="C102" s="69">
        <f t="shared" ca="1" si="13"/>
        <v>22</v>
      </c>
      <c r="D102" s="67">
        <f t="shared" ca="1" si="14"/>
        <v>4</v>
      </c>
      <c r="E102" s="67">
        <f t="shared" ca="1" si="14"/>
        <v>4</v>
      </c>
      <c r="F102" s="63">
        <f t="shared" ca="1" si="14"/>
        <v>2953</v>
      </c>
      <c r="G102" s="50">
        <v>5.2400000000000002E-2</v>
      </c>
      <c r="H102" s="49">
        <f t="shared" ca="1" si="9"/>
        <v>20</v>
      </c>
      <c r="I102" s="1">
        <f t="shared" ca="1" si="10"/>
        <v>4</v>
      </c>
      <c r="J102" s="1">
        <f t="shared" ca="1" si="11"/>
        <v>4</v>
      </c>
      <c r="K102" s="49">
        <f t="shared" ca="1" si="12"/>
        <v>2953</v>
      </c>
      <c r="L102" s="39">
        <v>39508</v>
      </c>
      <c r="M102" s="49">
        <v>21</v>
      </c>
      <c r="N102" s="49">
        <v>5</v>
      </c>
      <c r="O102" s="49">
        <v>5</v>
      </c>
      <c r="P102" s="49">
        <v>0</v>
      </c>
      <c r="Q102" s="49">
        <v>31</v>
      </c>
    </row>
    <row r="103" spans="2:17">
      <c r="B103" s="60">
        <f t="shared" ca="1" si="8"/>
        <v>39873</v>
      </c>
      <c r="C103" s="69">
        <f t="shared" ca="1" si="13"/>
        <v>22</v>
      </c>
      <c r="D103" s="67">
        <f t="shared" ca="1" si="14"/>
        <v>4</v>
      </c>
      <c r="E103" s="67">
        <f t="shared" ca="1" si="14"/>
        <v>5</v>
      </c>
      <c r="F103" s="63">
        <f t="shared" ca="1" si="14"/>
        <v>2981</v>
      </c>
      <c r="G103" s="50">
        <v>5.2299999999999999E-2</v>
      </c>
      <c r="H103" s="49">
        <f t="shared" ca="1" si="9"/>
        <v>22</v>
      </c>
      <c r="I103" s="1">
        <f t="shared" ca="1" si="10"/>
        <v>4</v>
      </c>
      <c r="J103" s="1">
        <f t="shared" ca="1" si="11"/>
        <v>5</v>
      </c>
      <c r="K103" s="49">
        <f t="shared" ca="1" si="12"/>
        <v>2981</v>
      </c>
      <c r="L103" s="39">
        <v>39539</v>
      </c>
      <c r="M103" s="49">
        <v>22</v>
      </c>
      <c r="N103" s="49">
        <v>4</v>
      </c>
      <c r="O103" s="49">
        <v>4</v>
      </c>
      <c r="P103" s="49">
        <v>0</v>
      </c>
      <c r="Q103" s="49">
        <v>30</v>
      </c>
    </row>
    <row r="104" spans="2:17">
      <c r="B104" s="60">
        <f t="shared" ca="1" si="8"/>
        <v>39904</v>
      </c>
      <c r="C104" s="69">
        <f t="shared" ca="1" si="13"/>
        <v>20</v>
      </c>
      <c r="D104" s="67">
        <f t="shared" ca="1" si="14"/>
        <v>4</v>
      </c>
      <c r="E104" s="67">
        <f t="shared" ca="1" si="14"/>
        <v>4</v>
      </c>
      <c r="F104" s="63">
        <f t="shared" ca="1" si="14"/>
        <v>3012</v>
      </c>
      <c r="G104" s="50">
        <v>5.2299999999999999E-2</v>
      </c>
      <c r="H104" s="49">
        <f t="shared" ca="1" si="9"/>
        <v>22</v>
      </c>
      <c r="I104" s="1">
        <f t="shared" ca="1" si="10"/>
        <v>4</v>
      </c>
      <c r="J104" s="1">
        <f t="shared" ca="1" si="11"/>
        <v>4</v>
      </c>
      <c r="K104" s="49">
        <f t="shared" ca="1" si="12"/>
        <v>3012</v>
      </c>
      <c r="L104" s="39">
        <v>39569</v>
      </c>
      <c r="M104" s="49">
        <v>21</v>
      </c>
      <c r="N104" s="49">
        <v>5</v>
      </c>
      <c r="O104" s="49">
        <v>5</v>
      </c>
      <c r="P104" s="49">
        <v>1</v>
      </c>
      <c r="Q104" s="49">
        <v>31</v>
      </c>
    </row>
    <row r="105" spans="2:17">
      <c r="B105" s="60">
        <f t="shared" ca="1" si="8"/>
        <v>39934</v>
      </c>
      <c r="C105" s="69">
        <f t="shared" ca="1" si="13"/>
        <v>22</v>
      </c>
      <c r="D105" s="67">
        <f t="shared" ca="1" si="14"/>
        <v>5</v>
      </c>
      <c r="E105" s="67">
        <f t="shared" ca="1" si="14"/>
        <v>6</v>
      </c>
      <c r="F105" s="63">
        <f t="shared" ca="1" si="14"/>
        <v>3042</v>
      </c>
      <c r="G105" s="50">
        <v>5.2200000000000003E-2</v>
      </c>
      <c r="H105" s="49">
        <f t="shared" ca="1" si="9"/>
        <v>20</v>
      </c>
      <c r="I105" s="1">
        <f t="shared" ca="1" si="10"/>
        <v>5</v>
      </c>
      <c r="J105" s="1">
        <f t="shared" ca="1" si="11"/>
        <v>6</v>
      </c>
      <c r="K105" s="49">
        <f t="shared" ca="1" si="12"/>
        <v>3042</v>
      </c>
      <c r="L105" s="39">
        <v>39600</v>
      </c>
      <c r="M105" s="49">
        <v>21</v>
      </c>
      <c r="N105" s="49">
        <v>4</v>
      </c>
      <c r="O105" s="49">
        <v>5</v>
      </c>
      <c r="P105" s="49">
        <v>0</v>
      </c>
      <c r="Q105" s="49">
        <v>30</v>
      </c>
    </row>
    <row r="106" spans="2:17">
      <c r="B106" s="60">
        <f t="shared" ca="1" si="8"/>
        <v>39965</v>
      </c>
      <c r="C106" s="69">
        <f t="shared" ca="1" si="13"/>
        <v>23</v>
      </c>
      <c r="D106" s="67">
        <f t="shared" ca="1" si="14"/>
        <v>4</v>
      </c>
      <c r="E106" s="67">
        <f t="shared" ca="1" si="14"/>
        <v>4</v>
      </c>
      <c r="F106" s="63">
        <f t="shared" ca="1" si="14"/>
        <v>3073</v>
      </c>
      <c r="G106" s="50">
        <v>5.21E-2</v>
      </c>
      <c r="H106" s="49">
        <f t="shared" ca="1" si="9"/>
        <v>22</v>
      </c>
      <c r="I106" s="1">
        <f t="shared" ca="1" si="10"/>
        <v>4</v>
      </c>
      <c r="J106" s="1">
        <f t="shared" ca="1" si="11"/>
        <v>4</v>
      </c>
      <c r="K106" s="49">
        <f t="shared" ca="1" si="12"/>
        <v>3073</v>
      </c>
      <c r="L106" s="39">
        <v>39630</v>
      </c>
      <c r="M106" s="49">
        <v>22</v>
      </c>
      <c r="N106" s="49">
        <v>4</v>
      </c>
      <c r="O106" s="49">
        <v>5</v>
      </c>
      <c r="P106" s="49">
        <v>1</v>
      </c>
      <c r="Q106" s="49">
        <v>31</v>
      </c>
    </row>
    <row r="107" spans="2:17">
      <c r="B107" s="60">
        <f t="shared" ca="1" si="8"/>
        <v>39995</v>
      </c>
      <c r="C107" s="69">
        <f t="shared" ca="1" si="13"/>
        <v>21</v>
      </c>
      <c r="D107" s="67">
        <f t="shared" ca="1" si="14"/>
        <v>3</v>
      </c>
      <c r="E107" s="67">
        <f t="shared" ca="1" si="14"/>
        <v>5</v>
      </c>
      <c r="F107" s="63">
        <f t="shared" ca="1" si="14"/>
        <v>3103</v>
      </c>
      <c r="G107" s="50">
        <v>5.21E-2</v>
      </c>
      <c r="H107" s="49">
        <f t="shared" ca="1" si="9"/>
        <v>23</v>
      </c>
      <c r="I107" s="1">
        <f t="shared" ca="1" si="10"/>
        <v>3</v>
      </c>
      <c r="J107" s="1">
        <f t="shared" ca="1" si="11"/>
        <v>5</v>
      </c>
      <c r="K107" s="49">
        <f t="shared" ca="1" si="12"/>
        <v>3103</v>
      </c>
      <c r="L107" s="39">
        <v>39661</v>
      </c>
      <c r="M107" s="49">
        <v>21</v>
      </c>
      <c r="N107" s="49">
        <v>5</v>
      </c>
      <c r="O107" s="49">
        <v>5</v>
      </c>
      <c r="P107" s="49">
        <v>0</v>
      </c>
      <c r="Q107" s="49">
        <v>31</v>
      </c>
    </row>
    <row r="108" spans="2:17">
      <c r="B108" s="60">
        <f t="shared" ca="1" si="8"/>
        <v>40026</v>
      </c>
      <c r="C108" s="69">
        <f t="shared" ca="1" si="13"/>
        <v>21</v>
      </c>
      <c r="D108" s="67">
        <f t="shared" ca="1" si="14"/>
        <v>5</v>
      </c>
      <c r="E108" s="67">
        <f t="shared" ca="1" si="14"/>
        <v>5</v>
      </c>
      <c r="F108" s="63">
        <f t="shared" ca="1" si="14"/>
        <v>3134</v>
      </c>
      <c r="G108" s="50">
        <v>5.1999999999999998E-2</v>
      </c>
      <c r="H108" s="49">
        <f t="shared" ca="1" si="9"/>
        <v>21</v>
      </c>
      <c r="I108" s="1">
        <f t="shared" ca="1" si="10"/>
        <v>5</v>
      </c>
      <c r="J108" s="1">
        <f t="shared" ca="1" si="11"/>
        <v>5</v>
      </c>
      <c r="K108" s="49">
        <f t="shared" ca="1" si="12"/>
        <v>3134</v>
      </c>
      <c r="L108" s="39">
        <v>39692</v>
      </c>
      <c r="M108" s="49">
        <v>21</v>
      </c>
      <c r="N108" s="49">
        <v>4</v>
      </c>
      <c r="O108" s="49">
        <v>5</v>
      </c>
      <c r="P108" s="49">
        <v>1</v>
      </c>
      <c r="Q108" s="49">
        <v>30</v>
      </c>
    </row>
    <row r="109" spans="2:17">
      <c r="B109" s="60">
        <f t="shared" ca="1" si="8"/>
        <v>40057</v>
      </c>
      <c r="C109" s="69">
        <f t="shared" ca="1" si="13"/>
        <v>22</v>
      </c>
      <c r="D109" s="67">
        <f t="shared" ca="1" si="14"/>
        <v>4</v>
      </c>
      <c r="E109" s="67">
        <f t="shared" ca="1" si="14"/>
        <v>5</v>
      </c>
      <c r="F109" s="63">
        <f t="shared" ca="1" si="14"/>
        <v>3165</v>
      </c>
      <c r="G109" s="50">
        <v>5.1999999999999998E-2</v>
      </c>
      <c r="H109" s="49">
        <f t="shared" ca="1" si="9"/>
        <v>21</v>
      </c>
      <c r="I109" s="1">
        <f t="shared" ca="1" si="10"/>
        <v>4</v>
      </c>
      <c r="J109" s="1">
        <f t="shared" ca="1" si="11"/>
        <v>5</v>
      </c>
      <c r="K109" s="49">
        <f t="shared" ca="1" si="12"/>
        <v>3165</v>
      </c>
      <c r="L109" s="39">
        <v>39722</v>
      </c>
      <c r="M109" s="49">
        <v>23</v>
      </c>
      <c r="N109" s="49">
        <v>4</v>
      </c>
      <c r="O109" s="49">
        <v>4</v>
      </c>
      <c r="P109" s="49">
        <v>0</v>
      </c>
      <c r="Q109" s="49">
        <v>31</v>
      </c>
    </row>
    <row r="110" spans="2:17">
      <c r="B110" s="60">
        <f t="shared" ca="1" si="8"/>
        <v>40087</v>
      </c>
      <c r="C110" s="69">
        <f t="shared" ca="1" si="13"/>
        <v>20</v>
      </c>
      <c r="D110" s="67">
        <f t="shared" ca="1" si="14"/>
        <v>5</v>
      </c>
      <c r="E110" s="67">
        <f t="shared" ca="1" si="14"/>
        <v>4</v>
      </c>
      <c r="F110" s="63">
        <f t="shared" ca="1" si="14"/>
        <v>3195</v>
      </c>
      <c r="G110" s="50">
        <v>5.1900000000000002E-2</v>
      </c>
      <c r="H110" s="49">
        <f t="shared" ca="1" si="9"/>
        <v>22</v>
      </c>
      <c r="I110" s="1">
        <f t="shared" ca="1" si="10"/>
        <v>5</v>
      </c>
      <c r="J110" s="1">
        <f t="shared" ca="1" si="11"/>
        <v>4</v>
      </c>
      <c r="K110" s="49">
        <f t="shared" ca="1" si="12"/>
        <v>3195</v>
      </c>
      <c r="L110" s="39">
        <v>39753</v>
      </c>
      <c r="M110" s="49">
        <v>19</v>
      </c>
      <c r="N110" s="49">
        <v>5</v>
      </c>
      <c r="O110" s="49">
        <v>6</v>
      </c>
      <c r="P110" s="49">
        <v>1</v>
      </c>
      <c r="Q110" s="49">
        <v>30</v>
      </c>
    </row>
    <row r="111" spans="2:17">
      <c r="B111" s="60">
        <f t="shared" ca="1" si="8"/>
        <v>40118</v>
      </c>
      <c r="C111" s="69">
        <f t="shared" ca="1" si="13"/>
        <v>22</v>
      </c>
      <c r="D111" s="67">
        <f t="shared" ca="1" si="14"/>
        <v>4</v>
      </c>
      <c r="E111" s="67">
        <f t="shared" ca="1" si="14"/>
        <v>6</v>
      </c>
      <c r="F111" s="63">
        <f t="shared" ca="1" si="14"/>
        <v>3226</v>
      </c>
      <c r="G111" s="50">
        <v>5.1799999999999999E-2</v>
      </c>
      <c r="H111" s="49">
        <f t="shared" ca="1" si="9"/>
        <v>20</v>
      </c>
      <c r="I111" s="1">
        <f t="shared" ca="1" si="10"/>
        <v>4</v>
      </c>
      <c r="J111" s="1">
        <f t="shared" ca="1" si="11"/>
        <v>6</v>
      </c>
      <c r="K111" s="49">
        <f t="shared" ca="1" si="12"/>
        <v>3226</v>
      </c>
      <c r="L111" s="39">
        <v>39783</v>
      </c>
      <c r="M111" s="49">
        <v>22</v>
      </c>
      <c r="N111" s="49">
        <v>4</v>
      </c>
      <c r="O111" s="49">
        <v>5</v>
      </c>
      <c r="P111" s="49">
        <v>1</v>
      </c>
      <c r="Q111" s="49">
        <v>31</v>
      </c>
    </row>
    <row r="112" spans="2:17">
      <c r="B112" s="60">
        <f t="shared" ca="1" si="8"/>
        <v>40148</v>
      </c>
      <c r="C112" s="69">
        <f t="shared" ca="1" si="13"/>
        <v>20</v>
      </c>
      <c r="D112" s="67">
        <f t="shared" ca="1" si="14"/>
        <v>4</v>
      </c>
      <c r="E112" s="67">
        <f t="shared" ca="1" si="14"/>
        <v>5</v>
      </c>
      <c r="F112" s="63">
        <f t="shared" ca="1" si="14"/>
        <v>3256</v>
      </c>
      <c r="G112" s="50">
        <v>5.1799999999999999E-2</v>
      </c>
      <c r="H112" s="49">
        <f t="shared" ca="1" si="9"/>
        <v>22</v>
      </c>
      <c r="I112" s="1">
        <f t="shared" ca="1" si="10"/>
        <v>4</v>
      </c>
      <c r="J112" s="1">
        <f t="shared" ca="1" si="11"/>
        <v>5</v>
      </c>
      <c r="K112" s="49">
        <f t="shared" ca="1" si="12"/>
        <v>3256</v>
      </c>
      <c r="L112" s="39">
        <v>39814</v>
      </c>
      <c r="M112" s="49">
        <v>21</v>
      </c>
      <c r="N112" s="49">
        <v>5</v>
      </c>
      <c r="O112" s="49">
        <v>5</v>
      </c>
      <c r="P112" s="49">
        <v>1</v>
      </c>
      <c r="Q112" s="49">
        <v>31</v>
      </c>
    </row>
    <row r="113" spans="2:17">
      <c r="B113" s="60">
        <f t="shared" ca="1" si="8"/>
        <v>40179</v>
      </c>
      <c r="C113" s="69">
        <f t="shared" ca="1" si="13"/>
        <v>20</v>
      </c>
      <c r="D113" s="67">
        <f t="shared" ca="1" si="14"/>
        <v>5</v>
      </c>
      <c r="E113" s="67">
        <f t="shared" ca="1" si="14"/>
        <v>6</v>
      </c>
      <c r="F113" s="63">
        <f t="shared" ca="1" si="14"/>
        <v>3287</v>
      </c>
      <c r="G113" s="50">
        <v>5.1700000000000003E-2</v>
      </c>
      <c r="H113" s="49">
        <f t="shared" ca="1" si="9"/>
        <v>20</v>
      </c>
      <c r="I113" s="1">
        <f t="shared" ca="1" si="10"/>
        <v>5</v>
      </c>
      <c r="J113" s="1">
        <f t="shared" ca="1" si="11"/>
        <v>6</v>
      </c>
      <c r="K113" s="49">
        <f t="shared" ca="1" si="12"/>
        <v>3287</v>
      </c>
      <c r="L113" s="39">
        <v>39845</v>
      </c>
      <c r="M113" s="49">
        <v>20</v>
      </c>
      <c r="N113" s="49">
        <v>4</v>
      </c>
      <c r="O113" s="49">
        <v>4</v>
      </c>
      <c r="P113" s="49">
        <v>0</v>
      </c>
      <c r="Q113" s="49">
        <v>28</v>
      </c>
    </row>
    <row r="114" spans="2:17">
      <c r="B114" s="60">
        <f t="shared" ca="1" si="8"/>
        <v>40210</v>
      </c>
      <c r="C114" s="69">
        <f t="shared" ca="1" si="13"/>
        <v>23</v>
      </c>
      <c r="D114" s="67">
        <f t="shared" ca="1" si="14"/>
        <v>4</v>
      </c>
      <c r="E114" s="67">
        <f t="shared" ca="1" si="14"/>
        <v>4</v>
      </c>
      <c r="F114" s="63">
        <f t="shared" ca="1" si="14"/>
        <v>3318</v>
      </c>
      <c r="G114" s="50">
        <v>5.16E-2</v>
      </c>
      <c r="H114" s="49">
        <f t="shared" ca="1" si="9"/>
        <v>20</v>
      </c>
      <c r="I114" s="1">
        <f t="shared" ca="1" si="10"/>
        <v>4</v>
      </c>
      <c r="J114" s="1">
        <f t="shared" ca="1" si="11"/>
        <v>4</v>
      </c>
      <c r="K114" s="49">
        <f t="shared" ca="1" si="12"/>
        <v>3318</v>
      </c>
      <c r="L114" s="39">
        <v>39873</v>
      </c>
      <c r="M114" s="49">
        <v>22</v>
      </c>
      <c r="N114" s="49">
        <v>4</v>
      </c>
      <c r="O114" s="49">
        <v>5</v>
      </c>
      <c r="P114" s="49">
        <v>0</v>
      </c>
      <c r="Q114" s="49">
        <v>31</v>
      </c>
    </row>
    <row r="115" spans="2:17">
      <c r="B115" s="60">
        <f t="shared" ca="1" si="8"/>
        <v>40238</v>
      </c>
      <c r="C115" s="69">
        <f t="shared" ca="1" si="13"/>
        <v>22</v>
      </c>
      <c r="D115" s="67">
        <f t="shared" ca="1" si="14"/>
        <v>4</v>
      </c>
      <c r="E115" s="67">
        <f t="shared" ca="1" si="14"/>
        <v>4</v>
      </c>
      <c r="F115" s="63">
        <f t="shared" ca="1" si="14"/>
        <v>3346</v>
      </c>
      <c r="G115" s="50">
        <v>5.16E-2</v>
      </c>
      <c r="H115" s="49">
        <f t="shared" ca="1" si="9"/>
        <v>23</v>
      </c>
      <c r="I115" s="1">
        <f t="shared" ca="1" si="10"/>
        <v>4</v>
      </c>
      <c r="J115" s="1">
        <f t="shared" ca="1" si="11"/>
        <v>4</v>
      </c>
      <c r="K115" s="49">
        <f t="shared" ca="1" si="12"/>
        <v>3346</v>
      </c>
      <c r="L115" s="39">
        <v>39904</v>
      </c>
      <c r="M115" s="49">
        <v>22</v>
      </c>
      <c r="N115" s="49">
        <v>4</v>
      </c>
      <c r="O115" s="49">
        <v>4</v>
      </c>
      <c r="P115" s="49">
        <v>0</v>
      </c>
      <c r="Q115" s="49">
        <v>30</v>
      </c>
    </row>
    <row r="116" spans="2:17">
      <c r="B116" s="60">
        <f t="shared" ca="1" si="8"/>
        <v>40269</v>
      </c>
      <c r="C116" s="69">
        <f t="shared" ca="1" si="13"/>
        <v>20</v>
      </c>
      <c r="D116" s="67">
        <f t="shared" ca="1" si="14"/>
        <v>4</v>
      </c>
      <c r="E116" s="67">
        <f t="shared" ca="1" si="14"/>
        <v>4</v>
      </c>
      <c r="F116" s="63">
        <f t="shared" ca="1" si="14"/>
        <v>3377</v>
      </c>
      <c r="G116" s="50">
        <v>5.1499999999999997E-2</v>
      </c>
      <c r="H116" s="49">
        <f t="shared" ca="1" si="9"/>
        <v>22</v>
      </c>
      <c r="I116" s="1">
        <f t="shared" ca="1" si="10"/>
        <v>4</v>
      </c>
      <c r="J116" s="1">
        <f t="shared" ca="1" si="11"/>
        <v>4</v>
      </c>
      <c r="K116" s="49">
        <f t="shared" ca="1" si="12"/>
        <v>3377</v>
      </c>
      <c r="L116" s="39">
        <v>39934</v>
      </c>
      <c r="M116" s="49">
        <v>20</v>
      </c>
      <c r="N116" s="49">
        <v>5</v>
      </c>
      <c r="O116" s="49">
        <v>6</v>
      </c>
      <c r="P116" s="49">
        <v>1</v>
      </c>
      <c r="Q116" s="49">
        <v>31</v>
      </c>
    </row>
    <row r="117" spans="2:17">
      <c r="B117" s="60">
        <f t="shared" ca="1" si="8"/>
        <v>40299</v>
      </c>
      <c r="C117" s="69">
        <f t="shared" ca="1" si="13"/>
        <v>22</v>
      </c>
      <c r="D117" s="67">
        <f t="shared" ca="1" si="14"/>
        <v>5</v>
      </c>
      <c r="E117" s="67">
        <f t="shared" ca="1" si="14"/>
        <v>6</v>
      </c>
      <c r="F117" s="63">
        <f t="shared" ca="1" si="14"/>
        <v>3407</v>
      </c>
      <c r="G117" s="50">
        <v>5.1499999999999997E-2</v>
      </c>
      <c r="H117" s="49">
        <f t="shared" ca="1" si="9"/>
        <v>20</v>
      </c>
      <c r="I117" s="1">
        <f t="shared" ca="1" si="10"/>
        <v>5</v>
      </c>
      <c r="J117" s="1">
        <f t="shared" ca="1" si="11"/>
        <v>6</v>
      </c>
      <c r="K117" s="49">
        <f t="shared" ca="1" si="12"/>
        <v>3407</v>
      </c>
      <c r="L117" s="39">
        <v>39965</v>
      </c>
      <c r="M117" s="49">
        <v>22</v>
      </c>
      <c r="N117" s="49">
        <v>4</v>
      </c>
      <c r="O117" s="49">
        <v>4</v>
      </c>
      <c r="P117" s="49">
        <v>0</v>
      </c>
      <c r="Q117" s="49">
        <v>30</v>
      </c>
    </row>
    <row r="118" spans="2:17">
      <c r="B118" s="60">
        <f t="shared" ca="1" si="8"/>
        <v>40330</v>
      </c>
      <c r="C118" s="69">
        <f t="shared" ca="1" si="13"/>
        <v>21</v>
      </c>
      <c r="D118" s="67">
        <f t="shared" ca="1" si="14"/>
        <v>4</v>
      </c>
      <c r="E118" s="67">
        <f t="shared" ca="1" si="14"/>
        <v>4</v>
      </c>
      <c r="F118" s="63">
        <f t="shared" ca="1" si="14"/>
        <v>3438</v>
      </c>
      <c r="G118" s="50">
        <v>5.1400000000000001E-2</v>
      </c>
      <c r="H118" s="49">
        <f t="shared" ca="1" si="9"/>
        <v>22</v>
      </c>
      <c r="I118" s="1">
        <f t="shared" ca="1" si="10"/>
        <v>4</v>
      </c>
      <c r="J118" s="1">
        <f t="shared" ca="1" si="11"/>
        <v>4</v>
      </c>
      <c r="K118" s="49">
        <f t="shared" ca="1" si="12"/>
        <v>3438</v>
      </c>
      <c r="L118" s="39">
        <v>39995</v>
      </c>
      <c r="M118" s="49">
        <v>23</v>
      </c>
      <c r="N118" s="49">
        <v>3</v>
      </c>
      <c r="O118" s="49">
        <v>5</v>
      </c>
      <c r="P118" s="49">
        <v>1</v>
      </c>
      <c r="Q118" s="49">
        <v>31</v>
      </c>
    </row>
    <row r="119" spans="2:17">
      <c r="B119" s="60">
        <f t="shared" ca="1" si="8"/>
        <v>40360</v>
      </c>
      <c r="C119" s="69">
        <f t="shared" ca="1" si="13"/>
        <v>22</v>
      </c>
      <c r="D119" s="67">
        <f t="shared" ca="1" si="14"/>
        <v>5</v>
      </c>
      <c r="E119" s="67">
        <f t="shared" ca="1" si="14"/>
        <v>5</v>
      </c>
      <c r="F119" s="63">
        <f t="shared" ca="1" si="14"/>
        <v>3468</v>
      </c>
      <c r="G119" s="50">
        <v>5.1299999999999998E-2</v>
      </c>
      <c r="H119" s="49">
        <f t="shared" ca="1" si="9"/>
        <v>21</v>
      </c>
      <c r="I119" s="1">
        <f t="shared" ca="1" si="10"/>
        <v>5</v>
      </c>
      <c r="J119" s="1">
        <f t="shared" ca="1" si="11"/>
        <v>5</v>
      </c>
      <c r="K119" s="49">
        <f t="shared" ca="1" si="12"/>
        <v>3468</v>
      </c>
      <c r="L119" s="39">
        <v>40026</v>
      </c>
      <c r="M119" s="49">
        <v>21</v>
      </c>
      <c r="N119" s="49">
        <v>5</v>
      </c>
      <c r="O119" s="49">
        <v>5</v>
      </c>
      <c r="P119" s="49">
        <v>0</v>
      </c>
      <c r="Q119" s="49">
        <v>31</v>
      </c>
    </row>
    <row r="120" spans="2:17">
      <c r="B120" s="60">
        <f t="shared" ca="1" si="8"/>
        <v>40391</v>
      </c>
      <c r="C120" s="69">
        <f t="shared" ca="1" si="13"/>
        <v>21</v>
      </c>
      <c r="D120" s="67">
        <f t="shared" ca="1" si="14"/>
        <v>4</v>
      </c>
      <c r="E120" s="67">
        <f t="shared" ca="1" si="14"/>
        <v>5</v>
      </c>
      <c r="F120" s="63">
        <f t="shared" ca="1" si="14"/>
        <v>3499</v>
      </c>
      <c r="G120" s="50">
        <v>5.1299999999999998E-2</v>
      </c>
      <c r="H120" s="49">
        <f t="shared" ca="1" si="9"/>
        <v>22</v>
      </c>
      <c r="I120" s="1">
        <f t="shared" ca="1" si="10"/>
        <v>4</v>
      </c>
      <c r="J120" s="1">
        <f t="shared" ca="1" si="11"/>
        <v>5</v>
      </c>
      <c r="K120" s="49">
        <f t="shared" ca="1" si="12"/>
        <v>3499</v>
      </c>
      <c r="L120" s="39">
        <v>40057</v>
      </c>
      <c r="M120" s="49">
        <v>21</v>
      </c>
      <c r="N120" s="49">
        <v>4</v>
      </c>
      <c r="O120" s="49">
        <v>5</v>
      </c>
      <c r="P120" s="49">
        <v>1</v>
      </c>
      <c r="Q120" s="49">
        <v>30</v>
      </c>
    </row>
    <row r="121" spans="2:17">
      <c r="B121" s="60">
        <f t="shared" ca="1" si="8"/>
        <v>40422</v>
      </c>
      <c r="C121" s="69">
        <f t="shared" ca="1" si="13"/>
        <v>21</v>
      </c>
      <c r="D121" s="67">
        <f t="shared" ca="1" si="14"/>
        <v>4</v>
      </c>
      <c r="E121" s="67">
        <f t="shared" ca="1" si="14"/>
        <v>5</v>
      </c>
      <c r="F121" s="63">
        <f t="shared" ca="1" si="14"/>
        <v>3530</v>
      </c>
      <c r="G121" s="50">
        <v>5.1299999999999998E-2</v>
      </c>
      <c r="H121" s="49">
        <f t="shared" ca="1" si="9"/>
        <v>21</v>
      </c>
      <c r="I121" s="1">
        <f t="shared" ca="1" si="10"/>
        <v>4</v>
      </c>
      <c r="J121" s="1">
        <f t="shared" ca="1" si="11"/>
        <v>5</v>
      </c>
      <c r="K121" s="49">
        <f t="shared" ca="1" si="12"/>
        <v>3530</v>
      </c>
      <c r="L121" s="39">
        <v>40087</v>
      </c>
      <c r="M121" s="49">
        <v>22</v>
      </c>
      <c r="N121" s="49">
        <v>5</v>
      </c>
      <c r="O121" s="49">
        <v>4</v>
      </c>
      <c r="P121" s="49">
        <v>0</v>
      </c>
      <c r="Q121" s="49">
        <v>31</v>
      </c>
    </row>
    <row r="122" spans="2:17">
      <c r="B122" s="60">
        <f t="shared" ca="1" si="8"/>
        <v>40452</v>
      </c>
      <c r="C122" s="69">
        <f t="shared" ca="1" si="13"/>
        <v>21</v>
      </c>
      <c r="D122" s="67">
        <f t="shared" ca="1" si="14"/>
        <v>5</v>
      </c>
      <c r="E122" s="67">
        <f t="shared" ca="1" si="14"/>
        <v>5</v>
      </c>
      <c r="F122" s="63">
        <f t="shared" ca="1" si="14"/>
        <v>3560</v>
      </c>
      <c r="G122" s="50">
        <v>5.1400000000000001E-2</v>
      </c>
      <c r="H122" s="49">
        <f t="shared" ca="1" si="9"/>
        <v>21</v>
      </c>
      <c r="I122" s="1">
        <f t="shared" ca="1" si="10"/>
        <v>5</v>
      </c>
      <c r="J122" s="1">
        <f t="shared" ca="1" si="11"/>
        <v>5</v>
      </c>
      <c r="K122" s="49">
        <f t="shared" ca="1" si="12"/>
        <v>3560</v>
      </c>
      <c r="L122" s="39">
        <v>40118</v>
      </c>
      <c r="M122" s="49">
        <v>20</v>
      </c>
      <c r="N122" s="49">
        <v>4</v>
      </c>
      <c r="O122" s="49">
        <v>6</v>
      </c>
      <c r="P122" s="49">
        <v>1</v>
      </c>
      <c r="Q122" s="49">
        <v>30</v>
      </c>
    </row>
    <row r="123" spans="2:17">
      <c r="B123" s="60">
        <f t="shared" ca="1" si="8"/>
        <v>40483</v>
      </c>
      <c r="C123" s="69">
        <f t="shared" ca="1" si="13"/>
        <v>23</v>
      </c>
      <c r="D123" s="67">
        <f t="shared" ca="1" si="14"/>
        <v>4</v>
      </c>
      <c r="E123" s="67">
        <f t="shared" ca="1" si="14"/>
        <v>5</v>
      </c>
      <c r="F123" s="63">
        <f t="shared" ca="1" si="14"/>
        <v>3591</v>
      </c>
      <c r="G123" s="50">
        <v>5.16E-2</v>
      </c>
      <c r="H123" s="49">
        <f t="shared" ca="1" si="9"/>
        <v>21</v>
      </c>
      <c r="I123" s="1">
        <f t="shared" ca="1" si="10"/>
        <v>4</v>
      </c>
      <c r="J123" s="1">
        <f t="shared" ca="1" si="11"/>
        <v>5</v>
      </c>
      <c r="K123" s="49">
        <f t="shared" ca="1" si="12"/>
        <v>3591</v>
      </c>
      <c r="L123" s="39">
        <v>40148</v>
      </c>
      <c r="M123" s="49">
        <v>22</v>
      </c>
      <c r="N123" s="49">
        <v>4</v>
      </c>
      <c r="O123" s="49">
        <v>5</v>
      </c>
      <c r="P123" s="49">
        <v>1</v>
      </c>
      <c r="Q123" s="49">
        <v>31</v>
      </c>
    </row>
    <row r="124" spans="2:17">
      <c r="B124" s="60">
        <f t="shared" ca="1" si="8"/>
        <v>40513</v>
      </c>
      <c r="C124" s="69">
        <f t="shared" ca="1" si="13"/>
        <v>21</v>
      </c>
      <c r="D124" s="67">
        <f t="shared" ca="1" si="14"/>
        <v>3</v>
      </c>
      <c r="E124" s="67">
        <f t="shared" ca="1" si="14"/>
        <v>5</v>
      </c>
      <c r="F124" s="63">
        <f t="shared" ca="1" si="14"/>
        <v>3621</v>
      </c>
      <c r="G124" s="50">
        <v>5.1700000000000003E-2</v>
      </c>
      <c r="H124" s="49">
        <f t="shared" ca="1" si="9"/>
        <v>23</v>
      </c>
      <c r="I124" s="1">
        <f t="shared" ca="1" si="10"/>
        <v>3</v>
      </c>
      <c r="J124" s="1">
        <f t="shared" ca="1" si="11"/>
        <v>5</v>
      </c>
      <c r="K124" s="49">
        <f t="shared" ca="1" si="12"/>
        <v>3621</v>
      </c>
      <c r="L124" s="39">
        <v>40179</v>
      </c>
      <c r="M124" s="49">
        <v>20</v>
      </c>
      <c r="N124" s="49">
        <v>5</v>
      </c>
      <c r="O124" s="49">
        <v>6</v>
      </c>
      <c r="P124" s="49">
        <v>1</v>
      </c>
      <c r="Q124" s="49">
        <v>31</v>
      </c>
    </row>
    <row r="125" spans="2:17">
      <c r="B125" s="60">
        <f t="shared" ca="1" si="8"/>
        <v>40544</v>
      </c>
      <c r="C125" s="69">
        <f t="shared" ca="1" si="13"/>
        <v>20</v>
      </c>
      <c r="D125" s="67">
        <f t="shared" ca="1" si="14"/>
        <v>4</v>
      </c>
      <c r="E125" s="67">
        <f t="shared" ca="1" si="14"/>
        <v>6</v>
      </c>
      <c r="F125" s="63">
        <f t="shared" ca="1" si="14"/>
        <v>3652</v>
      </c>
      <c r="G125" s="50">
        <v>5.1799999999999999E-2</v>
      </c>
      <c r="H125" s="49">
        <f t="shared" ca="1" si="9"/>
        <v>21</v>
      </c>
      <c r="I125" s="1">
        <f t="shared" ca="1" si="10"/>
        <v>4</v>
      </c>
      <c r="J125" s="1">
        <f t="shared" ca="1" si="11"/>
        <v>6</v>
      </c>
      <c r="K125" s="49">
        <f t="shared" ca="1" si="12"/>
        <v>3652</v>
      </c>
      <c r="L125" s="39">
        <v>40210</v>
      </c>
      <c r="M125" s="49">
        <v>20</v>
      </c>
      <c r="N125" s="49">
        <v>4</v>
      </c>
      <c r="O125" s="49">
        <v>4</v>
      </c>
      <c r="P125" s="49">
        <v>0</v>
      </c>
      <c r="Q125" s="49">
        <v>28</v>
      </c>
    </row>
    <row r="126" spans="2:17">
      <c r="B126" s="60">
        <f t="shared" ca="1" si="8"/>
        <v>40575</v>
      </c>
      <c r="C126" s="69">
        <f t="shared" ca="1" si="13"/>
        <v>23</v>
      </c>
      <c r="D126" s="67">
        <f t="shared" ca="1" si="14"/>
        <v>4</v>
      </c>
      <c r="E126" s="67">
        <f t="shared" ca="1" si="14"/>
        <v>4</v>
      </c>
      <c r="F126" s="63">
        <f t="shared" ca="1" si="14"/>
        <v>3683</v>
      </c>
      <c r="G126" s="50">
        <v>5.1900000000000002E-2</v>
      </c>
      <c r="H126" s="49">
        <f t="shared" ca="1" si="9"/>
        <v>20</v>
      </c>
      <c r="I126" s="1">
        <f t="shared" ca="1" si="10"/>
        <v>4</v>
      </c>
      <c r="J126" s="1">
        <f t="shared" ca="1" si="11"/>
        <v>4</v>
      </c>
      <c r="K126" s="49">
        <f t="shared" ca="1" si="12"/>
        <v>3683</v>
      </c>
      <c r="L126" s="39">
        <v>40238</v>
      </c>
      <c r="M126" s="49">
        <v>23</v>
      </c>
      <c r="N126" s="49">
        <v>4</v>
      </c>
      <c r="O126" s="49">
        <v>4</v>
      </c>
      <c r="P126" s="49">
        <v>0</v>
      </c>
      <c r="Q126" s="49">
        <v>31</v>
      </c>
    </row>
    <row r="127" spans="2:17">
      <c r="B127" s="60">
        <f t="shared" ca="1" si="8"/>
        <v>40603</v>
      </c>
      <c r="C127" s="69">
        <f t="shared" ca="1" si="13"/>
        <v>21</v>
      </c>
      <c r="D127" s="67">
        <f t="shared" ca="1" si="14"/>
        <v>4</v>
      </c>
      <c r="E127" s="67">
        <f t="shared" ca="1" si="14"/>
        <v>4</v>
      </c>
      <c r="F127" s="63">
        <f t="shared" ca="1" si="14"/>
        <v>3711</v>
      </c>
      <c r="G127" s="50">
        <v>5.21E-2</v>
      </c>
      <c r="H127" s="49">
        <f t="shared" ca="1" si="9"/>
        <v>23</v>
      </c>
      <c r="I127" s="1">
        <f t="shared" ca="1" si="10"/>
        <v>4</v>
      </c>
      <c r="J127" s="1">
        <f t="shared" ca="1" si="11"/>
        <v>4</v>
      </c>
      <c r="K127" s="49">
        <f t="shared" ca="1" si="12"/>
        <v>3711</v>
      </c>
      <c r="L127" s="39">
        <v>40269</v>
      </c>
      <c r="M127" s="49">
        <v>22</v>
      </c>
      <c r="N127" s="49">
        <v>4</v>
      </c>
      <c r="O127" s="49">
        <v>4</v>
      </c>
      <c r="P127" s="49">
        <v>0</v>
      </c>
      <c r="Q127" s="49">
        <v>30</v>
      </c>
    </row>
    <row r="128" spans="2:17">
      <c r="B128" s="60">
        <f t="shared" ca="1" si="8"/>
        <v>40634</v>
      </c>
      <c r="C128" s="69">
        <f t="shared" ca="1" si="13"/>
        <v>21</v>
      </c>
      <c r="D128" s="67">
        <f t="shared" ca="1" si="14"/>
        <v>5</v>
      </c>
      <c r="E128" s="67">
        <f t="shared" ca="1" si="14"/>
        <v>4</v>
      </c>
      <c r="F128" s="63">
        <f t="shared" ca="1" si="14"/>
        <v>3742</v>
      </c>
      <c r="G128" s="50">
        <v>5.2200000000000003E-2</v>
      </c>
      <c r="H128" s="49">
        <f t="shared" ca="1" si="9"/>
        <v>21</v>
      </c>
      <c r="I128" s="1">
        <f t="shared" ca="1" si="10"/>
        <v>5</v>
      </c>
      <c r="J128" s="1">
        <f t="shared" ca="1" si="11"/>
        <v>4</v>
      </c>
      <c r="K128" s="49">
        <f t="shared" ca="1" si="12"/>
        <v>3742</v>
      </c>
      <c r="L128" s="39">
        <v>40299</v>
      </c>
      <c r="M128" s="49">
        <v>20</v>
      </c>
      <c r="N128" s="49">
        <v>5</v>
      </c>
      <c r="O128" s="49">
        <v>6</v>
      </c>
      <c r="P128" s="49">
        <v>1</v>
      </c>
      <c r="Q128" s="49">
        <v>31</v>
      </c>
    </row>
    <row r="129" spans="2:17">
      <c r="B129" s="60">
        <f t="shared" ca="1" si="8"/>
        <v>40664</v>
      </c>
      <c r="C129" s="69">
        <f t="shared" ca="1" si="13"/>
        <v>22</v>
      </c>
      <c r="D129" s="67">
        <f t="shared" ca="1" si="14"/>
        <v>4</v>
      </c>
      <c r="E129" s="67">
        <f t="shared" ca="1" si="14"/>
        <v>6</v>
      </c>
      <c r="F129" s="63">
        <f t="shared" ca="1" si="14"/>
        <v>3772</v>
      </c>
      <c r="G129" s="50">
        <v>5.2299999999999999E-2</v>
      </c>
      <c r="H129" s="49">
        <f t="shared" ca="1" si="9"/>
        <v>21</v>
      </c>
      <c r="I129" s="1">
        <f t="shared" ca="1" si="10"/>
        <v>4</v>
      </c>
      <c r="J129" s="1">
        <f t="shared" ca="1" si="11"/>
        <v>6</v>
      </c>
      <c r="K129" s="49">
        <f t="shared" ca="1" si="12"/>
        <v>3772</v>
      </c>
      <c r="L129" s="39">
        <v>40330</v>
      </c>
      <c r="M129" s="49">
        <v>22</v>
      </c>
      <c r="N129" s="49">
        <v>4</v>
      </c>
      <c r="O129" s="49">
        <v>4</v>
      </c>
      <c r="P129" s="49">
        <v>0</v>
      </c>
      <c r="Q129" s="49">
        <v>30</v>
      </c>
    </row>
    <row r="130" spans="2:17">
      <c r="B130" s="60">
        <f t="shared" ca="1" si="8"/>
        <v>40695</v>
      </c>
      <c r="C130" s="69">
        <f t="shared" ca="1" si="13"/>
        <v>20</v>
      </c>
      <c r="D130" s="67">
        <f t="shared" ca="1" si="14"/>
        <v>4</v>
      </c>
      <c r="E130" s="67">
        <f t="shared" ca="1" si="14"/>
        <v>4</v>
      </c>
      <c r="F130" s="63">
        <f t="shared" ca="1" si="14"/>
        <v>3803</v>
      </c>
      <c r="G130" s="50">
        <v>5.2400000000000002E-2</v>
      </c>
      <c r="H130" s="49">
        <f t="shared" ca="1" si="9"/>
        <v>22</v>
      </c>
      <c r="I130" s="1">
        <f t="shared" ca="1" si="10"/>
        <v>4</v>
      </c>
      <c r="J130" s="1">
        <f t="shared" ca="1" si="11"/>
        <v>4</v>
      </c>
      <c r="K130" s="49">
        <f t="shared" ca="1" si="12"/>
        <v>3803</v>
      </c>
      <c r="L130" s="39">
        <v>40360</v>
      </c>
      <c r="M130" s="49">
        <v>21</v>
      </c>
      <c r="N130" s="49">
        <v>5</v>
      </c>
      <c r="O130" s="49">
        <v>5</v>
      </c>
      <c r="P130" s="49">
        <v>1</v>
      </c>
      <c r="Q130" s="49">
        <v>31</v>
      </c>
    </row>
    <row r="131" spans="2:17">
      <c r="B131" s="60">
        <f t="shared" ca="1" si="8"/>
        <v>40725</v>
      </c>
      <c r="C131" s="69">
        <f t="shared" ca="1" si="13"/>
        <v>23</v>
      </c>
      <c r="D131" s="67">
        <f t="shared" ca="1" si="14"/>
        <v>5</v>
      </c>
      <c r="E131" s="67">
        <f t="shared" ca="1" si="14"/>
        <v>6</v>
      </c>
      <c r="F131" s="63">
        <f t="shared" ca="1" si="14"/>
        <v>3833</v>
      </c>
      <c r="G131" s="50">
        <v>5.2600000000000001E-2</v>
      </c>
      <c r="H131" s="49">
        <f t="shared" ca="1" si="9"/>
        <v>20</v>
      </c>
      <c r="I131" s="1">
        <f t="shared" ca="1" si="10"/>
        <v>5</v>
      </c>
      <c r="J131" s="1">
        <f t="shared" ca="1" si="11"/>
        <v>6</v>
      </c>
      <c r="K131" s="49">
        <f t="shared" ca="1" si="12"/>
        <v>3833</v>
      </c>
      <c r="L131" s="39">
        <v>40391</v>
      </c>
      <c r="M131" s="49">
        <v>22</v>
      </c>
      <c r="N131" s="49">
        <v>4</v>
      </c>
      <c r="O131" s="49">
        <v>5</v>
      </c>
      <c r="P131" s="49">
        <v>0</v>
      </c>
      <c r="Q131" s="49">
        <v>31</v>
      </c>
    </row>
    <row r="132" spans="2:17">
      <c r="B132" s="60">
        <f t="shared" ca="1" si="8"/>
        <v>40756</v>
      </c>
      <c r="C132" s="69">
        <f t="shared" ca="1" si="13"/>
        <v>21</v>
      </c>
      <c r="D132" s="67">
        <f t="shared" ca="1" si="14"/>
        <v>4</v>
      </c>
      <c r="E132" s="67">
        <f t="shared" ca="1" si="14"/>
        <v>4</v>
      </c>
      <c r="F132" s="63">
        <f t="shared" ca="1" si="14"/>
        <v>3864</v>
      </c>
      <c r="G132" s="50">
        <v>5.2699999999999997E-2</v>
      </c>
      <c r="H132" s="49">
        <f t="shared" ca="1" si="9"/>
        <v>23</v>
      </c>
      <c r="I132" s="1">
        <f t="shared" ca="1" si="10"/>
        <v>4</v>
      </c>
      <c r="J132" s="1">
        <f t="shared" ca="1" si="11"/>
        <v>4</v>
      </c>
      <c r="K132" s="49">
        <f t="shared" ca="1" si="12"/>
        <v>3864</v>
      </c>
      <c r="L132" s="39">
        <v>40422</v>
      </c>
      <c r="M132" s="49">
        <v>21</v>
      </c>
      <c r="N132" s="49">
        <v>4</v>
      </c>
      <c r="O132" s="49">
        <v>5</v>
      </c>
      <c r="P132" s="49">
        <v>1</v>
      </c>
      <c r="Q132" s="49">
        <v>30</v>
      </c>
    </row>
    <row r="133" spans="2:17">
      <c r="B133" s="60">
        <f t="shared" ca="1" si="8"/>
        <v>40787</v>
      </c>
      <c r="C133" s="69">
        <f t="shared" ca="1" si="13"/>
        <v>21</v>
      </c>
      <c r="D133" s="67">
        <f t="shared" ca="1" si="14"/>
        <v>4</v>
      </c>
      <c r="E133" s="67">
        <f t="shared" ca="1" si="14"/>
        <v>5</v>
      </c>
      <c r="F133" s="63">
        <f t="shared" ca="1" si="14"/>
        <v>3895</v>
      </c>
      <c r="G133" s="50">
        <v>5.28E-2</v>
      </c>
      <c r="H133" s="49">
        <f t="shared" ca="1" si="9"/>
        <v>21</v>
      </c>
      <c r="I133" s="1">
        <f t="shared" ca="1" si="10"/>
        <v>4</v>
      </c>
      <c r="J133" s="1">
        <f t="shared" ca="1" si="11"/>
        <v>5</v>
      </c>
      <c r="K133" s="49">
        <f t="shared" ca="1" si="12"/>
        <v>3895</v>
      </c>
      <c r="L133" s="39">
        <v>40452</v>
      </c>
      <c r="M133" s="49">
        <v>21</v>
      </c>
      <c r="N133" s="49">
        <v>5</v>
      </c>
      <c r="O133" s="49">
        <v>5</v>
      </c>
      <c r="P133" s="49">
        <v>0</v>
      </c>
      <c r="Q133" s="49">
        <v>31</v>
      </c>
    </row>
    <row r="134" spans="2:17">
      <c r="B134" s="60">
        <f t="shared" ref="B134:B197" ca="1" si="15">EOMONTH(B133,0)+1</f>
        <v>40817</v>
      </c>
      <c r="C134" s="69">
        <f t="shared" ca="1" si="13"/>
        <v>21</v>
      </c>
      <c r="D134" s="67">
        <f t="shared" ca="1" si="14"/>
        <v>5</v>
      </c>
      <c r="E134" s="67">
        <f t="shared" ca="1" si="14"/>
        <v>5</v>
      </c>
      <c r="F134" s="63">
        <f t="shared" ca="1" si="14"/>
        <v>3925</v>
      </c>
      <c r="G134" s="50">
        <v>5.2900000000000003E-2</v>
      </c>
      <c r="H134" s="49">
        <f t="shared" ref="H134:H197" ca="1" si="16">VLOOKUP($B134, NdayTable, 2)</f>
        <v>21</v>
      </c>
      <c r="I134" s="1">
        <f t="shared" ref="I134:I197" ca="1" si="17">VLOOKUP($B134, NdayTable,3)</f>
        <v>5</v>
      </c>
      <c r="J134" s="1">
        <f t="shared" ref="J134:J197" ca="1" si="18">VLOOKUP($B134, NdayTable, 4)</f>
        <v>5</v>
      </c>
      <c r="K134" s="49">
        <f t="shared" ref="K134:K197" ca="1" si="19">B134-ValuationDate</f>
        <v>3925</v>
      </c>
      <c r="L134" s="39">
        <v>40483</v>
      </c>
      <c r="M134" s="49">
        <v>21</v>
      </c>
      <c r="N134" s="49">
        <v>4</v>
      </c>
      <c r="O134" s="49">
        <v>5</v>
      </c>
      <c r="P134" s="49">
        <v>1</v>
      </c>
      <c r="Q134" s="49">
        <v>30</v>
      </c>
    </row>
    <row r="135" spans="2:17">
      <c r="B135" s="60">
        <f t="shared" ca="1" si="15"/>
        <v>40848</v>
      </c>
      <c r="C135" s="69">
        <f t="shared" ref="C135:C198" ca="1" si="20">H136</f>
        <v>21</v>
      </c>
      <c r="D135" s="67">
        <f t="shared" ca="1" si="14"/>
        <v>4</v>
      </c>
      <c r="E135" s="67">
        <f t="shared" ca="1" si="14"/>
        <v>5</v>
      </c>
      <c r="F135" s="63">
        <f t="shared" ca="1" si="14"/>
        <v>3956</v>
      </c>
      <c r="G135" s="50">
        <v>5.3100000000000001E-2</v>
      </c>
      <c r="H135" s="49">
        <f t="shared" ca="1" si="16"/>
        <v>21</v>
      </c>
      <c r="I135" s="1">
        <f t="shared" ca="1" si="17"/>
        <v>4</v>
      </c>
      <c r="J135" s="1">
        <f t="shared" ca="1" si="18"/>
        <v>5</v>
      </c>
      <c r="K135" s="49">
        <f t="shared" ca="1" si="19"/>
        <v>3956</v>
      </c>
      <c r="L135" s="39">
        <v>40513</v>
      </c>
      <c r="M135" s="49">
        <v>23</v>
      </c>
      <c r="N135" s="49">
        <v>3</v>
      </c>
      <c r="O135" s="49">
        <v>5</v>
      </c>
      <c r="P135" s="49">
        <v>1</v>
      </c>
      <c r="Q135" s="49">
        <v>31</v>
      </c>
    </row>
    <row r="136" spans="2:17">
      <c r="B136" s="60">
        <f t="shared" ca="1" si="15"/>
        <v>40878</v>
      </c>
      <c r="C136" s="69">
        <f t="shared" ca="1" si="20"/>
        <v>21</v>
      </c>
      <c r="D136" s="67">
        <f t="shared" ca="1" si="14"/>
        <v>5</v>
      </c>
      <c r="E136" s="67">
        <f t="shared" ca="1" si="14"/>
        <v>5</v>
      </c>
      <c r="F136" s="63">
        <f t="shared" ca="1" si="14"/>
        <v>3986</v>
      </c>
      <c r="G136" s="50">
        <v>5.3199999999999997E-2</v>
      </c>
      <c r="H136" s="49">
        <f t="shared" ca="1" si="16"/>
        <v>21</v>
      </c>
      <c r="I136" s="1">
        <f t="shared" ca="1" si="17"/>
        <v>5</v>
      </c>
      <c r="J136" s="1">
        <f t="shared" ca="1" si="18"/>
        <v>5</v>
      </c>
      <c r="K136" s="49">
        <f t="shared" ca="1" si="19"/>
        <v>3986</v>
      </c>
      <c r="L136" s="39">
        <v>40544</v>
      </c>
      <c r="M136" s="49">
        <v>21</v>
      </c>
      <c r="N136" s="49">
        <v>4</v>
      </c>
      <c r="O136" s="49">
        <v>6</v>
      </c>
      <c r="P136" s="49">
        <v>1</v>
      </c>
      <c r="Q136" s="49">
        <v>31</v>
      </c>
    </row>
    <row r="137" spans="2:17">
      <c r="B137" s="60">
        <f t="shared" ca="1" si="15"/>
        <v>40909</v>
      </c>
      <c r="C137" s="69">
        <f t="shared" ca="1" si="20"/>
        <v>21</v>
      </c>
      <c r="D137" s="67">
        <f t="shared" ca="1" si="14"/>
        <v>4</v>
      </c>
      <c r="E137" s="67">
        <f t="shared" ca="1" si="14"/>
        <v>6</v>
      </c>
      <c r="F137" s="63">
        <f t="shared" ca="1" si="14"/>
        <v>4017</v>
      </c>
      <c r="G137" s="50">
        <v>5.33E-2</v>
      </c>
      <c r="H137" s="49">
        <f t="shared" ca="1" si="16"/>
        <v>21</v>
      </c>
      <c r="I137" s="1">
        <f t="shared" ca="1" si="17"/>
        <v>4</v>
      </c>
      <c r="J137" s="1">
        <f t="shared" ca="1" si="18"/>
        <v>6</v>
      </c>
      <c r="K137" s="49">
        <f t="shared" ca="1" si="19"/>
        <v>4017</v>
      </c>
      <c r="L137" s="39">
        <v>40575</v>
      </c>
      <c r="M137" s="49">
        <v>20</v>
      </c>
      <c r="N137" s="49">
        <v>4</v>
      </c>
      <c r="O137" s="49">
        <v>4</v>
      </c>
      <c r="P137" s="49">
        <v>0</v>
      </c>
      <c r="Q137" s="49">
        <v>28</v>
      </c>
    </row>
    <row r="138" spans="2:17">
      <c r="B138" s="60">
        <f t="shared" ca="1" si="15"/>
        <v>40940</v>
      </c>
      <c r="C138" s="69">
        <f t="shared" ca="1" si="20"/>
        <v>22</v>
      </c>
      <c r="D138" s="67">
        <f t="shared" ca="1" si="14"/>
        <v>4</v>
      </c>
      <c r="E138" s="67">
        <f t="shared" ca="1" si="14"/>
        <v>4</v>
      </c>
      <c r="F138" s="63">
        <f t="shared" ca="1" si="14"/>
        <v>4048</v>
      </c>
      <c r="G138" s="50">
        <v>5.3400000000000003E-2</v>
      </c>
      <c r="H138" s="49">
        <f t="shared" ca="1" si="16"/>
        <v>21</v>
      </c>
      <c r="I138" s="1">
        <f t="shared" ca="1" si="17"/>
        <v>4</v>
      </c>
      <c r="J138" s="1">
        <f t="shared" ca="1" si="18"/>
        <v>4</v>
      </c>
      <c r="K138" s="49">
        <f t="shared" ca="1" si="19"/>
        <v>4048</v>
      </c>
      <c r="L138" s="39">
        <v>40603</v>
      </c>
      <c r="M138" s="49">
        <v>23</v>
      </c>
      <c r="N138" s="49">
        <v>4</v>
      </c>
      <c r="O138" s="49">
        <v>4</v>
      </c>
      <c r="P138" s="49">
        <v>0</v>
      </c>
      <c r="Q138" s="49">
        <v>31</v>
      </c>
    </row>
    <row r="139" spans="2:17">
      <c r="B139" s="60">
        <f t="shared" ca="1" si="15"/>
        <v>40969</v>
      </c>
      <c r="C139" s="69">
        <f t="shared" ca="1" si="20"/>
        <v>21</v>
      </c>
      <c r="D139" s="67">
        <f t="shared" ca="1" si="14"/>
        <v>5</v>
      </c>
      <c r="E139" s="67">
        <f t="shared" ca="1" si="14"/>
        <v>4</v>
      </c>
      <c r="F139" s="63">
        <f t="shared" ca="1" si="14"/>
        <v>4077</v>
      </c>
      <c r="G139" s="50">
        <v>5.3499999999999999E-2</v>
      </c>
      <c r="H139" s="49">
        <f t="shared" ca="1" si="16"/>
        <v>22</v>
      </c>
      <c r="I139" s="1">
        <f t="shared" ca="1" si="17"/>
        <v>5</v>
      </c>
      <c r="J139" s="1">
        <f t="shared" ca="1" si="18"/>
        <v>4</v>
      </c>
      <c r="K139" s="49">
        <f t="shared" ca="1" si="19"/>
        <v>4077</v>
      </c>
      <c r="L139" s="39">
        <v>40634</v>
      </c>
      <c r="M139" s="49">
        <v>21</v>
      </c>
      <c r="N139" s="49">
        <v>5</v>
      </c>
      <c r="O139" s="49">
        <v>4</v>
      </c>
      <c r="P139" s="49">
        <v>0</v>
      </c>
      <c r="Q139" s="49">
        <v>30</v>
      </c>
    </row>
    <row r="140" spans="2:17">
      <c r="B140" s="60">
        <f t="shared" ca="1" si="15"/>
        <v>41000</v>
      </c>
      <c r="C140" s="69">
        <f t="shared" ca="1" si="20"/>
        <v>22</v>
      </c>
      <c r="D140" s="67">
        <f t="shared" ca="1" si="14"/>
        <v>4</v>
      </c>
      <c r="E140" s="67">
        <f t="shared" ca="1" si="14"/>
        <v>5</v>
      </c>
      <c r="F140" s="63">
        <f t="shared" ca="1" si="14"/>
        <v>4108</v>
      </c>
      <c r="G140" s="50">
        <v>5.3699999999999998E-2</v>
      </c>
      <c r="H140" s="49">
        <f t="shared" ca="1" si="16"/>
        <v>21</v>
      </c>
      <c r="I140" s="1">
        <f t="shared" ca="1" si="17"/>
        <v>4</v>
      </c>
      <c r="J140" s="1">
        <f t="shared" ca="1" si="18"/>
        <v>5</v>
      </c>
      <c r="K140" s="49">
        <f t="shared" ca="1" si="19"/>
        <v>4108</v>
      </c>
      <c r="L140" s="39">
        <v>40664</v>
      </c>
      <c r="M140" s="49">
        <v>21</v>
      </c>
      <c r="N140" s="49">
        <v>4</v>
      </c>
      <c r="O140" s="49">
        <v>6</v>
      </c>
      <c r="P140" s="49">
        <v>1</v>
      </c>
      <c r="Q140" s="49">
        <v>31</v>
      </c>
    </row>
    <row r="141" spans="2:17">
      <c r="B141" s="60">
        <f t="shared" ca="1" si="15"/>
        <v>41030</v>
      </c>
      <c r="C141" s="69">
        <f t="shared" ca="1" si="20"/>
        <v>21</v>
      </c>
      <c r="D141" s="67">
        <f t="shared" ca="1" si="14"/>
        <v>4</v>
      </c>
      <c r="E141" s="67">
        <f t="shared" ca="1" si="14"/>
        <v>5</v>
      </c>
      <c r="F141" s="63">
        <f t="shared" ca="1" si="14"/>
        <v>4138</v>
      </c>
      <c r="G141" s="50">
        <v>5.3800000000000001E-2</v>
      </c>
      <c r="H141" s="49">
        <f t="shared" ca="1" si="16"/>
        <v>22</v>
      </c>
      <c r="I141" s="1">
        <f t="shared" ca="1" si="17"/>
        <v>4</v>
      </c>
      <c r="J141" s="1">
        <f t="shared" ca="1" si="18"/>
        <v>5</v>
      </c>
      <c r="K141" s="49">
        <f t="shared" ca="1" si="19"/>
        <v>4138</v>
      </c>
      <c r="L141" s="39">
        <v>40695</v>
      </c>
      <c r="M141" s="49">
        <v>22</v>
      </c>
      <c r="N141" s="49">
        <v>4</v>
      </c>
      <c r="O141" s="49">
        <v>4</v>
      </c>
      <c r="P141" s="49">
        <v>0</v>
      </c>
      <c r="Q141" s="49">
        <v>30</v>
      </c>
    </row>
    <row r="142" spans="2:17">
      <c r="B142" s="60">
        <f t="shared" ca="1" si="15"/>
        <v>41061</v>
      </c>
      <c r="C142" s="69">
        <f t="shared" ca="1" si="20"/>
        <v>21</v>
      </c>
      <c r="D142" s="67">
        <f t="shared" ca="1" si="14"/>
        <v>5</v>
      </c>
      <c r="E142" s="67">
        <f t="shared" ca="1" si="14"/>
        <v>4</v>
      </c>
      <c r="F142" s="63">
        <f t="shared" ca="1" si="14"/>
        <v>4169</v>
      </c>
      <c r="G142" s="50">
        <v>5.3900000000000003E-2</v>
      </c>
      <c r="H142" s="49">
        <f t="shared" ca="1" si="16"/>
        <v>21</v>
      </c>
      <c r="I142" s="1">
        <f t="shared" ca="1" si="17"/>
        <v>5</v>
      </c>
      <c r="J142" s="1">
        <f t="shared" ca="1" si="18"/>
        <v>4</v>
      </c>
      <c r="K142" s="49">
        <f t="shared" ca="1" si="19"/>
        <v>4169</v>
      </c>
      <c r="L142" s="39">
        <v>40725</v>
      </c>
      <c r="M142" s="49">
        <v>20</v>
      </c>
      <c r="N142" s="49">
        <v>5</v>
      </c>
      <c r="O142" s="49">
        <v>6</v>
      </c>
      <c r="P142" s="49">
        <v>1</v>
      </c>
      <c r="Q142" s="49">
        <v>31</v>
      </c>
    </row>
    <row r="143" spans="2:17">
      <c r="B143" s="60">
        <f t="shared" ca="1" si="15"/>
        <v>41091</v>
      </c>
      <c r="C143" s="69">
        <f t="shared" ca="1" si="20"/>
        <v>23</v>
      </c>
      <c r="D143" s="67">
        <f t="shared" ca="1" si="14"/>
        <v>4</v>
      </c>
      <c r="E143" s="67">
        <f t="shared" ca="1" si="14"/>
        <v>6</v>
      </c>
      <c r="F143" s="63">
        <f t="shared" ca="1" si="14"/>
        <v>4199</v>
      </c>
      <c r="G143" s="50">
        <v>5.3999999999999999E-2</v>
      </c>
      <c r="H143" s="49">
        <f t="shared" ca="1" si="16"/>
        <v>21</v>
      </c>
      <c r="I143" s="1">
        <f t="shared" ca="1" si="17"/>
        <v>4</v>
      </c>
      <c r="J143" s="1">
        <f t="shared" ca="1" si="18"/>
        <v>6</v>
      </c>
      <c r="K143" s="49">
        <f t="shared" ca="1" si="19"/>
        <v>4199</v>
      </c>
      <c r="L143" s="39">
        <v>40756</v>
      </c>
      <c r="M143" s="49">
        <v>23</v>
      </c>
      <c r="N143" s="49">
        <v>4</v>
      </c>
      <c r="O143" s="49">
        <v>4</v>
      </c>
      <c r="P143" s="49">
        <v>0</v>
      </c>
      <c r="Q143" s="49">
        <v>31</v>
      </c>
    </row>
    <row r="144" spans="2:17">
      <c r="B144" s="60">
        <f t="shared" ca="1" si="15"/>
        <v>41122</v>
      </c>
      <c r="C144" s="69">
        <f t="shared" ca="1" si="20"/>
        <v>19</v>
      </c>
      <c r="D144" s="67">
        <f t="shared" ca="1" si="14"/>
        <v>4</v>
      </c>
      <c r="E144" s="67">
        <f t="shared" ca="1" si="14"/>
        <v>4</v>
      </c>
      <c r="F144" s="63">
        <f t="shared" ca="1" si="14"/>
        <v>4230</v>
      </c>
      <c r="G144" s="50">
        <v>5.4199999999999998E-2</v>
      </c>
      <c r="H144" s="49">
        <f t="shared" ca="1" si="16"/>
        <v>23</v>
      </c>
      <c r="I144" s="1">
        <f t="shared" ca="1" si="17"/>
        <v>4</v>
      </c>
      <c r="J144" s="1">
        <f t="shared" ca="1" si="18"/>
        <v>4</v>
      </c>
      <c r="K144" s="49">
        <f t="shared" ca="1" si="19"/>
        <v>4230</v>
      </c>
      <c r="L144" s="39">
        <v>40787</v>
      </c>
      <c r="M144" s="49">
        <v>21</v>
      </c>
      <c r="N144" s="49">
        <v>4</v>
      </c>
      <c r="O144" s="49">
        <v>5</v>
      </c>
      <c r="P144" s="49">
        <v>1</v>
      </c>
      <c r="Q144" s="49">
        <v>30</v>
      </c>
    </row>
    <row r="145" spans="2:17">
      <c r="B145" s="60">
        <f t="shared" ca="1" si="15"/>
        <v>41153</v>
      </c>
      <c r="C145" s="69">
        <f t="shared" ca="1" si="20"/>
        <v>23</v>
      </c>
      <c r="D145" s="67">
        <f t="shared" ca="1" si="14"/>
        <v>5</v>
      </c>
      <c r="E145" s="67">
        <f t="shared" ca="1" si="14"/>
        <v>6</v>
      </c>
      <c r="F145" s="63">
        <f t="shared" ca="1" si="14"/>
        <v>4261</v>
      </c>
      <c r="G145" s="50">
        <v>5.4300000000000001E-2</v>
      </c>
      <c r="H145" s="49">
        <f t="shared" ca="1" si="16"/>
        <v>19</v>
      </c>
      <c r="I145" s="1">
        <f t="shared" ca="1" si="17"/>
        <v>5</v>
      </c>
      <c r="J145" s="1">
        <f t="shared" ca="1" si="18"/>
        <v>6</v>
      </c>
      <c r="K145" s="49">
        <f t="shared" ca="1" si="19"/>
        <v>4261</v>
      </c>
      <c r="L145" s="39">
        <v>40817</v>
      </c>
      <c r="M145" s="49">
        <v>21</v>
      </c>
      <c r="N145" s="49">
        <v>5</v>
      </c>
      <c r="O145" s="49">
        <v>5</v>
      </c>
      <c r="P145" s="49">
        <v>0</v>
      </c>
      <c r="Q145" s="49">
        <v>31</v>
      </c>
    </row>
    <row r="146" spans="2:17">
      <c r="B146" s="60">
        <f t="shared" ca="1" si="15"/>
        <v>41183</v>
      </c>
      <c r="C146" s="69">
        <f t="shared" ca="1" si="20"/>
        <v>21</v>
      </c>
      <c r="D146" s="67">
        <f t="shared" ca="1" si="14"/>
        <v>4</v>
      </c>
      <c r="E146" s="67">
        <f t="shared" ca="1" si="14"/>
        <v>4</v>
      </c>
      <c r="F146" s="63">
        <f t="shared" ca="1" si="14"/>
        <v>4291</v>
      </c>
      <c r="G146" s="50">
        <v>5.4399999999999997E-2</v>
      </c>
      <c r="H146" s="49">
        <f t="shared" ca="1" si="16"/>
        <v>23</v>
      </c>
      <c r="I146" s="1">
        <f t="shared" ca="1" si="17"/>
        <v>4</v>
      </c>
      <c r="J146" s="1">
        <f t="shared" ca="1" si="18"/>
        <v>4</v>
      </c>
      <c r="K146" s="49">
        <f t="shared" ca="1" si="19"/>
        <v>4291</v>
      </c>
      <c r="L146" s="39">
        <v>40848</v>
      </c>
      <c r="M146" s="49">
        <v>21</v>
      </c>
      <c r="N146" s="49">
        <v>4</v>
      </c>
      <c r="O146" s="49">
        <v>5</v>
      </c>
      <c r="P146" s="49">
        <v>1</v>
      </c>
      <c r="Q146" s="49">
        <v>30</v>
      </c>
    </row>
    <row r="147" spans="2:17">
      <c r="B147" s="60">
        <f t="shared" ca="1" si="15"/>
        <v>41214</v>
      </c>
      <c r="C147" s="69">
        <f t="shared" ca="1" si="20"/>
        <v>20</v>
      </c>
      <c r="D147" s="67">
        <f t="shared" ca="1" si="14"/>
        <v>4</v>
      </c>
      <c r="E147" s="67">
        <f t="shared" ca="1" si="14"/>
        <v>5</v>
      </c>
      <c r="F147" s="63">
        <f t="shared" ca="1" si="14"/>
        <v>4322</v>
      </c>
      <c r="G147" s="50">
        <v>5.45E-2</v>
      </c>
      <c r="H147" s="49">
        <f t="shared" ca="1" si="16"/>
        <v>21</v>
      </c>
      <c r="I147" s="1">
        <f t="shared" ca="1" si="17"/>
        <v>4</v>
      </c>
      <c r="J147" s="1">
        <f t="shared" ca="1" si="18"/>
        <v>5</v>
      </c>
      <c r="K147" s="49">
        <f t="shared" ca="1" si="19"/>
        <v>4322</v>
      </c>
      <c r="L147" s="39">
        <v>40878</v>
      </c>
      <c r="M147" s="49">
        <v>21</v>
      </c>
      <c r="N147" s="49">
        <v>5</v>
      </c>
      <c r="O147" s="49">
        <v>5</v>
      </c>
      <c r="P147" s="49">
        <v>1</v>
      </c>
      <c r="Q147" s="49">
        <v>31</v>
      </c>
    </row>
    <row r="148" spans="2:17">
      <c r="B148" s="60">
        <f t="shared" ca="1" si="15"/>
        <v>41244</v>
      </c>
      <c r="C148" s="69">
        <f t="shared" ca="1" si="20"/>
        <v>22</v>
      </c>
      <c r="D148" s="67">
        <f t="shared" ca="1" si="14"/>
        <v>5</v>
      </c>
      <c r="E148" s="67">
        <f t="shared" ca="1" si="14"/>
        <v>6</v>
      </c>
      <c r="F148" s="63">
        <f t="shared" ca="1" si="14"/>
        <v>4352</v>
      </c>
      <c r="G148" s="50">
        <v>5.4600000000000003E-2</v>
      </c>
      <c r="H148" s="49">
        <f t="shared" ca="1" si="16"/>
        <v>20</v>
      </c>
      <c r="I148" s="1">
        <f t="shared" ca="1" si="17"/>
        <v>5</v>
      </c>
      <c r="J148" s="1">
        <f t="shared" ca="1" si="18"/>
        <v>6</v>
      </c>
      <c r="K148" s="49">
        <f t="shared" ca="1" si="19"/>
        <v>4352</v>
      </c>
      <c r="L148" s="39">
        <v>40909</v>
      </c>
      <c r="M148" s="49">
        <v>21</v>
      </c>
      <c r="N148" s="49">
        <v>4</v>
      </c>
      <c r="O148" s="49">
        <v>6</v>
      </c>
      <c r="P148" s="49">
        <v>1</v>
      </c>
      <c r="Q148" s="49">
        <v>31</v>
      </c>
    </row>
    <row r="149" spans="2:17">
      <c r="B149" s="60">
        <f t="shared" ca="1" si="15"/>
        <v>41275</v>
      </c>
      <c r="C149" s="69">
        <f t="shared" ca="1" si="20"/>
        <v>20</v>
      </c>
      <c r="D149" s="67">
        <f t="shared" ref="D149:F212" ca="1" si="21">I149</f>
        <v>4</v>
      </c>
      <c r="E149" s="67">
        <f t="shared" ca="1" si="21"/>
        <v>5</v>
      </c>
      <c r="F149" s="63">
        <f t="shared" ca="1" si="21"/>
        <v>4383</v>
      </c>
      <c r="G149" s="50">
        <v>5.4800000000000001E-2</v>
      </c>
      <c r="H149" s="49">
        <f t="shared" ca="1" si="16"/>
        <v>22</v>
      </c>
      <c r="I149" s="1">
        <f t="shared" ca="1" si="17"/>
        <v>4</v>
      </c>
      <c r="J149" s="1">
        <f t="shared" ca="1" si="18"/>
        <v>5</v>
      </c>
      <c r="K149" s="49">
        <f t="shared" ca="1" si="19"/>
        <v>4383</v>
      </c>
      <c r="L149" s="39">
        <v>40940</v>
      </c>
      <c r="M149" s="49">
        <v>21</v>
      </c>
      <c r="N149" s="49">
        <v>4</v>
      </c>
      <c r="O149" s="49">
        <v>4</v>
      </c>
      <c r="P149" s="49">
        <v>0</v>
      </c>
      <c r="Q149" s="49">
        <v>29</v>
      </c>
    </row>
    <row r="150" spans="2:17">
      <c r="B150" s="60">
        <f t="shared" ca="1" si="15"/>
        <v>41306</v>
      </c>
      <c r="C150" s="69">
        <f t="shared" ca="1" si="20"/>
        <v>21</v>
      </c>
      <c r="D150" s="67">
        <f t="shared" ca="1" si="21"/>
        <v>4</v>
      </c>
      <c r="E150" s="67">
        <f t="shared" ca="1" si="21"/>
        <v>4</v>
      </c>
      <c r="F150" s="63">
        <f t="shared" ca="1" si="21"/>
        <v>4414</v>
      </c>
      <c r="G150" s="50">
        <v>5.4899999999999997E-2</v>
      </c>
      <c r="H150" s="49">
        <f t="shared" ca="1" si="16"/>
        <v>20</v>
      </c>
      <c r="I150" s="1">
        <f t="shared" ca="1" si="17"/>
        <v>4</v>
      </c>
      <c r="J150" s="1">
        <f t="shared" ca="1" si="18"/>
        <v>4</v>
      </c>
      <c r="K150" s="49">
        <f t="shared" ca="1" si="19"/>
        <v>4414</v>
      </c>
      <c r="L150" s="39">
        <v>40969</v>
      </c>
      <c r="M150" s="49">
        <v>22</v>
      </c>
      <c r="N150" s="49">
        <v>5</v>
      </c>
      <c r="O150" s="49">
        <v>4</v>
      </c>
      <c r="P150" s="49">
        <v>0</v>
      </c>
      <c r="Q150" s="49">
        <v>31</v>
      </c>
    </row>
    <row r="151" spans="2:17">
      <c r="B151" s="60">
        <f t="shared" ca="1" si="15"/>
        <v>41334</v>
      </c>
      <c r="C151" s="69">
        <f t="shared" ca="1" si="20"/>
        <v>22</v>
      </c>
      <c r="D151" s="67">
        <f t="shared" ca="1" si="21"/>
        <v>5</v>
      </c>
      <c r="E151" s="67">
        <f t="shared" ca="1" si="21"/>
        <v>5</v>
      </c>
      <c r="F151" s="63">
        <f t="shared" ca="1" si="21"/>
        <v>4442</v>
      </c>
      <c r="G151" s="50">
        <v>5.5E-2</v>
      </c>
      <c r="H151" s="49">
        <f t="shared" ca="1" si="16"/>
        <v>21</v>
      </c>
      <c r="I151" s="1">
        <f t="shared" ca="1" si="17"/>
        <v>5</v>
      </c>
      <c r="J151" s="1">
        <f t="shared" ca="1" si="18"/>
        <v>5</v>
      </c>
      <c r="K151" s="49">
        <f t="shared" ca="1" si="19"/>
        <v>4442</v>
      </c>
      <c r="L151" s="39">
        <v>41000</v>
      </c>
      <c r="M151" s="49">
        <v>21</v>
      </c>
      <c r="N151" s="49">
        <v>4</v>
      </c>
      <c r="O151" s="49">
        <v>5</v>
      </c>
      <c r="P151" s="49">
        <v>0</v>
      </c>
      <c r="Q151" s="49">
        <v>30</v>
      </c>
    </row>
    <row r="152" spans="2:17">
      <c r="B152" s="60">
        <f t="shared" ca="1" si="15"/>
        <v>41365</v>
      </c>
      <c r="C152" s="69">
        <f t="shared" ca="1" si="20"/>
        <v>22</v>
      </c>
      <c r="D152" s="67">
        <f t="shared" ca="1" si="21"/>
        <v>4</v>
      </c>
      <c r="E152" s="67">
        <f t="shared" ca="1" si="21"/>
        <v>4</v>
      </c>
      <c r="F152" s="63">
        <f t="shared" ca="1" si="21"/>
        <v>4473</v>
      </c>
      <c r="G152" s="50">
        <v>5.5100000000000003E-2</v>
      </c>
      <c r="H152" s="49">
        <f t="shared" ca="1" si="16"/>
        <v>22</v>
      </c>
      <c r="I152" s="1">
        <f t="shared" ca="1" si="17"/>
        <v>4</v>
      </c>
      <c r="J152" s="1">
        <f t="shared" ca="1" si="18"/>
        <v>4</v>
      </c>
      <c r="K152" s="49">
        <f t="shared" ca="1" si="19"/>
        <v>4473</v>
      </c>
      <c r="L152" s="39">
        <v>41030</v>
      </c>
      <c r="M152" s="49">
        <v>22</v>
      </c>
      <c r="N152" s="49">
        <v>4</v>
      </c>
      <c r="O152" s="49">
        <v>5</v>
      </c>
      <c r="P152" s="49">
        <v>1</v>
      </c>
      <c r="Q152" s="49">
        <v>31</v>
      </c>
    </row>
    <row r="153" spans="2:17">
      <c r="B153" s="60">
        <f t="shared" ca="1" si="15"/>
        <v>41395</v>
      </c>
      <c r="C153" s="69">
        <f t="shared" ca="1" si="20"/>
        <v>20</v>
      </c>
      <c r="D153" s="67">
        <f t="shared" ca="1" si="21"/>
        <v>4</v>
      </c>
      <c r="E153" s="67">
        <f t="shared" ca="1" si="21"/>
        <v>5</v>
      </c>
      <c r="F153" s="63">
        <f t="shared" ca="1" si="21"/>
        <v>4503</v>
      </c>
      <c r="G153" s="50">
        <v>5.5300000000000002E-2</v>
      </c>
      <c r="H153" s="49">
        <f t="shared" ca="1" si="16"/>
        <v>22</v>
      </c>
      <c r="I153" s="1">
        <f t="shared" ca="1" si="17"/>
        <v>4</v>
      </c>
      <c r="J153" s="1">
        <f t="shared" ca="1" si="18"/>
        <v>5</v>
      </c>
      <c r="K153" s="49">
        <f t="shared" ca="1" si="19"/>
        <v>4503</v>
      </c>
      <c r="L153" s="39">
        <v>41061</v>
      </c>
      <c r="M153" s="49">
        <v>21</v>
      </c>
      <c r="N153" s="49">
        <v>5</v>
      </c>
      <c r="O153" s="49">
        <v>4</v>
      </c>
      <c r="P153" s="49">
        <v>0</v>
      </c>
      <c r="Q153" s="49">
        <v>30</v>
      </c>
    </row>
    <row r="154" spans="2:17">
      <c r="B154" s="60">
        <f t="shared" ca="1" si="15"/>
        <v>41426</v>
      </c>
      <c r="C154" s="69">
        <f t="shared" ca="1" si="20"/>
        <v>22</v>
      </c>
      <c r="D154" s="67">
        <f t="shared" ca="1" si="21"/>
        <v>5</v>
      </c>
      <c r="E154" s="67">
        <f t="shared" ca="1" si="21"/>
        <v>5</v>
      </c>
      <c r="F154" s="63">
        <f t="shared" ca="1" si="21"/>
        <v>4534</v>
      </c>
      <c r="G154" s="50">
        <v>5.5399999999999998E-2</v>
      </c>
      <c r="H154" s="49">
        <f t="shared" ca="1" si="16"/>
        <v>20</v>
      </c>
      <c r="I154" s="1">
        <f t="shared" ca="1" si="17"/>
        <v>5</v>
      </c>
      <c r="J154" s="1">
        <f t="shared" ca="1" si="18"/>
        <v>5</v>
      </c>
      <c r="K154" s="49">
        <f t="shared" ca="1" si="19"/>
        <v>4534</v>
      </c>
      <c r="L154" s="39">
        <v>41091</v>
      </c>
      <c r="M154" s="49">
        <v>21</v>
      </c>
      <c r="N154" s="49">
        <v>4</v>
      </c>
      <c r="O154" s="49">
        <v>6</v>
      </c>
      <c r="P154" s="49">
        <v>1</v>
      </c>
      <c r="Q154" s="49">
        <v>31</v>
      </c>
    </row>
    <row r="155" spans="2:17">
      <c r="B155" s="60">
        <f t="shared" ca="1" si="15"/>
        <v>41456</v>
      </c>
      <c r="C155" s="69">
        <f t="shared" ca="1" si="20"/>
        <v>22</v>
      </c>
      <c r="D155" s="67">
        <f t="shared" ca="1" si="21"/>
        <v>4</v>
      </c>
      <c r="E155" s="67">
        <f t="shared" ca="1" si="21"/>
        <v>5</v>
      </c>
      <c r="F155" s="63">
        <f t="shared" ca="1" si="21"/>
        <v>4564</v>
      </c>
      <c r="G155" s="50">
        <v>5.5500000000000001E-2</v>
      </c>
      <c r="H155" s="49">
        <f t="shared" ca="1" si="16"/>
        <v>22</v>
      </c>
      <c r="I155" s="1">
        <f t="shared" ca="1" si="17"/>
        <v>4</v>
      </c>
      <c r="J155" s="1">
        <f t="shared" ca="1" si="18"/>
        <v>5</v>
      </c>
      <c r="K155" s="49">
        <f t="shared" ca="1" si="19"/>
        <v>4564</v>
      </c>
      <c r="L155" s="39">
        <v>41122</v>
      </c>
      <c r="M155" s="49">
        <v>23</v>
      </c>
      <c r="N155" s="49">
        <v>4</v>
      </c>
      <c r="O155" s="49">
        <v>4</v>
      </c>
      <c r="P155" s="49">
        <v>0</v>
      </c>
      <c r="Q155" s="49">
        <v>31</v>
      </c>
    </row>
    <row r="156" spans="2:17">
      <c r="B156" s="60">
        <f t="shared" ca="1" si="15"/>
        <v>41487</v>
      </c>
      <c r="C156" s="69">
        <f t="shared" ca="1" si="20"/>
        <v>20</v>
      </c>
      <c r="D156" s="67">
        <f t="shared" ca="1" si="21"/>
        <v>5</v>
      </c>
      <c r="E156" s="67">
        <f t="shared" ca="1" si="21"/>
        <v>4</v>
      </c>
      <c r="F156" s="63">
        <f t="shared" ca="1" si="21"/>
        <v>4595</v>
      </c>
      <c r="G156" s="50">
        <v>5.5599999999999997E-2</v>
      </c>
      <c r="H156" s="49">
        <f t="shared" ca="1" si="16"/>
        <v>22</v>
      </c>
      <c r="I156" s="1">
        <f t="shared" ca="1" si="17"/>
        <v>5</v>
      </c>
      <c r="J156" s="1">
        <f t="shared" ca="1" si="18"/>
        <v>4</v>
      </c>
      <c r="K156" s="49">
        <f t="shared" ca="1" si="19"/>
        <v>4595</v>
      </c>
      <c r="L156" s="39">
        <v>41153</v>
      </c>
      <c r="M156" s="49">
        <v>19</v>
      </c>
      <c r="N156" s="49">
        <v>5</v>
      </c>
      <c r="O156" s="49">
        <v>6</v>
      </c>
      <c r="P156" s="49">
        <v>1</v>
      </c>
      <c r="Q156" s="49">
        <v>30</v>
      </c>
    </row>
    <row r="157" spans="2:17">
      <c r="B157" s="60">
        <f t="shared" ca="1" si="15"/>
        <v>41518</v>
      </c>
      <c r="C157" s="69">
        <f t="shared" ca="1" si="20"/>
        <v>23</v>
      </c>
      <c r="D157" s="67">
        <f t="shared" ca="1" si="21"/>
        <v>4</v>
      </c>
      <c r="E157" s="67">
        <f t="shared" ca="1" si="21"/>
        <v>6</v>
      </c>
      <c r="F157" s="63">
        <f t="shared" ca="1" si="21"/>
        <v>4626</v>
      </c>
      <c r="G157" s="50">
        <v>5.5800000000000002E-2</v>
      </c>
      <c r="H157" s="49">
        <f t="shared" ca="1" si="16"/>
        <v>20</v>
      </c>
      <c r="I157" s="1">
        <f t="shared" ca="1" si="17"/>
        <v>4</v>
      </c>
      <c r="J157" s="1">
        <f t="shared" ca="1" si="18"/>
        <v>6</v>
      </c>
      <c r="K157" s="49">
        <f t="shared" ca="1" si="19"/>
        <v>4626</v>
      </c>
      <c r="L157" s="39">
        <v>41183</v>
      </c>
      <c r="M157" s="49">
        <v>23</v>
      </c>
      <c r="N157" s="49">
        <v>4</v>
      </c>
      <c r="O157" s="49">
        <v>4</v>
      </c>
      <c r="P157" s="49">
        <v>0</v>
      </c>
      <c r="Q157" s="49">
        <v>31</v>
      </c>
    </row>
    <row r="158" spans="2:17">
      <c r="B158" s="60">
        <f t="shared" ca="1" si="15"/>
        <v>41548</v>
      </c>
      <c r="C158" s="69">
        <f t="shared" ca="1" si="20"/>
        <v>20</v>
      </c>
      <c r="D158" s="67">
        <f t="shared" ca="1" si="21"/>
        <v>4</v>
      </c>
      <c r="E158" s="67">
        <f t="shared" ca="1" si="21"/>
        <v>4</v>
      </c>
      <c r="F158" s="63">
        <f t="shared" ca="1" si="21"/>
        <v>4656</v>
      </c>
      <c r="G158" s="50">
        <v>5.5899999999999998E-2</v>
      </c>
      <c r="H158" s="49">
        <f t="shared" ca="1" si="16"/>
        <v>23</v>
      </c>
      <c r="I158" s="1">
        <f t="shared" ca="1" si="17"/>
        <v>4</v>
      </c>
      <c r="J158" s="1">
        <f t="shared" ca="1" si="18"/>
        <v>4</v>
      </c>
      <c r="K158" s="49">
        <f t="shared" ca="1" si="19"/>
        <v>4656</v>
      </c>
      <c r="L158" s="39">
        <v>41214</v>
      </c>
      <c r="M158" s="49">
        <v>21</v>
      </c>
      <c r="N158" s="49">
        <v>4</v>
      </c>
      <c r="O158" s="49">
        <v>5</v>
      </c>
      <c r="P158" s="49">
        <v>1</v>
      </c>
      <c r="Q158" s="49">
        <v>30</v>
      </c>
    </row>
    <row r="159" spans="2:17">
      <c r="B159" s="60">
        <f t="shared" ca="1" si="15"/>
        <v>41579</v>
      </c>
      <c r="C159" s="69">
        <f t="shared" ca="1" si="20"/>
        <v>21</v>
      </c>
      <c r="D159" s="67">
        <f t="shared" ca="1" si="21"/>
        <v>5</v>
      </c>
      <c r="E159" s="67">
        <f t="shared" ca="1" si="21"/>
        <v>5</v>
      </c>
      <c r="F159" s="63">
        <f t="shared" ca="1" si="21"/>
        <v>4687</v>
      </c>
      <c r="G159" s="50">
        <v>5.6000000000000001E-2</v>
      </c>
      <c r="H159" s="49">
        <f t="shared" ca="1" si="16"/>
        <v>20</v>
      </c>
      <c r="I159" s="1">
        <f t="shared" ca="1" si="17"/>
        <v>5</v>
      </c>
      <c r="J159" s="1">
        <f t="shared" ca="1" si="18"/>
        <v>5</v>
      </c>
      <c r="K159" s="49">
        <f t="shared" ca="1" si="19"/>
        <v>4687</v>
      </c>
      <c r="L159" s="39">
        <v>41244</v>
      </c>
      <c r="M159" s="49">
        <v>20</v>
      </c>
      <c r="N159" s="49">
        <v>5</v>
      </c>
      <c r="O159" s="49">
        <v>6</v>
      </c>
      <c r="P159" s="49">
        <v>1</v>
      </c>
      <c r="Q159" s="49">
        <v>31</v>
      </c>
    </row>
    <row r="160" spans="2:17">
      <c r="B160" s="60">
        <f t="shared" ca="1" si="15"/>
        <v>41609</v>
      </c>
      <c r="C160" s="69">
        <f t="shared" ca="1" si="20"/>
        <v>22</v>
      </c>
      <c r="D160" s="67">
        <f t="shared" ca="1" si="21"/>
        <v>4</v>
      </c>
      <c r="E160" s="67">
        <f t="shared" ca="1" si="21"/>
        <v>6</v>
      </c>
      <c r="F160" s="63">
        <f t="shared" ca="1" si="21"/>
        <v>4717</v>
      </c>
      <c r="G160" s="50">
        <v>5.6099999999999997E-2</v>
      </c>
      <c r="H160" s="49">
        <f t="shared" ca="1" si="16"/>
        <v>21</v>
      </c>
      <c r="I160" s="1">
        <f t="shared" ca="1" si="17"/>
        <v>4</v>
      </c>
      <c r="J160" s="1">
        <f t="shared" ca="1" si="18"/>
        <v>6</v>
      </c>
      <c r="K160" s="49">
        <f t="shared" ca="1" si="19"/>
        <v>4717</v>
      </c>
      <c r="L160" s="39">
        <v>41275</v>
      </c>
      <c r="M160" s="49">
        <v>22</v>
      </c>
      <c r="N160" s="49">
        <v>4</v>
      </c>
      <c r="O160" s="49">
        <v>5</v>
      </c>
      <c r="P160" s="49">
        <v>1</v>
      </c>
      <c r="Q160" s="49">
        <v>31</v>
      </c>
    </row>
    <row r="161" spans="2:17">
      <c r="B161" s="60">
        <f t="shared" ca="1" si="15"/>
        <v>41640</v>
      </c>
      <c r="C161" s="69">
        <f t="shared" ca="1" si="20"/>
        <v>20</v>
      </c>
      <c r="D161" s="67">
        <f t="shared" ca="1" si="21"/>
        <v>4</v>
      </c>
      <c r="E161" s="67">
        <f t="shared" ca="1" si="21"/>
        <v>5</v>
      </c>
      <c r="F161" s="63">
        <f t="shared" ca="1" si="21"/>
        <v>4748</v>
      </c>
      <c r="G161" s="50">
        <v>5.6300000000000003E-2</v>
      </c>
      <c r="H161" s="49">
        <f t="shared" ca="1" si="16"/>
        <v>22</v>
      </c>
      <c r="I161" s="1">
        <f t="shared" ca="1" si="17"/>
        <v>4</v>
      </c>
      <c r="J161" s="1">
        <f t="shared" ca="1" si="18"/>
        <v>5</v>
      </c>
      <c r="K161" s="49">
        <f t="shared" ca="1" si="19"/>
        <v>4748</v>
      </c>
      <c r="L161" s="39">
        <v>41306</v>
      </c>
      <c r="M161" s="49">
        <v>20</v>
      </c>
      <c r="N161" s="49">
        <v>4</v>
      </c>
      <c r="O161" s="49">
        <v>4</v>
      </c>
      <c r="P161" s="49">
        <v>0</v>
      </c>
      <c r="Q161" s="49">
        <v>28</v>
      </c>
    </row>
    <row r="162" spans="2:17">
      <c r="B162" s="60">
        <f t="shared" ca="1" si="15"/>
        <v>41671</v>
      </c>
      <c r="C162" s="69">
        <f t="shared" ca="1" si="20"/>
        <v>21</v>
      </c>
      <c r="D162" s="67">
        <f t="shared" ca="1" si="21"/>
        <v>4</v>
      </c>
      <c r="E162" s="67">
        <f t="shared" ca="1" si="21"/>
        <v>4</v>
      </c>
      <c r="F162" s="63">
        <f t="shared" ca="1" si="21"/>
        <v>4779</v>
      </c>
      <c r="G162" s="50">
        <v>5.6399999999999999E-2</v>
      </c>
      <c r="H162" s="49">
        <f t="shared" ca="1" si="16"/>
        <v>20</v>
      </c>
      <c r="I162" s="1">
        <f t="shared" ca="1" si="17"/>
        <v>4</v>
      </c>
      <c r="J162" s="1">
        <f t="shared" ca="1" si="18"/>
        <v>4</v>
      </c>
      <c r="K162" s="49">
        <f t="shared" ca="1" si="19"/>
        <v>4779</v>
      </c>
      <c r="L162" s="39">
        <v>41334</v>
      </c>
      <c r="M162" s="49">
        <v>21</v>
      </c>
      <c r="N162" s="49">
        <v>5</v>
      </c>
      <c r="O162" s="49">
        <v>5</v>
      </c>
      <c r="P162" s="49">
        <v>0</v>
      </c>
      <c r="Q162" s="49">
        <v>31</v>
      </c>
    </row>
    <row r="163" spans="2:17">
      <c r="B163" s="60">
        <f t="shared" ca="1" si="15"/>
        <v>41699</v>
      </c>
      <c r="C163" s="69">
        <f t="shared" ca="1" si="20"/>
        <v>22</v>
      </c>
      <c r="D163" s="67">
        <f t="shared" ca="1" si="21"/>
        <v>5</v>
      </c>
      <c r="E163" s="67">
        <f t="shared" ca="1" si="21"/>
        <v>5</v>
      </c>
      <c r="F163" s="63">
        <f t="shared" ca="1" si="21"/>
        <v>4807</v>
      </c>
      <c r="G163" s="50">
        <v>5.6500000000000002E-2</v>
      </c>
      <c r="H163" s="49">
        <f t="shared" ca="1" si="16"/>
        <v>21</v>
      </c>
      <c r="I163" s="1">
        <f t="shared" ca="1" si="17"/>
        <v>5</v>
      </c>
      <c r="J163" s="1">
        <f t="shared" ca="1" si="18"/>
        <v>5</v>
      </c>
      <c r="K163" s="49">
        <f t="shared" ca="1" si="19"/>
        <v>4807</v>
      </c>
      <c r="L163" s="39">
        <v>41365</v>
      </c>
      <c r="M163" s="49">
        <v>22</v>
      </c>
      <c r="N163" s="49">
        <v>4</v>
      </c>
      <c r="O163" s="49">
        <v>4</v>
      </c>
      <c r="P163" s="49">
        <v>0</v>
      </c>
      <c r="Q163" s="49">
        <v>30</v>
      </c>
    </row>
    <row r="164" spans="2:17">
      <c r="B164" s="60">
        <f t="shared" ca="1" si="15"/>
        <v>41730</v>
      </c>
      <c r="C164" s="69">
        <f t="shared" ca="1" si="20"/>
        <v>21</v>
      </c>
      <c r="D164" s="67">
        <f t="shared" ca="1" si="21"/>
        <v>4</v>
      </c>
      <c r="E164" s="67">
        <f t="shared" ca="1" si="21"/>
        <v>4</v>
      </c>
      <c r="F164" s="63">
        <f t="shared" ca="1" si="21"/>
        <v>4838</v>
      </c>
      <c r="G164" s="50">
        <v>5.6599999999999998E-2</v>
      </c>
      <c r="H164" s="49">
        <f t="shared" ca="1" si="16"/>
        <v>22</v>
      </c>
      <c r="I164" s="1">
        <f t="shared" ca="1" si="17"/>
        <v>4</v>
      </c>
      <c r="J164" s="1">
        <f t="shared" ca="1" si="18"/>
        <v>4</v>
      </c>
      <c r="K164" s="49">
        <f t="shared" ca="1" si="19"/>
        <v>4838</v>
      </c>
      <c r="L164" s="39">
        <v>41395</v>
      </c>
      <c r="M164" s="49">
        <v>22</v>
      </c>
      <c r="N164" s="49">
        <v>4</v>
      </c>
      <c r="O164" s="49">
        <v>5</v>
      </c>
      <c r="P164" s="49">
        <v>1</v>
      </c>
      <c r="Q164" s="49">
        <v>31</v>
      </c>
    </row>
    <row r="165" spans="2:17">
      <c r="B165" s="60">
        <f t="shared" ca="1" si="15"/>
        <v>41760</v>
      </c>
      <c r="C165" s="69">
        <f t="shared" ca="1" si="20"/>
        <v>21</v>
      </c>
      <c r="D165" s="67">
        <f t="shared" ca="1" si="21"/>
        <v>5</v>
      </c>
      <c r="E165" s="67">
        <f t="shared" ca="1" si="21"/>
        <v>5</v>
      </c>
      <c r="F165" s="63">
        <f t="shared" ca="1" si="21"/>
        <v>4868</v>
      </c>
      <c r="G165" s="50">
        <v>5.67E-2</v>
      </c>
      <c r="H165" s="49">
        <f t="shared" ca="1" si="16"/>
        <v>21</v>
      </c>
      <c r="I165" s="1">
        <f t="shared" ca="1" si="17"/>
        <v>5</v>
      </c>
      <c r="J165" s="1">
        <f t="shared" ca="1" si="18"/>
        <v>5</v>
      </c>
      <c r="K165" s="49">
        <f t="shared" ca="1" si="19"/>
        <v>4868</v>
      </c>
      <c r="L165" s="39">
        <v>41426</v>
      </c>
      <c r="M165" s="49">
        <v>20</v>
      </c>
      <c r="N165" s="49">
        <v>5</v>
      </c>
      <c r="O165" s="49">
        <v>5</v>
      </c>
      <c r="P165" s="49">
        <v>0</v>
      </c>
      <c r="Q165" s="49">
        <v>30</v>
      </c>
    </row>
    <row r="166" spans="2:17">
      <c r="B166" s="60">
        <f t="shared" ca="1" si="15"/>
        <v>41791</v>
      </c>
      <c r="C166" s="69">
        <f t="shared" ca="1" si="20"/>
        <v>22</v>
      </c>
      <c r="D166" s="67">
        <f t="shared" ca="1" si="21"/>
        <v>4</v>
      </c>
      <c r="E166" s="67">
        <f t="shared" ca="1" si="21"/>
        <v>5</v>
      </c>
      <c r="F166" s="63">
        <f t="shared" ca="1" si="21"/>
        <v>4899</v>
      </c>
      <c r="G166" s="50">
        <v>5.6899999999999999E-2</v>
      </c>
      <c r="H166" s="49">
        <f t="shared" ca="1" si="16"/>
        <v>21</v>
      </c>
      <c r="I166" s="1">
        <f t="shared" ca="1" si="17"/>
        <v>4</v>
      </c>
      <c r="J166" s="1">
        <f t="shared" ca="1" si="18"/>
        <v>5</v>
      </c>
      <c r="K166" s="49">
        <f t="shared" ca="1" si="19"/>
        <v>4899</v>
      </c>
      <c r="L166" s="39">
        <v>41456</v>
      </c>
      <c r="M166" s="49">
        <v>22</v>
      </c>
      <c r="N166" s="49">
        <v>4</v>
      </c>
      <c r="O166" s="49">
        <v>5</v>
      </c>
      <c r="P166" s="49">
        <v>1</v>
      </c>
      <c r="Q166" s="49">
        <v>31</v>
      </c>
    </row>
    <row r="167" spans="2:17">
      <c r="B167" s="60">
        <f t="shared" ca="1" si="15"/>
        <v>41821</v>
      </c>
      <c r="C167" s="69">
        <f t="shared" ca="1" si="20"/>
        <v>21</v>
      </c>
      <c r="D167" s="67">
        <f t="shared" ca="1" si="21"/>
        <v>4</v>
      </c>
      <c r="E167" s="67">
        <f t="shared" ca="1" si="21"/>
        <v>5</v>
      </c>
      <c r="F167" s="63">
        <f t="shared" ca="1" si="21"/>
        <v>4929</v>
      </c>
      <c r="G167" s="50">
        <v>5.7000000000000002E-2</v>
      </c>
      <c r="H167" s="49">
        <f t="shared" ca="1" si="16"/>
        <v>22</v>
      </c>
      <c r="I167" s="1">
        <f t="shared" ca="1" si="17"/>
        <v>4</v>
      </c>
      <c r="J167" s="1">
        <f t="shared" ca="1" si="18"/>
        <v>5</v>
      </c>
      <c r="K167" s="49">
        <f t="shared" ca="1" si="19"/>
        <v>4929</v>
      </c>
      <c r="L167" s="39">
        <v>41487</v>
      </c>
      <c r="M167" s="49">
        <v>22</v>
      </c>
      <c r="N167" s="49">
        <v>5</v>
      </c>
      <c r="O167" s="49">
        <v>4</v>
      </c>
      <c r="P167" s="49">
        <v>0</v>
      </c>
      <c r="Q167" s="49">
        <v>31</v>
      </c>
    </row>
    <row r="168" spans="2:17">
      <c r="B168" s="60">
        <f t="shared" ca="1" si="15"/>
        <v>41852</v>
      </c>
      <c r="C168" s="69">
        <f t="shared" ca="1" si="20"/>
        <v>21</v>
      </c>
      <c r="D168" s="67">
        <f t="shared" ca="1" si="21"/>
        <v>5</v>
      </c>
      <c r="E168" s="67">
        <f t="shared" ca="1" si="21"/>
        <v>5</v>
      </c>
      <c r="F168" s="63">
        <f t="shared" ca="1" si="21"/>
        <v>4960</v>
      </c>
      <c r="G168" s="50">
        <v>5.7099999999999998E-2</v>
      </c>
      <c r="H168" s="49">
        <f t="shared" ca="1" si="16"/>
        <v>21</v>
      </c>
      <c r="I168" s="1">
        <f t="shared" ca="1" si="17"/>
        <v>5</v>
      </c>
      <c r="J168" s="1">
        <f t="shared" ca="1" si="18"/>
        <v>5</v>
      </c>
      <c r="K168" s="49">
        <f t="shared" ca="1" si="19"/>
        <v>4960</v>
      </c>
      <c r="L168" s="39">
        <v>41518</v>
      </c>
      <c r="M168" s="49">
        <v>20</v>
      </c>
      <c r="N168" s="49">
        <v>4</v>
      </c>
      <c r="O168" s="49">
        <v>6</v>
      </c>
      <c r="P168" s="49">
        <v>1</v>
      </c>
      <c r="Q168" s="49">
        <v>30</v>
      </c>
    </row>
    <row r="169" spans="2:17">
      <c r="B169" s="60">
        <f t="shared" ca="1" si="15"/>
        <v>41883</v>
      </c>
      <c r="C169" s="69">
        <f t="shared" ca="1" si="20"/>
        <v>23</v>
      </c>
      <c r="D169" s="67">
        <f t="shared" ca="1" si="21"/>
        <v>4</v>
      </c>
      <c r="E169" s="67">
        <f t="shared" ca="1" si="21"/>
        <v>5</v>
      </c>
      <c r="F169" s="63">
        <f t="shared" ca="1" si="21"/>
        <v>4991</v>
      </c>
      <c r="G169" s="50">
        <v>5.7200000000000001E-2</v>
      </c>
      <c r="H169" s="49">
        <f t="shared" ca="1" si="16"/>
        <v>21</v>
      </c>
      <c r="I169" s="1">
        <f t="shared" ca="1" si="17"/>
        <v>4</v>
      </c>
      <c r="J169" s="1">
        <f t="shared" ca="1" si="18"/>
        <v>5</v>
      </c>
      <c r="K169" s="49">
        <f t="shared" ca="1" si="19"/>
        <v>4991</v>
      </c>
      <c r="L169" s="39">
        <v>41548</v>
      </c>
      <c r="M169" s="49">
        <v>23</v>
      </c>
      <c r="N169" s="49">
        <v>4</v>
      </c>
      <c r="O169" s="49">
        <v>4</v>
      </c>
      <c r="P169" s="49">
        <v>0</v>
      </c>
      <c r="Q169" s="49">
        <v>31</v>
      </c>
    </row>
    <row r="170" spans="2:17">
      <c r="B170" s="60">
        <f t="shared" ca="1" si="15"/>
        <v>41913</v>
      </c>
      <c r="C170" s="69">
        <f t="shared" ca="1" si="20"/>
        <v>19</v>
      </c>
      <c r="D170" s="67">
        <f t="shared" ca="1" si="21"/>
        <v>4</v>
      </c>
      <c r="E170" s="67">
        <f t="shared" ca="1" si="21"/>
        <v>4</v>
      </c>
      <c r="F170" s="63">
        <f t="shared" ca="1" si="21"/>
        <v>5021</v>
      </c>
      <c r="G170" s="50">
        <v>5.74E-2</v>
      </c>
      <c r="H170" s="49">
        <f t="shared" ca="1" si="16"/>
        <v>23</v>
      </c>
      <c r="I170" s="1">
        <f t="shared" ca="1" si="17"/>
        <v>4</v>
      </c>
      <c r="J170" s="1">
        <f t="shared" ca="1" si="18"/>
        <v>4</v>
      </c>
      <c r="K170" s="49">
        <f t="shared" ca="1" si="19"/>
        <v>5021</v>
      </c>
      <c r="L170" s="39">
        <v>41579</v>
      </c>
      <c r="M170" s="49">
        <v>20</v>
      </c>
      <c r="N170" s="49">
        <v>5</v>
      </c>
      <c r="O170" s="49">
        <v>5</v>
      </c>
      <c r="P170" s="49">
        <v>1</v>
      </c>
      <c r="Q170" s="49">
        <v>30</v>
      </c>
    </row>
    <row r="171" spans="2:17">
      <c r="B171" s="60">
        <f t="shared" ca="1" si="15"/>
        <v>41944</v>
      </c>
      <c r="C171" s="69">
        <f t="shared" ca="1" si="20"/>
        <v>22</v>
      </c>
      <c r="D171" s="67">
        <f t="shared" ca="1" si="21"/>
        <v>5</v>
      </c>
      <c r="E171" s="67">
        <f t="shared" ca="1" si="21"/>
        <v>6</v>
      </c>
      <c r="F171" s="63">
        <f t="shared" ca="1" si="21"/>
        <v>5052</v>
      </c>
      <c r="G171" s="50">
        <v>5.7500000000000002E-2</v>
      </c>
      <c r="H171" s="49">
        <f t="shared" ca="1" si="16"/>
        <v>19</v>
      </c>
      <c r="I171" s="1">
        <f t="shared" ca="1" si="17"/>
        <v>5</v>
      </c>
      <c r="J171" s="1">
        <f t="shared" ca="1" si="18"/>
        <v>6</v>
      </c>
      <c r="K171" s="49">
        <f t="shared" ca="1" si="19"/>
        <v>5052</v>
      </c>
      <c r="L171" s="39">
        <v>41609</v>
      </c>
      <c r="M171" s="49">
        <v>21</v>
      </c>
      <c r="N171" s="49">
        <v>4</v>
      </c>
      <c r="O171" s="49">
        <v>6</v>
      </c>
      <c r="P171" s="49">
        <v>1</v>
      </c>
      <c r="Q171" s="49">
        <v>31</v>
      </c>
    </row>
    <row r="172" spans="2:17">
      <c r="B172" s="60">
        <f t="shared" ca="1" si="15"/>
        <v>41974</v>
      </c>
      <c r="C172" s="69">
        <f t="shared" ca="1" si="20"/>
        <v>21</v>
      </c>
      <c r="D172" s="67">
        <f t="shared" ca="1" si="21"/>
        <v>4</v>
      </c>
      <c r="E172" s="67">
        <f t="shared" ca="1" si="21"/>
        <v>5</v>
      </c>
      <c r="F172" s="63">
        <f t="shared" ca="1" si="21"/>
        <v>5082</v>
      </c>
      <c r="G172" s="50">
        <v>5.7599999999999998E-2</v>
      </c>
      <c r="H172" s="49">
        <f t="shared" ca="1" si="16"/>
        <v>22</v>
      </c>
      <c r="I172" s="1">
        <f t="shared" ca="1" si="17"/>
        <v>4</v>
      </c>
      <c r="J172" s="1">
        <f t="shared" ca="1" si="18"/>
        <v>5</v>
      </c>
      <c r="K172" s="49">
        <f t="shared" ca="1" si="19"/>
        <v>5082</v>
      </c>
      <c r="L172" s="39">
        <v>41640</v>
      </c>
      <c r="M172" s="49">
        <v>22</v>
      </c>
      <c r="N172" s="49">
        <v>4</v>
      </c>
      <c r="O172" s="49">
        <v>5</v>
      </c>
      <c r="P172" s="49">
        <v>1</v>
      </c>
      <c r="Q172" s="49">
        <v>31</v>
      </c>
    </row>
    <row r="173" spans="2:17">
      <c r="B173" s="60">
        <f t="shared" ca="1" si="15"/>
        <v>42005</v>
      </c>
      <c r="C173" s="69">
        <f t="shared" ca="1" si="20"/>
        <v>20</v>
      </c>
      <c r="D173" s="67">
        <f t="shared" ca="1" si="21"/>
        <v>5</v>
      </c>
      <c r="E173" s="67">
        <f t="shared" ca="1" si="21"/>
        <v>5</v>
      </c>
      <c r="F173" s="63">
        <f t="shared" ca="1" si="21"/>
        <v>5113</v>
      </c>
      <c r="G173" s="50">
        <v>5.7700000000000001E-2</v>
      </c>
      <c r="H173" s="49">
        <f t="shared" ca="1" si="16"/>
        <v>21</v>
      </c>
      <c r="I173" s="1">
        <f t="shared" ca="1" si="17"/>
        <v>5</v>
      </c>
      <c r="J173" s="1">
        <f t="shared" ca="1" si="18"/>
        <v>5</v>
      </c>
      <c r="K173" s="49">
        <f t="shared" ca="1" si="19"/>
        <v>5113</v>
      </c>
      <c r="L173" s="39">
        <v>41671</v>
      </c>
      <c r="M173" s="49">
        <v>20</v>
      </c>
      <c r="N173" s="49">
        <v>4</v>
      </c>
      <c r="O173" s="49">
        <v>4</v>
      </c>
      <c r="P173" s="49">
        <v>0</v>
      </c>
      <c r="Q173" s="49">
        <v>28</v>
      </c>
    </row>
    <row r="174" spans="2:17">
      <c r="B174" s="60">
        <f t="shared" ca="1" si="15"/>
        <v>42036</v>
      </c>
      <c r="C174" s="69">
        <f t="shared" ca="1" si="20"/>
        <v>22</v>
      </c>
      <c r="D174" s="67">
        <f t="shared" ca="1" si="21"/>
        <v>4</v>
      </c>
      <c r="E174" s="67">
        <f t="shared" ca="1" si="21"/>
        <v>4</v>
      </c>
      <c r="F174" s="63">
        <f t="shared" ca="1" si="21"/>
        <v>5144</v>
      </c>
      <c r="G174" s="50">
        <v>5.79E-2</v>
      </c>
      <c r="H174" s="49">
        <f t="shared" ca="1" si="16"/>
        <v>20</v>
      </c>
      <c r="I174" s="1">
        <f t="shared" ca="1" si="17"/>
        <v>4</v>
      </c>
      <c r="J174" s="1">
        <f t="shared" ca="1" si="18"/>
        <v>4</v>
      </c>
      <c r="K174" s="49">
        <f t="shared" ca="1" si="19"/>
        <v>5144</v>
      </c>
      <c r="L174" s="39">
        <v>41699</v>
      </c>
      <c r="M174" s="49">
        <v>21</v>
      </c>
      <c r="N174" s="49">
        <v>5</v>
      </c>
      <c r="O174" s="49">
        <v>5</v>
      </c>
      <c r="P174" s="49">
        <v>0</v>
      </c>
      <c r="Q174" s="49">
        <v>31</v>
      </c>
    </row>
    <row r="175" spans="2:17">
      <c r="B175" s="60">
        <f t="shared" ca="1" si="15"/>
        <v>42064</v>
      </c>
      <c r="C175" s="69">
        <f t="shared" ca="1" si="20"/>
        <v>22</v>
      </c>
      <c r="D175" s="67">
        <f t="shared" ca="1" si="21"/>
        <v>4</v>
      </c>
      <c r="E175" s="67">
        <f t="shared" ca="1" si="21"/>
        <v>5</v>
      </c>
      <c r="F175" s="63">
        <f t="shared" ca="1" si="21"/>
        <v>5172</v>
      </c>
      <c r="G175" s="50">
        <v>5.8000000000000003E-2</v>
      </c>
      <c r="H175" s="49">
        <f t="shared" ca="1" si="16"/>
        <v>22</v>
      </c>
      <c r="I175" s="1">
        <f t="shared" ca="1" si="17"/>
        <v>4</v>
      </c>
      <c r="J175" s="1">
        <f t="shared" ca="1" si="18"/>
        <v>5</v>
      </c>
      <c r="K175" s="49">
        <f t="shared" ca="1" si="19"/>
        <v>5172</v>
      </c>
      <c r="L175" s="39">
        <v>41730</v>
      </c>
      <c r="M175" s="49">
        <v>22</v>
      </c>
      <c r="N175" s="49">
        <v>4</v>
      </c>
      <c r="O175" s="49">
        <v>4</v>
      </c>
      <c r="P175" s="49">
        <v>0</v>
      </c>
      <c r="Q175" s="49">
        <v>30</v>
      </c>
    </row>
    <row r="176" spans="2:17">
      <c r="B176" s="60">
        <f t="shared" ca="1" si="15"/>
        <v>42095</v>
      </c>
      <c r="C176" s="69">
        <f t="shared" ca="1" si="20"/>
        <v>20</v>
      </c>
      <c r="D176" s="67">
        <f t="shared" ca="1" si="21"/>
        <v>4</v>
      </c>
      <c r="E176" s="67">
        <f t="shared" ca="1" si="21"/>
        <v>4</v>
      </c>
      <c r="F176" s="63">
        <f t="shared" ca="1" si="21"/>
        <v>5203</v>
      </c>
      <c r="G176" s="50">
        <v>5.8099999999999999E-2</v>
      </c>
      <c r="H176" s="49">
        <f t="shared" ca="1" si="16"/>
        <v>22</v>
      </c>
      <c r="I176" s="1">
        <f t="shared" ca="1" si="17"/>
        <v>4</v>
      </c>
      <c r="J176" s="1">
        <f t="shared" ca="1" si="18"/>
        <v>4</v>
      </c>
      <c r="K176" s="49">
        <f t="shared" ca="1" si="19"/>
        <v>5203</v>
      </c>
      <c r="L176" s="39">
        <v>41760</v>
      </c>
      <c r="M176" s="49">
        <v>21</v>
      </c>
      <c r="N176" s="49">
        <v>5</v>
      </c>
      <c r="O176" s="49">
        <v>5</v>
      </c>
      <c r="P176" s="49">
        <v>1</v>
      </c>
      <c r="Q176" s="49">
        <v>31</v>
      </c>
    </row>
    <row r="177" spans="2:17">
      <c r="B177" s="60">
        <f t="shared" ca="1" si="15"/>
        <v>42125</v>
      </c>
      <c r="C177" s="69">
        <f t="shared" ca="1" si="20"/>
        <v>22</v>
      </c>
      <c r="D177" s="67">
        <f t="shared" ca="1" si="21"/>
        <v>5</v>
      </c>
      <c r="E177" s="67">
        <f t="shared" ca="1" si="21"/>
        <v>6</v>
      </c>
      <c r="F177" s="63">
        <f t="shared" ca="1" si="21"/>
        <v>5233</v>
      </c>
      <c r="G177" s="50">
        <v>5.8200000000000002E-2</v>
      </c>
      <c r="H177" s="49">
        <f t="shared" ca="1" si="16"/>
        <v>20</v>
      </c>
      <c r="I177" s="1">
        <f t="shared" ca="1" si="17"/>
        <v>5</v>
      </c>
      <c r="J177" s="1">
        <f t="shared" ca="1" si="18"/>
        <v>6</v>
      </c>
      <c r="K177" s="49">
        <f t="shared" ca="1" si="19"/>
        <v>5233</v>
      </c>
      <c r="L177" s="39">
        <v>41791</v>
      </c>
      <c r="M177" s="49">
        <v>21</v>
      </c>
      <c r="N177" s="49">
        <v>4</v>
      </c>
      <c r="O177" s="49">
        <v>5</v>
      </c>
      <c r="P177" s="49">
        <v>0</v>
      </c>
      <c r="Q177" s="49">
        <v>30</v>
      </c>
    </row>
    <row r="178" spans="2:17">
      <c r="B178" s="60">
        <f t="shared" ca="1" si="15"/>
        <v>42156</v>
      </c>
      <c r="C178" s="69">
        <f t="shared" ca="1" si="20"/>
        <v>23</v>
      </c>
      <c r="D178" s="67">
        <f t="shared" ca="1" si="21"/>
        <v>4</v>
      </c>
      <c r="E178" s="67">
        <f t="shared" ca="1" si="21"/>
        <v>4</v>
      </c>
      <c r="F178" s="63">
        <f t="shared" ca="1" si="21"/>
        <v>5264</v>
      </c>
      <c r="G178" s="50">
        <v>5.8400000000000001E-2</v>
      </c>
      <c r="H178" s="49">
        <f t="shared" ca="1" si="16"/>
        <v>22</v>
      </c>
      <c r="I178" s="1">
        <f t="shared" ca="1" si="17"/>
        <v>4</v>
      </c>
      <c r="J178" s="1">
        <f t="shared" ca="1" si="18"/>
        <v>4</v>
      </c>
      <c r="K178" s="49">
        <f t="shared" ca="1" si="19"/>
        <v>5264</v>
      </c>
      <c r="L178" s="39">
        <v>41821</v>
      </c>
      <c r="M178" s="49">
        <v>22</v>
      </c>
      <c r="N178" s="49">
        <v>4</v>
      </c>
      <c r="O178" s="49">
        <v>5</v>
      </c>
      <c r="P178" s="49">
        <v>1</v>
      </c>
      <c r="Q178" s="49">
        <v>31</v>
      </c>
    </row>
    <row r="179" spans="2:17">
      <c r="B179" s="60">
        <f t="shared" ca="1" si="15"/>
        <v>42186</v>
      </c>
      <c r="C179" s="69">
        <f t="shared" ca="1" si="20"/>
        <v>21</v>
      </c>
      <c r="D179" s="67">
        <f t="shared" ca="1" si="21"/>
        <v>3</v>
      </c>
      <c r="E179" s="67">
        <f t="shared" ca="1" si="21"/>
        <v>5</v>
      </c>
      <c r="F179" s="63">
        <f t="shared" ca="1" si="21"/>
        <v>5294</v>
      </c>
      <c r="G179" s="50">
        <v>5.8500000000000003E-2</v>
      </c>
      <c r="H179" s="49">
        <f t="shared" ca="1" si="16"/>
        <v>23</v>
      </c>
      <c r="I179" s="1">
        <f t="shared" ca="1" si="17"/>
        <v>3</v>
      </c>
      <c r="J179" s="1">
        <f t="shared" ca="1" si="18"/>
        <v>5</v>
      </c>
      <c r="K179" s="49">
        <f t="shared" ca="1" si="19"/>
        <v>5294</v>
      </c>
      <c r="L179" s="39">
        <v>41852</v>
      </c>
      <c r="M179" s="49">
        <v>21</v>
      </c>
      <c r="N179" s="49">
        <v>5</v>
      </c>
      <c r="O179" s="49">
        <v>5</v>
      </c>
      <c r="P179" s="49">
        <v>0</v>
      </c>
      <c r="Q179" s="49">
        <v>31</v>
      </c>
    </row>
    <row r="180" spans="2:17">
      <c r="B180" s="60">
        <f t="shared" ca="1" si="15"/>
        <v>42217</v>
      </c>
      <c r="C180" s="69">
        <f t="shared" ca="1" si="20"/>
        <v>21</v>
      </c>
      <c r="D180" s="67">
        <f t="shared" ca="1" si="21"/>
        <v>5</v>
      </c>
      <c r="E180" s="67">
        <f t="shared" ca="1" si="21"/>
        <v>5</v>
      </c>
      <c r="F180" s="63">
        <f t="shared" ca="1" si="21"/>
        <v>5325</v>
      </c>
      <c r="G180" s="50">
        <v>5.8599999999999999E-2</v>
      </c>
      <c r="H180" s="49">
        <f t="shared" ca="1" si="16"/>
        <v>21</v>
      </c>
      <c r="I180" s="1">
        <f t="shared" ca="1" si="17"/>
        <v>5</v>
      </c>
      <c r="J180" s="1">
        <f t="shared" ca="1" si="18"/>
        <v>5</v>
      </c>
      <c r="K180" s="49">
        <f t="shared" ca="1" si="19"/>
        <v>5325</v>
      </c>
      <c r="L180" s="39">
        <v>41883</v>
      </c>
      <c r="M180" s="49">
        <v>21</v>
      </c>
      <c r="N180" s="49">
        <v>4</v>
      </c>
      <c r="O180" s="49">
        <v>5</v>
      </c>
      <c r="P180" s="49">
        <v>1</v>
      </c>
      <c r="Q180" s="49">
        <v>30</v>
      </c>
    </row>
    <row r="181" spans="2:17">
      <c r="B181" s="60">
        <f t="shared" ca="1" si="15"/>
        <v>42248</v>
      </c>
      <c r="C181" s="69">
        <f t="shared" ca="1" si="20"/>
        <v>22</v>
      </c>
      <c r="D181" s="67">
        <f t="shared" ca="1" si="21"/>
        <v>4</v>
      </c>
      <c r="E181" s="67">
        <f t="shared" ca="1" si="21"/>
        <v>5</v>
      </c>
      <c r="F181" s="63">
        <f t="shared" ca="1" si="21"/>
        <v>5356</v>
      </c>
      <c r="G181" s="50">
        <v>5.8700000000000002E-2</v>
      </c>
      <c r="H181" s="49">
        <f t="shared" ca="1" si="16"/>
        <v>21</v>
      </c>
      <c r="I181" s="1">
        <f t="shared" ca="1" si="17"/>
        <v>4</v>
      </c>
      <c r="J181" s="1">
        <f t="shared" ca="1" si="18"/>
        <v>5</v>
      </c>
      <c r="K181" s="49">
        <f t="shared" ca="1" si="19"/>
        <v>5356</v>
      </c>
      <c r="L181" s="39">
        <v>41913</v>
      </c>
      <c r="M181" s="49">
        <v>23</v>
      </c>
      <c r="N181" s="49">
        <v>4</v>
      </c>
      <c r="O181" s="49">
        <v>4</v>
      </c>
      <c r="P181" s="49">
        <v>0</v>
      </c>
      <c r="Q181" s="49">
        <v>31</v>
      </c>
    </row>
    <row r="182" spans="2:17">
      <c r="B182" s="60">
        <f t="shared" ca="1" si="15"/>
        <v>42278</v>
      </c>
      <c r="C182" s="69">
        <f t="shared" ca="1" si="20"/>
        <v>20</v>
      </c>
      <c r="D182" s="67">
        <f t="shared" ca="1" si="21"/>
        <v>5</v>
      </c>
      <c r="E182" s="67">
        <f t="shared" ca="1" si="21"/>
        <v>4</v>
      </c>
      <c r="F182" s="63">
        <f t="shared" ca="1" si="21"/>
        <v>5386</v>
      </c>
      <c r="G182" s="50">
        <v>5.8900000000000001E-2</v>
      </c>
      <c r="H182" s="49">
        <f t="shared" ca="1" si="16"/>
        <v>22</v>
      </c>
      <c r="I182" s="1">
        <f t="shared" ca="1" si="17"/>
        <v>5</v>
      </c>
      <c r="J182" s="1">
        <f t="shared" ca="1" si="18"/>
        <v>4</v>
      </c>
      <c r="K182" s="49">
        <f t="shared" ca="1" si="19"/>
        <v>5386</v>
      </c>
      <c r="L182" s="39">
        <v>41944</v>
      </c>
      <c r="M182" s="49">
        <v>19</v>
      </c>
      <c r="N182" s="49">
        <v>5</v>
      </c>
      <c r="O182" s="49">
        <v>6</v>
      </c>
      <c r="P182" s="49">
        <v>1</v>
      </c>
      <c r="Q182" s="49">
        <v>30</v>
      </c>
    </row>
    <row r="183" spans="2:17">
      <c r="B183" s="60">
        <f t="shared" ca="1" si="15"/>
        <v>42309</v>
      </c>
      <c r="C183" s="69">
        <f t="shared" ca="1" si="20"/>
        <v>22</v>
      </c>
      <c r="D183" s="67">
        <f t="shared" ca="1" si="21"/>
        <v>4</v>
      </c>
      <c r="E183" s="67">
        <f t="shared" ca="1" si="21"/>
        <v>6</v>
      </c>
      <c r="F183" s="63">
        <f t="shared" ca="1" si="21"/>
        <v>5417</v>
      </c>
      <c r="G183" s="50">
        <v>5.8999999999999997E-2</v>
      </c>
      <c r="H183" s="49">
        <f t="shared" ca="1" si="16"/>
        <v>20</v>
      </c>
      <c r="I183" s="1">
        <f t="shared" ca="1" si="17"/>
        <v>4</v>
      </c>
      <c r="J183" s="1">
        <f t="shared" ca="1" si="18"/>
        <v>6</v>
      </c>
      <c r="K183" s="49">
        <f t="shared" ca="1" si="19"/>
        <v>5417</v>
      </c>
      <c r="L183" s="39">
        <v>41974</v>
      </c>
      <c r="M183" s="49">
        <v>22</v>
      </c>
      <c r="N183" s="49">
        <v>4</v>
      </c>
      <c r="O183" s="49">
        <v>5</v>
      </c>
      <c r="P183" s="49">
        <v>1</v>
      </c>
      <c r="Q183" s="49">
        <v>31</v>
      </c>
    </row>
    <row r="184" spans="2:17">
      <c r="B184" s="60">
        <f t="shared" ca="1" si="15"/>
        <v>42339</v>
      </c>
      <c r="C184" s="69">
        <f t="shared" ca="1" si="20"/>
        <v>20</v>
      </c>
      <c r="D184" s="67">
        <f t="shared" ca="1" si="21"/>
        <v>4</v>
      </c>
      <c r="E184" s="67">
        <f t="shared" ca="1" si="21"/>
        <v>5</v>
      </c>
      <c r="F184" s="63">
        <f t="shared" ca="1" si="21"/>
        <v>5447</v>
      </c>
      <c r="G184" s="50">
        <v>5.91E-2</v>
      </c>
      <c r="H184" s="49">
        <f t="shared" ca="1" si="16"/>
        <v>22</v>
      </c>
      <c r="I184" s="1">
        <f t="shared" ca="1" si="17"/>
        <v>4</v>
      </c>
      <c r="J184" s="1">
        <f t="shared" ca="1" si="18"/>
        <v>5</v>
      </c>
      <c r="K184" s="49">
        <f t="shared" ca="1" si="19"/>
        <v>5447</v>
      </c>
      <c r="L184" s="39">
        <v>42005</v>
      </c>
      <c r="M184" s="49">
        <v>21</v>
      </c>
      <c r="N184" s="49">
        <v>5</v>
      </c>
      <c r="O184" s="49">
        <v>5</v>
      </c>
      <c r="P184" s="49">
        <v>1</v>
      </c>
      <c r="Q184" s="49">
        <v>31</v>
      </c>
    </row>
    <row r="185" spans="2:17">
      <c r="B185" s="60">
        <f t="shared" ca="1" si="15"/>
        <v>42370</v>
      </c>
      <c r="C185" s="69">
        <f t="shared" ca="1" si="20"/>
        <v>21</v>
      </c>
      <c r="D185" s="67">
        <f t="shared" ca="1" si="21"/>
        <v>5</v>
      </c>
      <c r="E185" s="67">
        <f t="shared" ca="1" si="21"/>
        <v>6</v>
      </c>
      <c r="F185" s="63">
        <f t="shared" ca="1" si="21"/>
        <v>5478</v>
      </c>
      <c r="G185" s="50">
        <v>5.9200000000000003E-2</v>
      </c>
      <c r="H185" s="49">
        <f t="shared" ca="1" si="16"/>
        <v>20</v>
      </c>
      <c r="I185" s="1">
        <f t="shared" ca="1" si="17"/>
        <v>5</v>
      </c>
      <c r="J185" s="1">
        <f t="shared" ca="1" si="18"/>
        <v>6</v>
      </c>
      <c r="K185" s="49">
        <f t="shared" ca="1" si="19"/>
        <v>5478</v>
      </c>
      <c r="L185" s="39">
        <v>42036</v>
      </c>
      <c r="M185" s="49">
        <v>20</v>
      </c>
      <c r="N185" s="49">
        <v>4</v>
      </c>
      <c r="O185" s="49">
        <v>4</v>
      </c>
      <c r="P185" s="49">
        <v>0</v>
      </c>
      <c r="Q185" s="49">
        <v>28</v>
      </c>
    </row>
    <row r="186" spans="2:17">
      <c r="B186" s="60">
        <f t="shared" ca="1" si="15"/>
        <v>42401</v>
      </c>
      <c r="C186" s="69">
        <f t="shared" ca="1" si="20"/>
        <v>23</v>
      </c>
      <c r="D186" s="67">
        <f t="shared" ca="1" si="21"/>
        <v>4</v>
      </c>
      <c r="E186" s="67">
        <f t="shared" ca="1" si="21"/>
        <v>4</v>
      </c>
      <c r="F186" s="63">
        <f t="shared" ca="1" si="21"/>
        <v>5509</v>
      </c>
      <c r="G186" s="50">
        <v>5.9299999999999999E-2</v>
      </c>
      <c r="H186" s="49">
        <f t="shared" ca="1" si="16"/>
        <v>21</v>
      </c>
      <c r="I186" s="1">
        <f t="shared" ca="1" si="17"/>
        <v>4</v>
      </c>
      <c r="J186" s="1">
        <f t="shared" ca="1" si="18"/>
        <v>4</v>
      </c>
      <c r="K186" s="49">
        <f t="shared" ca="1" si="19"/>
        <v>5509</v>
      </c>
      <c r="L186" s="39">
        <v>42064</v>
      </c>
      <c r="M186" s="49">
        <v>22</v>
      </c>
      <c r="N186" s="49">
        <v>4</v>
      </c>
      <c r="O186" s="49">
        <v>5</v>
      </c>
      <c r="P186" s="49">
        <v>0</v>
      </c>
      <c r="Q186" s="49">
        <v>31</v>
      </c>
    </row>
    <row r="187" spans="2:17">
      <c r="B187" s="60">
        <f t="shared" ca="1" si="15"/>
        <v>42430</v>
      </c>
      <c r="C187" s="69">
        <f t="shared" ca="1" si="20"/>
        <v>21</v>
      </c>
      <c r="D187" s="67">
        <f t="shared" ca="1" si="21"/>
        <v>4</v>
      </c>
      <c r="E187" s="67">
        <f t="shared" ca="1" si="21"/>
        <v>4</v>
      </c>
      <c r="F187" s="63">
        <f t="shared" ca="1" si="21"/>
        <v>5538</v>
      </c>
      <c r="G187" s="50">
        <v>5.9499999999999997E-2</v>
      </c>
      <c r="H187" s="49">
        <f t="shared" ca="1" si="16"/>
        <v>23</v>
      </c>
      <c r="I187" s="1">
        <f t="shared" ca="1" si="17"/>
        <v>4</v>
      </c>
      <c r="J187" s="1">
        <f t="shared" ca="1" si="18"/>
        <v>4</v>
      </c>
      <c r="K187" s="49">
        <f t="shared" ca="1" si="19"/>
        <v>5538</v>
      </c>
      <c r="L187" s="39">
        <v>42095</v>
      </c>
      <c r="M187" s="49">
        <v>22</v>
      </c>
      <c r="N187" s="49">
        <v>4</v>
      </c>
      <c r="O187" s="49">
        <v>4</v>
      </c>
      <c r="P187" s="49">
        <v>0</v>
      </c>
      <c r="Q187" s="49">
        <v>30</v>
      </c>
    </row>
    <row r="188" spans="2:17">
      <c r="B188" s="60">
        <f t="shared" ca="1" si="15"/>
        <v>42461</v>
      </c>
      <c r="C188" s="69">
        <f t="shared" ca="1" si="20"/>
        <v>21</v>
      </c>
      <c r="D188" s="67">
        <f t="shared" ca="1" si="21"/>
        <v>5</v>
      </c>
      <c r="E188" s="67">
        <f t="shared" ca="1" si="21"/>
        <v>4</v>
      </c>
      <c r="F188" s="63">
        <f t="shared" ca="1" si="21"/>
        <v>5569</v>
      </c>
      <c r="G188" s="50">
        <v>5.96E-2</v>
      </c>
      <c r="H188" s="49">
        <f t="shared" ca="1" si="16"/>
        <v>21</v>
      </c>
      <c r="I188" s="1">
        <f t="shared" ca="1" si="17"/>
        <v>5</v>
      </c>
      <c r="J188" s="1">
        <f t="shared" ca="1" si="18"/>
        <v>4</v>
      </c>
      <c r="K188" s="49">
        <f t="shared" ca="1" si="19"/>
        <v>5569</v>
      </c>
      <c r="L188" s="39">
        <v>42125</v>
      </c>
      <c r="M188" s="49">
        <v>20</v>
      </c>
      <c r="N188" s="49">
        <v>5</v>
      </c>
      <c r="O188" s="49">
        <v>6</v>
      </c>
      <c r="P188" s="49">
        <v>1</v>
      </c>
      <c r="Q188" s="49">
        <v>31</v>
      </c>
    </row>
    <row r="189" spans="2:17">
      <c r="B189" s="60">
        <f t="shared" ca="1" si="15"/>
        <v>42491</v>
      </c>
      <c r="C189" s="69">
        <f t="shared" ca="1" si="20"/>
        <v>22</v>
      </c>
      <c r="D189" s="67">
        <f t="shared" ca="1" si="21"/>
        <v>4</v>
      </c>
      <c r="E189" s="67">
        <f t="shared" ca="1" si="21"/>
        <v>6</v>
      </c>
      <c r="F189" s="63">
        <f t="shared" ca="1" si="21"/>
        <v>5599</v>
      </c>
      <c r="G189" s="50">
        <v>5.9700000000000003E-2</v>
      </c>
      <c r="H189" s="49">
        <f t="shared" ca="1" si="16"/>
        <v>21</v>
      </c>
      <c r="I189" s="1">
        <f t="shared" ca="1" si="17"/>
        <v>4</v>
      </c>
      <c r="J189" s="1">
        <f t="shared" ca="1" si="18"/>
        <v>6</v>
      </c>
      <c r="K189" s="49">
        <f t="shared" ca="1" si="19"/>
        <v>5599</v>
      </c>
      <c r="L189" s="39">
        <v>42156</v>
      </c>
      <c r="M189" s="49">
        <v>22</v>
      </c>
      <c r="N189" s="49">
        <v>4</v>
      </c>
      <c r="O189" s="49">
        <v>4</v>
      </c>
      <c r="P189" s="49">
        <v>0</v>
      </c>
      <c r="Q189" s="49">
        <v>30</v>
      </c>
    </row>
    <row r="190" spans="2:17">
      <c r="B190" s="60">
        <f t="shared" ca="1" si="15"/>
        <v>42522</v>
      </c>
      <c r="C190" s="69">
        <f t="shared" ca="1" si="20"/>
        <v>20</v>
      </c>
      <c r="D190" s="67">
        <f t="shared" ca="1" si="21"/>
        <v>4</v>
      </c>
      <c r="E190" s="67">
        <f t="shared" ca="1" si="21"/>
        <v>4</v>
      </c>
      <c r="F190" s="63">
        <f t="shared" ca="1" si="21"/>
        <v>5630</v>
      </c>
      <c r="G190" s="50">
        <v>5.9799999999999999E-2</v>
      </c>
      <c r="H190" s="49">
        <f t="shared" ca="1" si="16"/>
        <v>22</v>
      </c>
      <c r="I190" s="1">
        <f t="shared" ca="1" si="17"/>
        <v>4</v>
      </c>
      <c r="J190" s="1">
        <f t="shared" ca="1" si="18"/>
        <v>4</v>
      </c>
      <c r="K190" s="49">
        <f t="shared" ca="1" si="19"/>
        <v>5630</v>
      </c>
      <c r="L190" s="39">
        <v>42186</v>
      </c>
      <c r="M190" s="49">
        <v>23</v>
      </c>
      <c r="N190" s="49">
        <v>3</v>
      </c>
      <c r="O190" s="49">
        <v>5</v>
      </c>
      <c r="P190" s="49">
        <v>1</v>
      </c>
      <c r="Q190" s="49">
        <v>31</v>
      </c>
    </row>
    <row r="191" spans="2:17">
      <c r="B191" s="60">
        <f t="shared" ca="1" si="15"/>
        <v>42552</v>
      </c>
      <c r="C191" s="69">
        <f t="shared" ca="1" si="20"/>
        <v>23</v>
      </c>
      <c r="D191" s="67">
        <f t="shared" ca="1" si="21"/>
        <v>5</v>
      </c>
      <c r="E191" s="67">
        <f t="shared" ca="1" si="21"/>
        <v>6</v>
      </c>
      <c r="F191" s="63">
        <f t="shared" ca="1" si="21"/>
        <v>5660</v>
      </c>
      <c r="G191" s="50">
        <v>0.06</v>
      </c>
      <c r="H191" s="49">
        <f t="shared" ca="1" si="16"/>
        <v>20</v>
      </c>
      <c r="I191" s="1">
        <f t="shared" ca="1" si="17"/>
        <v>5</v>
      </c>
      <c r="J191" s="1">
        <f t="shared" ca="1" si="18"/>
        <v>6</v>
      </c>
      <c r="K191" s="49">
        <f t="shared" ca="1" si="19"/>
        <v>5660</v>
      </c>
      <c r="L191" s="39">
        <v>42217</v>
      </c>
      <c r="M191" s="49">
        <v>21</v>
      </c>
      <c r="N191" s="49">
        <v>5</v>
      </c>
      <c r="O191" s="49">
        <v>5</v>
      </c>
      <c r="P191" s="49">
        <v>0</v>
      </c>
      <c r="Q191" s="49">
        <v>31</v>
      </c>
    </row>
    <row r="192" spans="2:17">
      <c r="B192" s="60">
        <f t="shared" ca="1" si="15"/>
        <v>42583</v>
      </c>
      <c r="C192" s="69">
        <f t="shared" ca="1" si="20"/>
        <v>21</v>
      </c>
      <c r="D192" s="67">
        <f t="shared" ca="1" si="21"/>
        <v>4</v>
      </c>
      <c r="E192" s="67">
        <f t="shared" ca="1" si="21"/>
        <v>4</v>
      </c>
      <c r="F192" s="63">
        <f t="shared" ca="1" si="21"/>
        <v>5691</v>
      </c>
      <c r="G192" s="50">
        <v>6.0100000000000001E-2</v>
      </c>
      <c r="H192" s="49">
        <f t="shared" ca="1" si="16"/>
        <v>23</v>
      </c>
      <c r="I192" s="1">
        <f t="shared" ca="1" si="17"/>
        <v>4</v>
      </c>
      <c r="J192" s="1">
        <f t="shared" ca="1" si="18"/>
        <v>4</v>
      </c>
      <c r="K192" s="49">
        <f t="shared" ca="1" si="19"/>
        <v>5691</v>
      </c>
      <c r="L192" s="39">
        <v>42248</v>
      </c>
      <c r="M192" s="49">
        <v>21</v>
      </c>
      <c r="N192" s="49">
        <v>4</v>
      </c>
      <c r="O192" s="49">
        <v>5</v>
      </c>
      <c r="P192" s="49">
        <v>1</v>
      </c>
      <c r="Q192" s="49">
        <v>30</v>
      </c>
    </row>
    <row r="193" spans="2:17">
      <c r="B193" s="60">
        <f t="shared" ca="1" si="15"/>
        <v>42614</v>
      </c>
      <c r="C193" s="69">
        <f t="shared" ca="1" si="20"/>
        <v>21</v>
      </c>
      <c r="D193" s="67">
        <f t="shared" ca="1" si="21"/>
        <v>4</v>
      </c>
      <c r="E193" s="67">
        <f t="shared" ca="1" si="21"/>
        <v>5</v>
      </c>
      <c r="F193" s="63">
        <f t="shared" ca="1" si="21"/>
        <v>5722</v>
      </c>
      <c r="G193" s="50">
        <v>6.0199999999999997E-2</v>
      </c>
      <c r="H193" s="49">
        <f t="shared" ca="1" si="16"/>
        <v>21</v>
      </c>
      <c r="I193" s="1">
        <f t="shared" ca="1" si="17"/>
        <v>4</v>
      </c>
      <c r="J193" s="1">
        <f t="shared" ca="1" si="18"/>
        <v>5</v>
      </c>
      <c r="K193" s="49">
        <f t="shared" ca="1" si="19"/>
        <v>5722</v>
      </c>
      <c r="L193" s="39">
        <v>42278</v>
      </c>
      <c r="M193" s="49">
        <v>22</v>
      </c>
      <c r="N193" s="49">
        <v>5</v>
      </c>
      <c r="O193" s="49">
        <v>4</v>
      </c>
      <c r="P193" s="49">
        <v>0</v>
      </c>
      <c r="Q193" s="49">
        <v>31</v>
      </c>
    </row>
    <row r="194" spans="2:17">
      <c r="B194" s="60">
        <f t="shared" ca="1" si="15"/>
        <v>42644</v>
      </c>
      <c r="C194" s="69">
        <f t="shared" ca="1" si="20"/>
        <v>21</v>
      </c>
      <c r="D194" s="67">
        <f t="shared" ca="1" si="21"/>
        <v>5</v>
      </c>
      <c r="E194" s="67">
        <f t="shared" ca="1" si="21"/>
        <v>5</v>
      </c>
      <c r="F194" s="63">
        <f t="shared" ca="1" si="21"/>
        <v>5752</v>
      </c>
      <c r="G194" s="50">
        <v>6.0299999999999999E-2</v>
      </c>
      <c r="H194" s="49">
        <f t="shared" ca="1" si="16"/>
        <v>21</v>
      </c>
      <c r="I194" s="1">
        <f t="shared" ca="1" si="17"/>
        <v>5</v>
      </c>
      <c r="J194" s="1">
        <f t="shared" ca="1" si="18"/>
        <v>5</v>
      </c>
      <c r="K194" s="49">
        <f t="shared" ca="1" si="19"/>
        <v>5752</v>
      </c>
      <c r="L194" s="39">
        <v>42309</v>
      </c>
      <c r="M194" s="49">
        <v>20</v>
      </c>
      <c r="N194" s="49">
        <v>4</v>
      </c>
      <c r="O194" s="49">
        <v>6</v>
      </c>
      <c r="P194" s="49">
        <v>1</v>
      </c>
      <c r="Q194" s="49">
        <v>30</v>
      </c>
    </row>
    <row r="195" spans="2:17">
      <c r="B195" s="60">
        <f t="shared" ca="1" si="15"/>
        <v>42675</v>
      </c>
      <c r="C195" s="69">
        <f t="shared" ca="1" si="20"/>
        <v>21</v>
      </c>
      <c r="D195" s="67">
        <f t="shared" ca="1" si="21"/>
        <v>4</v>
      </c>
      <c r="E195" s="67">
        <f t="shared" ca="1" si="21"/>
        <v>5</v>
      </c>
      <c r="F195" s="63">
        <f t="shared" ca="1" si="21"/>
        <v>5783</v>
      </c>
      <c r="G195" s="50">
        <v>6.0499999999999998E-2</v>
      </c>
      <c r="H195" s="49">
        <f t="shared" ca="1" si="16"/>
        <v>21</v>
      </c>
      <c r="I195" s="1">
        <f t="shared" ca="1" si="17"/>
        <v>4</v>
      </c>
      <c r="J195" s="1">
        <f t="shared" ca="1" si="18"/>
        <v>5</v>
      </c>
      <c r="K195" s="49">
        <f t="shared" ca="1" si="19"/>
        <v>5783</v>
      </c>
      <c r="L195" s="39">
        <v>42339</v>
      </c>
      <c r="M195" s="49">
        <v>22</v>
      </c>
      <c r="N195" s="49">
        <v>4</v>
      </c>
      <c r="O195" s="49">
        <v>5</v>
      </c>
      <c r="P195" s="49">
        <v>1</v>
      </c>
      <c r="Q195" s="49">
        <v>31</v>
      </c>
    </row>
    <row r="196" spans="2:17">
      <c r="B196" s="60">
        <f t="shared" ca="1" si="15"/>
        <v>42705</v>
      </c>
      <c r="C196" s="69">
        <f t="shared" ca="1" si="20"/>
        <v>21</v>
      </c>
      <c r="D196" s="67">
        <f t="shared" ca="1" si="21"/>
        <v>5</v>
      </c>
      <c r="E196" s="67">
        <f t="shared" ca="1" si="21"/>
        <v>5</v>
      </c>
      <c r="F196" s="63">
        <f t="shared" ca="1" si="21"/>
        <v>5813</v>
      </c>
      <c r="G196" s="50">
        <v>6.0499999999999998E-2</v>
      </c>
      <c r="H196" s="49">
        <f t="shared" ca="1" si="16"/>
        <v>21</v>
      </c>
      <c r="I196" s="1">
        <f t="shared" ca="1" si="17"/>
        <v>5</v>
      </c>
      <c r="J196" s="1">
        <f t="shared" ca="1" si="18"/>
        <v>5</v>
      </c>
      <c r="K196" s="49">
        <f t="shared" ca="1" si="19"/>
        <v>5813</v>
      </c>
      <c r="L196" s="39">
        <v>42370</v>
      </c>
      <c r="M196" s="49">
        <v>20</v>
      </c>
      <c r="N196" s="49">
        <v>5</v>
      </c>
      <c r="O196" s="49">
        <v>6</v>
      </c>
      <c r="P196" s="49">
        <v>1</v>
      </c>
      <c r="Q196" s="49">
        <v>31</v>
      </c>
    </row>
    <row r="197" spans="2:17">
      <c r="B197" s="60">
        <f t="shared" ca="1" si="15"/>
        <v>42736</v>
      </c>
      <c r="C197" s="69">
        <f t="shared" ca="1" si="20"/>
        <v>20</v>
      </c>
      <c r="D197" s="67">
        <f t="shared" ca="1" si="21"/>
        <v>4</v>
      </c>
      <c r="E197" s="67">
        <f t="shared" ca="1" si="21"/>
        <v>6</v>
      </c>
      <c r="F197" s="63">
        <f t="shared" ca="1" si="21"/>
        <v>5844</v>
      </c>
      <c r="G197" s="50">
        <v>6.0499999999999998E-2</v>
      </c>
      <c r="H197" s="49">
        <f t="shared" ca="1" si="16"/>
        <v>21</v>
      </c>
      <c r="I197" s="1">
        <f t="shared" ca="1" si="17"/>
        <v>4</v>
      </c>
      <c r="J197" s="1">
        <f t="shared" ca="1" si="18"/>
        <v>6</v>
      </c>
      <c r="K197" s="49">
        <f t="shared" ca="1" si="19"/>
        <v>5844</v>
      </c>
      <c r="L197" s="39">
        <v>42401</v>
      </c>
      <c r="M197" s="49">
        <v>21</v>
      </c>
      <c r="N197" s="49">
        <v>4</v>
      </c>
      <c r="O197" s="49">
        <v>4</v>
      </c>
      <c r="P197" s="49">
        <v>0</v>
      </c>
      <c r="Q197" s="49">
        <v>29</v>
      </c>
    </row>
    <row r="198" spans="2:17">
      <c r="B198" s="60">
        <f t="shared" ref="B198:B261" ca="1" si="22">EOMONTH(B197,0)+1</f>
        <v>42767</v>
      </c>
      <c r="C198" s="69">
        <f t="shared" ca="1" si="20"/>
        <v>23</v>
      </c>
      <c r="D198" s="67">
        <f t="shared" ca="1" si="21"/>
        <v>4</v>
      </c>
      <c r="E198" s="67">
        <f t="shared" ca="1" si="21"/>
        <v>4</v>
      </c>
      <c r="F198" s="63">
        <f t="shared" ca="1" si="21"/>
        <v>5875</v>
      </c>
      <c r="G198" s="50">
        <v>6.0400000000000002E-2</v>
      </c>
      <c r="H198" s="49">
        <f t="shared" ref="H198:H261" ca="1" si="23">VLOOKUP($B198, NdayTable, 2)</f>
        <v>20</v>
      </c>
      <c r="I198" s="1">
        <f t="shared" ref="I198:I261" ca="1" si="24">VLOOKUP($B198, NdayTable,3)</f>
        <v>4</v>
      </c>
      <c r="J198" s="1">
        <f t="shared" ref="J198:J261" ca="1" si="25">VLOOKUP($B198, NdayTable, 4)</f>
        <v>4</v>
      </c>
      <c r="K198" s="49">
        <f t="shared" ref="K198:K261" ca="1" si="26">B198-ValuationDate</f>
        <v>5875</v>
      </c>
      <c r="L198" s="39">
        <v>42430</v>
      </c>
      <c r="M198" s="49">
        <v>23</v>
      </c>
      <c r="N198" s="49">
        <v>4</v>
      </c>
      <c r="O198" s="49">
        <v>4</v>
      </c>
      <c r="P198" s="49">
        <v>0</v>
      </c>
      <c r="Q198" s="49">
        <v>31</v>
      </c>
    </row>
    <row r="199" spans="2:17">
      <c r="B199" s="60">
        <f t="shared" ca="1" si="22"/>
        <v>42795</v>
      </c>
      <c r="C199" s="69">
        <f t="shared" ref="C199:C262" ca="1" si="27">H200</f>
        <v>20</v>
      </c>
      <c r="D199" s="67">
        <f t="shared" ca="1" si="21"/>
        <v>4</v>
      </c>
      <c r="E199" s="67">
        <f t="shared" ca="1" si="21"/>
        <v>4</v>
      </c>
      <c r="F199" s="63">
        <f t="shared" ca="1" si="21"/>
        <v>5903</v>
      </c>
      <c r="G199" s="50">
        <v>6.0400000000000002E-2</v>
      </c>
      <c r="H199" s="49">
        <f t="shared" ca="1" si="23"/>
        <v>23</v>
      </c>
      <c r="I199" s="1">
        <f t="shared" ca="1" si="24"/>
        <v>4</v>
      </c>
      <c r="J199" s="1">
        <f t="shared" ca="1" si="25"/>
        <v>4</v>
      </c>
      <c r="K199" s="49">
        <f t="shared" ca="1" si="26"/>
        <v>5903</v>
      </c>
      <c r="L199" s="39">
        <v>42461</v>
      </c>
      <c r="M199" s="49">
        <v>21</v>
      </c>
      <c r="N199" s="49">
        <v>5</v>
      </c>
      <c r="O199" s="49">
        <v>4</v>
      </c>
      <c r="P199" s="49">
        <v>0</v>
      </c>
      <c r="Q199" s="49">
        <v>30</v>
      </c>
    </row>
    <row r="200" spans="2:17">
      <c r="B200" s="60">
        <f t="shared" ca="1" si="22"/>
        <v>42826</v>
      </c>
      <c r="C200" s="69">
        <f t="shared" ca="1" si="27"/>
        <v>22</v>
      </c>
      <c r="D200" s="67">
        <f t="shared" ca="1" si="21"/>
        <v>5</v>
      </c>
      <c r="E200" s="67">
        <f t="shared" ca="1" si="21"/>
        <v>5</v>
      </c>
      <c r="F200" s="63">
        <f t="shared" ca="1" si="21"/>
        <v>5934</v>
      </c>
      <c r="G200" s="50">
        <v>6.0400000000000002E-2</v>
      </c>
      <c r="H200" s="49">
        <f t="shared" ca="1" si="23"/>
        <v>20</v>
      </c>
      <c r="I200" s="1">
        <f t="shared" ca="1" si="24"/>
        <v>5</v>
      </c>
      <c r="J200" s="1">
        <f t="shared" ca="1" si="25"/>
        <v>5</v>
      </c>
      <c r="K200" s="49">
        <f t="shared" ca="1" si="26"/>
        <v>5934</v>
      </c>
      <c r="L200" s="39">
        <v>42491</v>
      </c>
      <c r="M200" s="49">
        <v>21</v>
      </c>
      <c r="N200" s="49">
        <v>4</v>
      </c>
      <c r="O200" s="49">
        <v>6</v>
      </c>
      <c r="P200" s="49">
        <v>1</v>
      </c>
      <c r="Q200" s="49">
        <v>31</v>
      </c>
    </row>
    <row r="201" spans="2:17">
      <c r="B201" s="60">
        <f t="shared" ca="1" si="22"/>
        <v>42856</v>
      </c>
      <c r="C201" s="69">
        <f t="shared" ca="1" si="27"/>
        <v>22</v>
      </c>
      <c r="D201" s="67">
        <f t="shared" ca="1" si="21"/>
        <v>4</v>
      </c>
      <c r="E201" s="67">
        <f t="shared" ca="1" si="21"/>
        <v>5</v>
      </c>
      <c r="F201" s="63">
        <f t="shared" ca="1" si="21"/>
        <v>5964</v>
      </c>
      <c r="G201" s="50">
        <v>6.0299999999999999E-2</v>
      </c>
      <c r="H201" s="49">
        <f t="shared" ca="1" si="23"/>
        <v>22</v>
      </c>
      <c r="I201" s="1">
        <f t="shared" ca="1" si="24"/>
        <v>4</v>
      </c>
      <c r="J201" s="1">
        <f t="shared" ca="1" si="25"/>
        <v>5</v>
      </c>
      <c r="K201" s="49">
        <f t="shared" ca="1" si="26"/>
        <v>5964</v>
      </c>
      <c r="L201" s="39">
        <v>42522</v>
      </c>
      <c r="M201" s="49">
        <v>22</v>
      </c>
      <c r="N201" s="49">
        <v>4</v>
      </c>
      <c r="O201" s="49">
        <v>4</v>
      </c>
      <c r="P201" s="49">
        <v>0</v>
      </c>
      <c r="Q201" s="49">
        <v>30</v>
      </c>
    </row>
    <row r="202" spans="2:17">
      <c r="B202" s="60">
        <f t="shared" ca="1" si="22"/>
        <v>42887</v>
      </c>
      <c r="C202" s="69">
        <f t="shared" ca="1" si="27"/>
        <v>20</v>
      </c>
      <c r="D202" s="67">
        <f t="shared" ca="1" si="21"/>
        <v>4</v>
      </c>
      <c r="E202" s="67">
        <f t="shared" ca="1" si="21"/>
        <v>4</v>
      </c>
      <c r="F202" s="63">
        <f t="shared" ca="1" si="21"/>
        <v>5995</v>
      </c>
      <c r="G202" s="50">
        <v>6.0299999999999999E-2</v>
      </c>
      <c r="H202" s="49">
        <f t="shared" ca="1" si="23"/>
        <v>22</v>
      </c>
      <c r="I202" s="1">
        <f t="shared" ca="1" si="24"/>
        <v>4</v>
      </c>
      <c r="J202" s="1">
        <f t="shared" ca="1" si="25"/>
        <v>4</v>
      </c>
      <c r="K202" s="49">
        <f t="shared" ca="1" si="26"/>
        <v>5995</v>
      </c>
      <c r="L202" s="39">
        <v>42552</v>
      </c>
      <c r="M202" s="49">
        <v>20</v>
      </c>
      <c r="N202" s="49">
        <v>5</v>
      </c>
      <c r="O202" s="49">
        <v>6</v>
      </c>
      <c r="P202" s="49">
        <v>1</v>
      </c>
      <c r="Q202" s="49">
        <v>31</v>
      </c>
    </row>
    <row r="203" spans="2:17">
      <c r="B203" s="60">
        <f t="shared" ca="1" si="22"/>
        <v>42917</v>
      </c>
      <c r="C203" s="69">
        <f t="shared" ca="1" si="27"/>
        <v>23</v>
      </c>
      <c r="D203" s="67">
        <f t="shared" ca="1" si="21"/>
        <v>5</v>
      </c>
      <c r="E203" s="67">
        <f t="shared" ca="1" si="21"/>
        <v>6</v>
      </c>
      <c r="F203" s="63">
        <f t="shared" ca="1" si="21"/>
        <v>6025</v>
      </c>
      <c r="G203" s="50">
        <v>6.0299999999999999E-2</v>
      </c>
      <c r="H203" s="49">
        <f t="shared" ca="1" si="23"/>
        <v>20</v>
      </c>
      <c r="I203" s="1">
        <f t="shared" ca="1" si="24"/>
        <v>5</v>
      </c>
      <c r="J203" s="1">
        <f t="shared" ca="1" si="25"/>
        <v>6</v>
      </c>
      <c r="K203" s="49">
        <f t="shared" ca="1" si="26"/>
        <v>6025</v>
      </c>
      <c r="L203" s="39">
        <v>42583</v>
      </c>
      <c r="M203" s="49">
        <v>23</v>
      </c>
      <c r="N203" s="49">
        <v>4</v>
      </c>
      <c r="O203" s="49">
        <v>4</v>
      </c>
      <c r="P203" s="49">
        <v>0</v>
      </c>
      <c r="Q203" s="49">
        <v>31</v>
      </c>
    </row>
    <row r="204" spans="2:17">
      <c r="B204" s="60">
        <f t="shared" ca="1" si="22"/>
        <v>42948</v>
      </c>
      <c r="C204" s="69">
        <f t="shared" ca="1" si="27"/>
        <v>20</v>
      </c>
      <c r="D204" s="67">
        <f t="shared" ca="1" si="21"/>
        <v>4</v>
      </c>
      <c r="E204" s="67">
        <f t="shared" ca="1" si="21"/>
        <v>4</v>
      </c>
      <c r="F204" s="63">
        <f t="shared" ca="1" si="21"/>
        <v>6056</v>
      </c>
      <c r="G204" s="50">
        <v>6.0199999999999997E-2</v>
      </c>
      <c r="H204" s="49">
        <f t="shared" ca="1" si="23"/>
        <v>23</v>
      </c>
      <c r="I204" s="1">
        <f t="shared" ca="1" si="24"/>
        <v>4</v>
      </c>
      <c r="J204" s="1">
        <f t="shared" ca="1" si="25"/>
        <v>4</v>
      </c>
      <c r="K204" s="49">
        <f t="shared" ca="1" si="26"/>
        <v>6056</v>
      </c>
      <c r="L204" s="39">
        <v>42614</v>
      </c>
      <c r="M204" s="49">
        <v>21</v>
      </c>
      <c r="N204" s="49">
        <v>4</v>
      </c>
      <c r="O204" s="49">
        <v>5</v>
      </c>
      <c r="P204" s="49">
        <v>1</v>
      </c>
      <c r="Q204" s="49">
        <v>30</v>
      </c>
    </row>
    <row r="205" spans="2:17">
      <c r="B205" s="60">
        <f t="shared" ca="1" si="22"/>
        <v>42979</v>
      </c>
      <c r="C205" s="69">
        <f t="shared" ca="1" si="27"/>
        <v>22</v>
      </c>
      <c r="D205" s="67">
        <f t="shared" ca="1" si="21"/>
        <v>5</v>
      </c>
      <c r="E205" s="67">
        <f t="shared" ca="1" si="21"/>
        <v>5</v>
      </c>
      <c r="F205" s="63">
        <f t="shared" ca="1" si="21"/>
        <v>6087</v>
      </c>
      <c r="G205" s="50">
        <v>6.0199999999999997E-2</v>
      </c>
      <c r="H205" s="49">
        <f t="shared" ca="1" si="23"/>
        <v>20</v>
      </c>
      <c r="I205" s="1">
        <f t="shared" ca="1" si="24"/>
        <v>5</v>
      </c>
      <c r="J205" s="1">
        <f t="shared" ca="1" si="25"/>
        <v>5</v>
      </c>
      <c r="K205" s="49">
        <f t="shared" ca="1" si="26"/>
        <v>6087</v>
      </c>
      <c r="L205" s="39">
        <v>42644</v>
      </c>
      <c r="M205" s="49">
        <v>21</v>
      </c>
      <c r="N205" s="49">
        <v>5</v>
      </c>
      <c r="O205" s="49">
        <v>5</v>
      </c>
      <c r="P205" s="49">
        <v>0</v>
      </c>
      <c r="Q205" s="49">
        <v>31</v>
      </c>
    </row>
    <row r="206" spans="2:17">
      <c r="B206" s="60">
        <f t="shared" ca="1" si="22"/>
        <v>43009</v>
      </c>
      <c r="C206" s="69">
        <f t="shared" ca="1" si="27"/>
        <v>21</v>
      </c>
      <c r="D206" s="67">
        <f t="shared" ca="1" si="21"/>
        <v>4</v>
      </c>
      <c r="E206" s="67">
        <f t="shared" ca="1" si="21"/>
        <v>5</v>
      </c>
      <c r="F206" s="63">
        <f t="shared" ca="1" si="21"/>
        <v>6117</v>
      </c>
      <c r="G206" s="50">
        <v>6.0199999999999997E-2</v>
      </c>
      <c r="H206" s="49">
        <f t="shared" ca="1" si="23"/>
        <v>22</v>
      </c>
      <c r="I206" s="1">
        <f t="shared" ca="1" si="24"/>
        <v>4</v>
      </c>
      <c r="J206" s="1">
        <f t="shared" ca="1" si="25"/>
        <v>5</v>
      </c>
      <c r="K206" s="49">
        <f t="shared" ca="1" si="26"/>
        <v>6117</v>
      </c>
      <c r="L206" s="39">
        <v>42675</v>
      </c>
      <c r="M206" s="49">
        <v>21</v>
      </c>
      <c r="N206" s="49">
        <v>4</v>
      </c>
      <c r="O206" s="49">
        <v>5</v>
      </c>
      <c r="P206" s="49">
        <v>1</v>
      </c>
      <c r="Q206" s="49">
        <v>30</v>
      </c>
    </row>
    <row r="207" spans="2:17">
      <c r="B207" s="60">
        <f t="shared" ca="1" si="22"/>
        <v>43040</v>
      </c>
      <c r="C207" s="69">
        <f t="shared" ca="1" si="27"/>
        <v>20</v>
      </c>
      <c r="D207" s="67">
        <f t="shared" ca="1" si="21"/>
        <v>4</v>
      </c>
      <c r="E207" s="67">
        <f t="shared" ca="1" si="21"/>
        <v>5</v>
      </c>
      <c r="F207" s="63">
        <f t="shared" ca="1" si="21"/>
        <v>6148</v>
      </c>
      <c r="G207" s="50">
        <v>6.0100000000000001E-2</v>
      </c>
      <c r="H207" s="49">
        <f t="shared" ca="1" si="23"/>
        <v>21</v>
      </c>
      <c r="I207" s="1">
        <f t="shared" ca="1" si="24"/>
        <v>4</v>
      </c>
      <c r="J207" s="1">
        <f t="shared" ca="1" si="25"/>
        <v>5</v>
      </c>
      <c r="K207" s="49">
        <f t="shared" ca="1" si="26"/>
        <v>6148</v>
      </c>
      <c r="L207" s="39">
        <v>42705</v>
      </c>
      <c r="M207" s="49">
        <v>21</v>
      </c>
      <c r="N207" s="49">
        <v>5</v>
      </c>
      <c r="O207" s="49">
        <v>5</v>
      </c>
      <c r="P207" s="49">
        <v>1</v>
      </c>
      <c r="Q207" s="49">
        <v>31</v>
      </c>
    </row>
    <row r="208" spans="2:17">
      <c r="B208" s="60">
        <f t="shared" ca="1" si="22"/>
        <v>43070</v>
      </c>
      <c r="C208" s="69">
        <f t="shared" ca="1" si="27"/>
        <v>22</v>
      </c>
      <c r="D208" s="67">
        <f t="shared" ca="1" si="21"/>
        <v>5</v>
      </c>
      <c r="E208" s="67">
        <f t="shared" ca="1" si="21"/>
        <v>6</v>
      </c>
      <c r="F208" s="63">
        <f t="shared" ca="1" si="21"/>
        <v>6178</v>
      </c>
      <c r="G208" s="50">
        <v>6.0100000000000001E-2</v>
      </c>
      <c r="H208" s="49">
        <f t="shared" ca="1" si="23"/>
        <v>20</v>
      </c>
      <c r="I208" s="1">
        <f t="shared" ca="1" si="24"/>
        <v>5</v>
      </c>
      <c r="J208" s="1">
        <f t="shared" ca="1" si="25"/>
        <v>6</v>
      </c>
      <c r="K208" s="49">
        <f t="shared" ca="1" si="26"/>
        <v>6178</v>
      </c>
      <c r="L208" s="39">
        <v>42736</v>
      </c>
      <c r="M208" s="49">
        <v>21</v>
      </c>
      <c r="N208" s="49">
        <v>4</v>
      </c>
      <c r="O208" s="49">
        <v>6</v>
      </c>
      <c r="P208" s="49">
        <v>1</v>
      </c>
      <c r="Q208" s="49">
        <v>31</v>
      </c>
    </row>
    <row r="209" spans="2:17">
      <c r="B209" s="60">
        <f t="shared" ca="1" si="22"/>
        <v>43101</v>
      </c>
      <c r="C209" s="69">
        <f t="shared" ca="1" si="27"/>
        <v>20</v>
      </c>
      <c r="D209" s="67">
        <f t="shared" ca="1" si="21"/>
        <v>4</v>
      </c>
      <c r="E209" s="67">
        <f t="shared" ca="1" si="21"/>
        <v>5</v>
      </c>
      <c r="F209" s="63">
        <f t="shared" ca="1" si="21"/>
        <v>6209</v>
      </c>
      <c r="G209" s="50">
        <v>6.0100000000000001E-2</v>
      </c>
      <c r="H209" s="49">
        <f t="shared" ca="1" si="23"/>
        <v>22</v>
      </c>
      <c r="I209" s="1">
        <f t="shared" ca="1" si="24"/>
        <v>4</v>
      </c>
      <c r="J209" s="1">
        <f t="shared" ca="1" si="25"/>
        <v>5</v>
      </c>
      <c r="K209" s="49">
        <f t="shared" ca="1" si="26"/>
        <v>6209</v>
      </c>
      <c r="L209" s="39">
        <v>42767</v>
      </c>
      <c r="M209" s="49">
        <v>20</v>
      </c>
      <c r="N209" s="49">
        <v>4</v>
      </c>
      <c r="O209" s="49">
        <v>4</v>
      </c>
      <c r="P209" s="49">
        <v>0</v>
      </c>
      <c r="Q209" s="49">
        <v>28</v>
      </c>
    </row>
    <row r="210" spans="2:17">
      <c r="B210" s="60">
        <f t="shared" ca="1" si="22"/>
        <v>43132</v>
      </c>
      <c r="C210" s="69">
        <f t="shared" ca="1" si="27"/>
        <v>22</v>
      </c>
      <c r="D210" s="67">
        <f t="shared" ca="1" si="21"/>
        <v>4</v>
      </c>
      <c r="E210" s="67">
        <f t="shared" ca="1" si="21"/>
        <v>4</v>
      </c>
      <c r="F210" s="63">
        <f t="shared" ca="1" si="21"/>
        <v>6240</v>
      </c>
      <c r="G210" s="50">
        <v>0.06</v>
      </c>
      <c r="H210" s="49">
        <f t="shared" ca="1" si="23"/>
        <v>20</v>
      </c>
      <c r="I210" s="1">
        <f t="shared" ca="1" si="24"/>
        <v>4</v>
      </c>
      <c r="J210" s="1">
        <f t="shared" ca="1" si="25"/>
        <v>4</v>
      </c>
      <c r="K210" s="49">
        <f t="shared" ca="1" si="26"/>
        <v>6240</v>
      </c>
      <c r="L210" s="39">
        <v>42795</v>
      </c>
      <c r="M210" s="49">
        <v>23</v>
      </c>
      <c r="N210" s="49">
        <v>4</v>
      </c>
      <c r="O210" s="49">
        <v>4</v>
      </c>
      <c r="P210" s="49">
        <v>0</v>
      </c>
      <c r="Q210" s="49">
        <v>31</v>
      </c>
    </row>
    <row r="211" spans="2:17">
      <c r="B211" s="60">
        <f t="shared" ca="1" si="22"/>
        <v>43160</v>
      </c>
      <c r="C211" s="69">
        <f t="shared" ca="1" si="27"/>
        <v>21</v>
      </c>
      <c r="D211" s="67">
        <f t="shared" ca="1" si="21"/>
        <v>5</v>
      </c>
      <c r="E211" s="67">
        <f t="shared" ca="1" si="21"/>
        <v>4</v>
      </c>
      <c r="F211" s="63">
        <f t="shared" ca="1" si="21"/>
        <v>6268</v>
      </c>
      <c r="G211" s="50">
        <v>0.06</v>
      </c>
      <c r="H211" s="49">
        <f t="shared" ca="1" si="23"/>
        <v>22</v>
      </c>
      <c r="I211" s="1">
        <f t="shared" ca="1" si="24"/>
        <v>5</v>
      </c>
      <c r="J211" s="1">
        <f t="shared" ca="1" si="25"/>
        <v>4</v>
      </c>
      <c r="K211" s="49">
        <f t="shared" ca="1" si="26"/>
        <v>6268</v>
      </c>
      <c r="L211" s="39">
        <v>42826</v>
      </c>
      <c r="M211" s="49">
        <v>20</v>
      </c>
      <c r="N211" s="49">
        <v>5</v>
      </c>
      <c r="O211" s="49">
        <v>5</v>
      </c>
      <c r="P211" s="49">
        <v>0</v>
      </c>
      <c r="Q211" s="49">
        <v>30</v>
      </c>
    </row>
    <row r="212" spans="2:17">
      <c r="B212" s="60">
        <f t="shared" ca="1" si="22"/>
        <v>43191</v>
      </c>
      <c r="C212" s="69">
        <f t="shared" ca="1" si="27"/>
        <v>22</v>
      </c>
      <c r="D212" s="67">
        <f t="shared" ca="1" si="21"/>
        <v>4</v>
      </c>
      <c r="E212" s="67">
        <f t="shared" ca="1" si="21"/>
        <v>5</v>
      </c>
      <c r="F212" s="63">
        <f t="shared" ca="1" si="21"/>
        <v>6299</v>
      </c>
      <c r="G212" s="50">
        <v>0.06</v>
      </c>
      <c r="H212" s="49">
        <f t="shared" ca="1" si="23"/>
        <v>21</v>
      </c>
      <c r="I212" s="1">
        <f t="shared" ca="1" si="24"/>
        <v>4</v>
      </c>
      <c r="J212" s="1">
        <f t="shared" ca="1" si="25"/>
        <v>5</v>
      </c>
      <c r="K212" s="49">
        <f t="shared" ca="1" si="26"/>
        <v>6299</v>
      </c>
      <c r="L212" s="39">
        <v>42856</v>
      </c>
      <c r="M212" s="49">
        <v>22</v>
      </c>
      <c r="N212" s="49">
        <v>4</v>
      </c>
      <c r="O212" s="49">
        <v>5</v>
      </c>
      <c r="P212" s="49">
        <v>1</v>
      </c>
      <c r="Q212" s="49">
        <v>31</v>
      </c>
    </row>
    <row r="213" spans="2:17">
      <c r="B213" s="60">
        <f t="shared" ca="1" si="22"/>
        <v>43221</v>
      </c>
      <c r="C213" s="69">
        <f t="shared" ca="1" si="27"/>
        <v>21</v>
      </c>
      <c r="D213" s="67">
        <f t="shared" ref="D213:F276" ca="1" si="28">I213</f>
        <v>4</v>
      </c>
      <c r="E213" s="67">
        <f t="shared" ca="1" si="28"/>
        <v>5</v>
      </c>
      <c r="F213" s="63">
        <f t="shared" ca="1" si="28"/>
        <v>6329</v>
      </c>
      <c r="G213" s="50">
        <v>5.9900000000000002E-2</v>
      </c>
      <c r="H213" s="49">
        <f t="shared" ca="1" si="23"/>
        <v>22</v>
      </c>
      <c r="I213" s="1">
        <f t="shared" ca="1" si="24"/>
        <v>4</v>
      </c>
      <c r="J213" s="1">
        <f t="shared" ca="1" si="25"/>
        <v>5</v>
      </c>
      <c r="K213" s="49">
        <f t="shared" ca="1" si="26"/>
        <v>6329</v>
      </c>
      <c r="L213" s="39">
        <v>42887</v>
      </c>
      <c r="M213" s="49">
        <v>22</v>
      </c>
      <c r="N213" s="49">
        <v>4</v>
      </c>
      <c r="O213" s="49">
        <v>4</v>
      </c>
      <c r="P213" s="49">
        <v>0</v>
      </c>
      <c r="Q213" s="49">
        <v>30</v>
      </c>
    </row>
    <row r="214" spans="2:17">
      <c r="B214" s="60">
        <f t="shared" ca="1" si="22"/>
        <v>43252</v>
      </c>
      <c r="C214" s="69">
        <f t="shared" ca="1" si="27"/>
        <v>21</v>
      </c>
      <c r="D214" s="67">
        <f t="shared" ca="1" si="28"/>
        <v>5</v>
      </c>
      <c r="E214" s="67">
        <f t="shared" ca="1" si="28"/>
        <v>4</v>
      </c>
      <c r="F214" s="63">
        <f t="shared" ca="1" si="28"/>
        <v>6360</v>
      </c>
      <c r="G214" s="50">
        <v>5.9900000000000002E-2</v>
      </c>
      <c r="H214" s="49">
        <f t="shared" ca="1" si="23"/>
        <v>21</v>
      </c>
      <c r="I214" s="1">
        <f t="shared" ca="1" si="24"/>
        <v>5</v>
      </c>
      <c r="J214" s="1">
        <f t="shared" ca="1" si="25"/>
        <v>4</v>
      </c>
      <c r="K214" s="49">
        <f t="shared" ca="1" si="26"/>
        <v>6360</v>
      </c>
      <c r="L214" s="39">
        <v>42917</v>
      </c>
      <c r="M214" s="49">
        <v>20</v>
      </c>
      <c r="N214" s="49">
        <v>5</v>
      </c>
      <c r="O214" s="49">
        <v>6</v>
      </c>
      <c r="P214" s="49">
        <v>1</v>
      </c>
      <c r="Q214" s="49">
        <v>31</v>
      </c>
    </row>
    <row r="215" spans="2:17">
      <c r="B215" s="60">
        <f t="shared" ca="1" si="22"/>
        <v>43282</v>
      </c>
      <c r="C215" s="69">
        <f t="shared" ca="1" si="27"/>
        <v>23</v>
      </c>
      <c r="D215" s="67">
        <f t="shared" ca="1" si="28"/>
        <v>4</v>
      </c>
      <c r="E215" s="67">
        <f t="shared" ca="1" si="28"/>
        <v>6</v>
      </c>
      <c r="F215" s="63">
        <f t="shared" ca="1" si="28"/>
        <v>6390</v>
      </c>
      <c r="G215" s="50">
        <v>5.9900000000000002E-2</v>
      </c>
      <c r="H215" s="49">
        <f t="shared" ca="1" si="23"/>
        <v>21</v>
      </c>
      <c r="I215" s="1">
        <f t="shared" ca="1" si="24"/>
        <v>4</v>
      </c>
      <c r="J215" s="1">
        <f t="shared" ca="1" si="25"/>
        <v>6</v>
      </c>
      <c r="K215" s="49">
        <f t="shared" ca="1" si="26"/>
        <v>6390</v>
      </c>
      <c r="L215" s="39">
        <v>42948</v>
      </c>
      <c r="M215" s="49">
        <v>23</v>
      </c>
      <c r="N215" s="49">
        <v>4</v>
      </c>
      <c r="O215" s="49">
        <v>4</v>
      </c>
      <c r="P215" s="49">
        <v>0</v>
      </c>
      <c r="Q215" s="49">
        <v>31</v>
      </c>
    </row>
    <row r="216" spans="2:17">
      <c r="B216" s="60">
        <f t="shared" ca="1" si="22"/>
        <v>43313</v>
      </c>
      <c r="C216" s="69">
        <f t="shared" ca="1" si="27"/>
        <v>19</v>
      </c>
      <c r="D216" s="67">
        <f t="shared" ca="1" si="28"/>
        <v>4</v>
      </c>
      <c r="E216" s="67">
        <f t="shared" ca="1" si="28"/>
        <v>4</v>
      </c>
      <c r="F216" s="63">
        <f t="shared" ca="1" si="28"/>
        <v>6421</v>
      </c>
      <c r="G216" s="50">
        <v>5.9799999999999999E-2</v>
      </c>
      <c r="H216" s="49">
        <f t="shared" ca="1" si="23"/>
        <v>23</v>
      </c>
      <c r="I216" s="1">
        <f t="shared" ca="1" si="24"/>
        <v>4</v>
      </c>
      <c r="J216" s="1">
        <f t="shared" ca="1" si="25"/>
        <v>4</v>
      </c>
      <c r="K216" s="49">
        <f t="shared" ca="1" si="26"/>
        <v>6421</v>
      </c>
      <c r="L216" s="39">
        <v>42979</v>
      </c>
      <c r="M216" s="49">
        <v>20</v>
      </c>
      <c r="N216" s="49">
        <v>5</v>
      </c>
      <c r="O216" s="49">
        <v>5</v>
      </c>
      <c r="P216" s="49">
        <v>1</v>
      </c>
      <c r="Q216" s="49">
        <v>30</v>
      </c>
    </row>
    <row r="217" spans="2:17">
      <c r="B217" s="60">
        <f t="shared" ca="1" si="22"/>
        <v>43344</v>
      </c>
      <c r="C217" s="69">
        <f t="shared" ca="1" si="27"/>
        <v>23</v>
      </c>
      <c r="D217" s="67">
        <f t="shared" ca="1" si="28"/>
        <v>5</v>
      </c>
      <c r="E217" s="67">
        <f t="shared" ca="1" si="28"/>
        <v>6</v>
      </c>
      <c r="F217" s="63">
        <f t="shared" ca="1" si="28"/>
        <v>6452</v>
      </c>
      <c r="G217" s="50">
        <v>5.9799999999999999E-2</v>
      </c>
      <c r="H217" s="49">
        <f t="shared" ca="1" si="23"/>
        <v>19</v>
      </c>
      <c r="I217" s="1">
        <f t="shared" ca="1" si="24"/>
        <v>5</v>
      </c>
      <c r="J217" s="1">
        <f t="shared" ca="1" si="25"/>
        <v>6</v>
      </c>
      <c r="K217" s="49">
        <f t="shared" ca="1" si="26"/>
        <v>6452</v>
      </c>
      <c r="L217" s="39">
        <v>43009</v>
      </c>
      <c r="M217" s="49">
        <v>22</v>
      </c>
      <c r="N217" s="49">
        <v>4</v>
      </c>
      <c r="O217" s="49">
        <v>5</v>
      </c>
      <c r="P217" s="49">
        <v>0</v>
      </c>
      <c r="Q217" s="49">
        <v>31</v>
      </c>
    </row>
    <row r="218" spans="2:17">
      <c r="B218" s="60">
        <f t="shared" ca="1" si="22"/>
        <v>43374</v>
      </c>
      <c r="C218" s="69">
        <f t="shared" ca="1" si="27"/>
        <v>21</v>
      </c>
      <c r="D218" s="67">
        <f t="shared" ca="1" si="28"/>
        <v>4</v>
      </c>
      <c r="E218" s="67">
        <f t="shared" ca="1" si="28"/>
        <v>4</v>
      </c>
      <c r="F218" s="63">
        <f t="shared" ca="1" si="28"/>
        <v>6482</v>
      </c>
      <c r="G218" s="50">
        <v>5.9799999999999999E-2</v>
      </c>
      <c r="H218" s="49">
        <f t="shared" ca="1" si="23"/>
        <v>23</v>
      </c>
      <c r="I218" s="1">
        <f t="shared" ca="1" si="24"/>
        <v>4</v>
      </c>
      <c r="J218" s="1">
        <f t="shared" ca="1" si="25"/>
        <v>4</v>
      </c>
      <c r="K218" s="49">
        <f t="shared" ca="1" si="26"/>
        <v>6482</v>
      </c>
      <c r="L218" s="39">
        <v>43040</v>
      </c>
      <c r="M218" s="49">
        <v>21</v>
      </c>
      <c r="N218" s="49">
        <v>4</v>
      </c>
      <c r="O218" s="49">
        <v>5</v>
      </c>
      <c r="P218" s="49">
        <v>1</v>
      </c>
      <c r="Q218" s="49">
        <v>30</v>
      </c>
    </row>
    <row r="219" spans="2:17">
      <c r="B219" s="60">
        <f t="shared" ca="1" si="22"/>
        <v>43405</v>
      </c>
      <c r="C219" s="69">
        <f t="shared" ca="1" si="27"/>
        <v>20</v>
      </c>
      <c r="D219" s="67">
        <f t="shared" ca="1" si="28"/>
        <v>4</v>
      </c>
      <c r="E219" s="67">
        <f t="shared" ca="1" si="28"/>
        <v>5</v>
      </c>
      <c r="F219" s="63">
        <f t="shared" ca="1" si="28"/>
        <v>6513</v>
      </c>
      <c r="G219" s="50">
        <v>5.9700000000000003E-2</v>
      </c>
      <c r="H219" s="49">
        <f t="shared" ca="1" si="23"/>
        <v>21</v>
      </c>
      <c r="I219" s="1">
        <f t="shared" ca="1" si="24"/>
        <v>4</v>
      </c>
      <c r="J219" s="1">
        <f t="shared" ca="1" si="25"/>
        <v>5</v>
      </c>
      <c r="K219" s="49">
        <f t="shared" ca="1" si="26"/>
        <v>6513</v>
      </c>
      <c r="L219" s="39">
        <v>43070</v>
      </c>
      <c r="M219" s="49">
        <v>20</v>
      </c>
      <c r="N219" s="49">
        <v>5</v>
      </c>
      <c r="O219" s="49">
        <v>6</v>
      </c>
      <c r="P219" s="49">
        <v>1</v>
      </c>
      <c r="Q219" s="49">
        <v>31</v>
      </c>
    </row>
    <row r="220" spans="2:17">
      <c r="B220" s="60">
        <f t="shared" ca="1" si="22"/>
        <v>43435</v>
      </c>
      <c r="C220" s="69">
        <f t="shared" ca="1" si="27"/>
        <v>22</v>
      </c>
      <c r="D220" s="67">
        <f t="shared" ca="1" si="28"/>
        <v>5</v>
      </c>
      <c r="E220" s="67">
        <f t="shared" ca="1" si="28"/>
        <v>6</v>
      </c>
      <c r="F220" s="63">
        <f t="shared" ca="1" si="28"/>
        <v>6543</v>
      </c>
      <c r="G220" s="50">
        <v>5.9700000000000003E-2</v>
      </c>
      <c r="H220" s="49">
        <f t="shared" ca="1" si="23"/>
        <v>20</v>
      </c>
      <c r="I220" s="1">
        <f t="shared" ca="1" si="24"/>
        <v>5</v>
      </c>
      <c r="J220" s="1">
        <f t="shared" ca="1" si="25"/>
        <v>6</v>
      </c>
      <c r="K220" s="49">
        <f t="shared" ca="1" si="26"/>
        <v>6543</v>
      </c>
      <c r="L220" s="39">
        <v>43101</v>
      </c>
      <c r="M220" s="49">
        <v>22</v>
      </c>
      <c r="N220" s="49">
        <v>4</v>
      </c>
      <c r="O220" s="49">
        <v>5</v>
      </c>
      <c r="P220" s="49">
        <v>1</v>
      </c>
      <c r="Q220" s="49">
        <v>31</v>
      </c>
    </row>
    <row r="221" spans="2:17">
      <c r="B221" s="60">
        <f t="shared" ca="1" si="22"/>
        <v>43466</v>
      </c>
      <c r="C221" s="69">
        <f t="shared" ca="1" si="27"/>
        <v>20</v>
      </c>
      <c r="D221" s="67">
        <f t="shared" ca="1" si="28"/>
        <v>4</v>
      </c>
      <c r="E221" s="67">
        <f t="shared" ca="1" si="28"/>
        <v>5</v>
      </c>
      <c r="F221" s="63">
        <f t="shared" ca="1" si="28"/>
        <v>6574</v>
      </c>
      <c r="G221" s="50">
        <v>5.9700000000000003E-2</v>
      </c>
      <c r="H221" s="49">
        <f t="shared" ca="1" si="23"/>
        <v>22</v>
      </c>
      <c r="I221" s="1">
        <f t="shared" ca="1" si="24"/>
        <v>4</v>
      </c>
      <c r="J221" s="1">
        <f t="shared" ca="1" si="25"/>
        <v>5</v>
      </c>
      <c r="K221" s="49">
        <f t="shared" ca="1" si="26"/>
        <v>6574</v>
      </c>
      <c r="L221" s="39">
        <v>43132</v>
      </c>
      <c r="M221" s="49">
        <v>20</v>
      </c>
      <c r="N221" s="49">
        <v>4</v>
      </c>
      <c r="O221" s="49">
        <v>4</v>
      </c>
      <c r="P221" s="49">
        <v>0</v>
      </c>
      <c r="Q221" s="49">
        <v>28</v>
      </c>
    </row>
    <row r="222" spans="2:17">
      <c r="B222" s="60">
        <f t="shared" ca="1" si="22"/>
        <v>43497</v>
      </c>
      <c r="C222" s="69">
        <f t="shared" ca="1" si="27"/>
        <v>21</v>
      </c>
      <c r="D222" s="67">
        <f t="shared" ca="1" si="28"/>
        <v>4</v>
      </c>
      <c r="E222" s="67">
        <f t="shared" ca="1" si="28"/>
        <v>4</v>
      </c>
      <c r="F222" s="63">
        <f t="shared" ca="1" si="28"/>
        <v>6605</v>
      </c>
      <c r="G222" s="50">
        <v>5.96E-2</v>
      </c>
      <c r="H222" s="49">
        <f t="shared" ca="1" si="23"/>
        <v>20</v>
      </c>
      <c r="I222" s="1">
        <f t="shared" ca="1" si="24"/>
        <v>4</v>
      </c>
      <c r="J222" s="1">
        <f t="shared" ca="1" si="25"/>
        <v>4</v>
      </c>
      <c r="K222" s="49">
        <f t="shared" ca="1" si="26"/>
        <v>6605</v>
      </c>
      <c r="L222" s="39">
        <v>43160</v>
      </c>
      <c r="M222" s="49">
        <v>22</v>
      </c>
      <c r="N222" s="49">
        <v>5</v>
      </c>
      <c r="O222" s="49">
        <v>4</v>
      </c>
      <c r="P222" s="49">
        <v>0</v>
      </c>
      <c r="Q222" s="49">
        <v>31</v>
      </c>
    </row>
    <row r="223" spans="2:17">
      <c r="B223" s="60">
        <f t="shared" ca="1" si="22"/>
        <v>43525</v>
      </c>
      <c r="C223" s="69">
        <f t="shared" ca="1" si="27"/>
        <v>22</v>
      </c>
      <c r="D223" s="67">
        <f t="shared" ca="1" si="28"/>
        <v>5</v>
      </c>
      <c r="E223" s="67">
        <f t="shared" ca="1" si="28"/>
        <v>5</v>
      </c>
      <c r="F223" s="63">
        <f t="shared" ca="1" si="28"/>
        <v>6633</v>
      </c>
      <c r="G223" s="50">
        <v>5.96E-2</v>
      </c>
      <c r="H223" s="49">
        <f t="shared" ca="1" si="23"/>
        <v>21</v>
      </c>
      <c r="I223" s="1">
        <f t="shared" ca="1" si="24"/>
        <v>5</v>
      </c>
      <c r="J223" s="1">
        <f t="shared" ca="1" si="25"/>
        <v>5</v>
      </c>
      <c r="K223" s="49">
        <f t="shared" ca="1" si="26"/>
        <v>6633</v>
      </c>
      <c r="L223" s="39">
        <v>43191</v>
      </c>
      <c r="M223" s="49">
        <v>21</v>
      </c>
      <c r="N223" s="49">
        <v>4</v>
      </c>
      <c r="O223" s="49">
        <v>5</v>
      </c>
      <c r="P223" s="49">
        <v>0</v>
      </c>
      <c r="Q223" s="49">
        <v>30</v>
      </c>
    </row>
    <row r="224" spans="2:17">
      <c r="B224" s="60">
        <f t="shared" ca="1" si="22"/>
        <v>43556</v>
      </c>
      <c r="C224" s="69">
        <f t="shared" ca="1" si="27"/>
        <v>22</v>
      </c>
      <c r="D224" s="67">
        <f t="shared" ca="1" si="28"/>
        <v>4</v>
      </c>
      <c r="E224" s="67">
        <f t="shared" ca="1" si="28"/>
        <v>4</v>
      </c>
      <c r="F224" s="63">
        <f t="shared" ca="1" si="28"/>
        <v>6664</v>
      </c>
      <c r="G224" s="50">
        <v>5.96E-2</v>
      </c>
      <c r="H224" s="49">
        <f t="shared" ca="1" si="23"/>
        <v>22</v>
      </c>
      <c r="I224" s="1">
        <f t="shared" ca="1" si="24"/>
        <v>4</v>
      </c>
      <c r="J224" s="1">
        <f t="shared" ca="1" si="25"/>
        <v>4</v>
      </c>
      <c r="K224" s="49">
        <f t="shared" ca="1" si="26"/>
        <v>6664</v>
      </c>
      <c r="L224" s="39">
        <v>43221</v>
      </c>
      <c r="M224" s="49">
        <v>22</v>
      </c>
      <c r="N224" s="49">
        <v>4</v>
      </c>
      <c r="O224" s="49">
        <v>5</v>
      </c>
      <c r="P224" s="49">
        <v>1</v>
      </c>
      <c r="Q224" s="49">
        <v>31</v>
      </c>
    </row>
    <row r="225" spans="2:17">
      <c r="B225" s="60">
        <f t="shared" ca="1" si="22"/>
        <v>43586</v>
      </c>
      <c r="C225" s="69">
        <f t="shared" ca="1" si="27"/>
        <v>20</v>
      </c>
      <c r="D225" s="67">
        <f t="shared" ca="1" si="28"/>
        <v>4</v>
      </c>
      <c r="E225" s="67">
        <f t="shared" ca="1" si="28"/>
        <v>5</v>
      </c>
      <c r="F225" s="63">
        <f t="shared" ca="1" si="28"/>
        <v>6694</v>
      </c>
      <c r="G225" s="50">
        <v>5.9499999999999997E-2</v>
      </c>
      <c r="H225" s="49">
        <f t="shared" ca="1" si="23"/>
        <v>22</v>
      </c>
      <c r="I225" s="1">
        <f t="shared" ca="1" si="24"/>
        <v>4</v>
      </c>
      <c r="J225" s="1">
        <f t="shared" ca="1" si="25"/>
        <v>5</v>
      </c>
      <c r="K225" s="49">
        <f t="shared" ca="1" si="26"/>
        <v>6694</v>
      </c>
      <c r="L225" s="39">
        <v>43252</v>
      </c>
      <c r="M225" s="49">
        <v>21</v>
      </c>
      <c r="N225" s="49">
        <v>5</v>
      </c>
      <c r="O225" s="49">
        <v>4</v>
      </c>
      <c r="P225" s="49">
        <v>0</v>
      </c>
      <c r="Q225" s="49">
        <v>30</v>
      </c>
    </row>
    <row r="226" spans="2:17">
      <c r="B226" s="60">
        <f t="shared" ca="1" si="22"/>
        <v>43617</v>
      </c>
      <c r="C226" s="69">
        <f t="shared" ca="1" si="27"/>
        <v>22</v>
      </c>
      <c r="D226" s="67">
        <f t="shared" ca="1" si="28"/>
        <v>5</v>
      </c>
      <c r="E226" s="67">
        <f t="shared" ca="1" si="28"/>
        <v>5</v>
      </c>
      <c r="F226" s="63">
        <f t="shared" ca="1" si="28"/>
        <v>6725</v>
      </c>
      <c r="G226" s="50">
        <v>5.9499999999999997E-2</v>
      </c>
      <c r="H226" s="49">
        <f t="shared" ca="1" si="23"/>
        <v>20</v>
      </c>
      <c r="I226" s="1">
        <f t="shared" ca="1" si="24"/>
        <v>5</v>
      </c>
      <c r="J226" s="1">
        <f t="shared" ca="1" si="25"/>
        <v>5</v>
      </c>
      <c r="K226" s="49">
        <f t="shared" ca="1" si="26"/>
        <v>6725</v>
      </c>
      <c r="L226" s="39">
        <v>43282</v>
      </c>
      <c r="M226" s="49">
        <v>21</v>
      </c>
      <c r="N226" s="49">
        <v>4</v>
      </c>
      <c r="O226" s="49">
        <v>6</v>
      </c>
      <c r="P226" s="49">
        <v>1</v>
      </c>
      <c r="Q226" s="49">
        <v>31</v>
      </c>
    </row>
    <row r="227" spans="2:17">
      <c r="B227" s="60">
        <f t="shared" ca="1" si="22"/>
        <v>43647</v>
      </c>
      <c r="C227" s="69">
        <f t="shared" ca="1" si="27"/>
        <v>22</v>
      </c>
      <c r="D227" s="67">
        <f t="shared" ca="1" si="28"/>
        <v>4</v>
      </c>
      <c r="E227" s="67">
        <f t="shared" ca="1" si="28"/>
        <v>5</v>
      </c>
      <c r="F227" s="63">
        <f t="shared" ca="1" si="28"/>
        <v>6755</v>
      </c>
      <c r="G227" s="50">
        <v>5.9499999999999997E-2</v>
      </c>
      <c r="H227" s="49">
        <f t="shared" ca="1" si="23"/>
        <v>22</v>
      </c>
      <c r="I227" s="1">
        <f t="shared" ca="1" si="24"/>
        <v>4</v>
      </c>
      <c r="J227" s="1">
        <f t="shared" ca="1" si="25"/>
        <v>5</v>
      </c>
      <c r="K227" s="49">
        <f t="shared" ca="1" si="26"/>
        <v>6755</v>
      </c>
      <c r="L227" s="39">
        <v>43313</v>
      </c>
      <c r="M227" s="49">
        <v>23</v>
      </c>
      <c r="N227" s="49">
        <v>4</v>
      </c>
      <c r="O227" s="49">
        <v>4</v>
      </c>
      <c r="P227" s="49">
        <v>0</v>
      </c>
      <c r="Q227" s="49">
        <v>31</v>
      </c>
    </row>
    <row r="228" spans="2:17">
      <c r="B228" s="60">
        <f t="shared" ca="1" si="22"/>
        <v>43678</v>
      </c>
      <c r="C228" s="69">
        <f t="shared" ca="1" si="27"/>
        <v>20</v>
      </c>
      <c r="D228" s="67">
        <f t="shared" ca="1" si="28"/>
        <v>5</v>
      </c>
      <c r="E228" s="67">
        <f t="shared" ca="1" si="28"/>
        <v>4</v>
      </c>
      <c r="F228" s="63">
        <f t="shared" ca="1" si="28"/>
        <v>6786</v>
      </c>
      <c r="G228" s="50">
        <v>5.9400000000000001E-2</v>
      </c>
      <c r="H228" s="49">
        <f t="shared" ca="1" si="23"/>
        <v>22</v>
      </c>
      <c r="I228" s="1">
        <f t="shared" ca="1" si="24"/>
        <v>5</v>
      </c>
      <c r="J228" s="1">
        <f t="shared" ca="1" si="25"/>
        <v>4</v>
      </c>
      <c r="K228" s="49">
        <f t="shared" ca="1" si="26"/>
        <v>6786</v>
      </c>
      <c r="L228" s="39">
        <v>43344</v>
      </c>
      <c r="M228" s="49">
        <v>19</v>
      </c>
      <c r="N228" s="49">
        <v>5</v>
      </c>
      <c r="O228" s="49">
        <v>6</v>
      </c>
      <c r="P228" s="49">
        <v>1</v>
      </c>
      <c r="Q228" s="49">
        <v>30</v>
      </c>
    </row>
    <row r="229" spans="2:17">
      <c r="B229" s="60">
        <f t="shared" ca="1" si="22"/>
        <v>43709</v>
      </c>
      <c r="C229" s="69">
        <f t="shared" ca="1" si="27"/>
        <v>23</v>
      </c>
      <c r="D229" s="67">
        <f t="shared" ca="1" si="28"/>
        <v>4</v>
      </c>
      <c r="E229" s="67">
        <f t="shared" ca="1" si="28"/>
        <v>6</v>
      </c>
      <c r="F229" s="63">
        <f t="shared" ca="1" si="28"/>
        <v>6817</v>
      </c>
      <c r="G229" s="50">
        <v>5.9400000000000001E-2</v>
      </c>
      <c r="H229" s="49">
        <f t="shared" ca="1" si="23"/>
        <v>20</v>
      </c>
      <c r="I229" s="1">
        <f t="shared" ca="1" si="24"/>
        <v>4</v>
      </c>
      <c r="J229" s="1">
        <f t="shared" ca="1" si="25"/>
        <v>6</v>
      </c>
      <c r="K229" s="49">
        <f t="shared" ca="1" si="26"/>
        <v>6817</v>
      </c>
      <c r="L229" s="39">
        <v>43374</v>
      </c>
      <c r="M229" s="49">
        <v>23</v>
      </c>
      <c r="N229" s="49">
        <v>4</v>
      </c>
      <c r="O229" s="49">
        <v>4</v>
      </c>
      <c r="P229" s="49">
        <v>0</v>
      </c>
      <c r="Q229" s="49">
        <v>31</v>
      </c>
    </row>
    <row r="230" spans="2:17">
      <c r="B230" s="60">
        <f t="shared" ca="1" si="22"/>
        <v>43739</v>
      </c>
      <c r="C230" s="69">
        <f t="shared" ca="1" si="27"/>
        <v>20</v>
      </c>
      <c r="D230" s="67">
        <f t="shared" ca="1" si="28"/>
        <v>4</v>
      </c>
      <c r="E230" s="67">
        <f t="shared" ca="1" si="28"/>
        <v>4</v>
      </c>
      <c r="F230" s="63">
        <f t="shared" ca="1" si="28"/>
        <v>6847</v>
      </c>
      <c r="G230" s="50">
        <v>5.9400000000000001E-2</v>
      </c>
      <c r="H230" s="49">
        <f t="shared" ca="1" si="23"/>
        <v>23</v>
      </c>
      <c r="I230" s="1">
        <f t="shared" ca="1" si="24"/>
        <v>4</v>
      </c>
      <c r="J230" s="1">
        <f t="shared" ca="1" si="25"/>
        <v>4</v>
      </c>
      <c r="K230" s="49">
        <f t="shared" ca="1" si="26"/>
        <v>6847</v>
      </c>
      <c r="L230" s="39">
        <v>43405</v>
      </c>
      <c r="M230" s="49">
        <v>21</v>
      </c>
      <c r="N230" s="49">
        <v>4</v>
      </c>
      <c r="O230" s="49">
        <v>5</v>
      </c>
      <c r="P230" s="49">
        <v>1</v>
      </c>
      <c r="Q230" s="49">
        <v>30</v>
      </c>
    </row>
    <row r="231" spans="2:17">
      <c r="B231" s="60">
        <f t="shared" ca="1" si="22"/>
        <v>43770</v>
      </c>
      <c r="C231" s="69">
        <f t="shared" ca="1" si="27"/>
        <v>21</v>
      </c>
      <c r="D231" s="67">
        <f t="shared" ca="1" si="28"/>
        <v>5</v>
      </c>
      <c r="E231" s="67">
        <f t="shared" ca="1" si="28"/>
        <v>5</v>
      </c>
      <c r="F231" s="63">
        <f t="shared" ca="1" si="28"/>
        <v>6878</v>
      </c>
      <c r="G231" s="50">
        <v>5.9299999999999999E-2</v>
      </c>
      <c r="H231" s="49">
        <f t="shared" ca="1" si="23"/>
        <v>20</v>
      </c>
      <c r="I231" s="1">
        <f t="shared" ca="1" si="24"/>
        <v>5</v>
      </c>
      <c r="J231" s="1">
        <f t="shared" ca="1" si="25"/>
        <v>5</v>
      </c>
      <c r="K231" s="49">
        <f t="shared" ca="1" si="26"/>
        <v>6878</v>
      </c>
      <c r="L231" s="39">
        <v>43435</v>
      </c>
      <c r="M231" s="49">
        <v>20</v>
      </c>
      <c r="N231" s="49">
        <v>5</v>
      </c>
      <c r="O231" s="49">
        <v>6</v>
      </c>
      <c r="P231" s="49">
        <v>1</v>
      </c>
      <c r="Q231" s="49">
        <v>31</v>
      </c>
    </row>
    <row r="232" spans="2:17">
      <c r="B232" s="60">
        <f t="shared" ca="1" si="22"/>
        <v>43800</v>
      </c>
      <c r="C232" s="69">
        <f t="shared" ca="1" si="27"/>
        <v>22</v>
      </c>
      <c r="D232" s="67">
        <f t="shared" ca="1" si="28"/>
        <v>4</v>
      </c>
      <c r="E232" s="67">
        <f t="shared" ca="1" si="28"/>
        <v>6</v>
      </c>
      <c r="F232" s="63">
        <f t="shared" ca="1" si="28"/>
        <v>6908</v>
      </c>
      <c r="G232" s="50">
        <v>5.9299999999999999E-2</v>
      </c>
      <c r="H232" s="49">
        <f t="shared" ca="1" si="23"/>
        <v>21</v>
      </c>
      <c r="I232" s="1">
        <f t="shared" ca="1" si="24"/>
        <v>4</v>
      </c>
      <c r="J232" s="1">
        <f t="shared" ca="1" si="25"/>
        <v>6</v>
      </c>
      <c r="K232" s="49">
        <f t="shared" ca="1" si="26"/>
        <v>6908</v>
      </c>
      <c r="L232" s="39">
        <v>43466</v>
      </c>
      <c r="M232" s="49">
        <v>22</v>
      </c>
      <c r="N232" s="49">
        <v>4</v>
      </c>
      <c r="O232" s="49">
        <v>5</v>
      </c>
      <c r="P232" s="49">
        <v>1</v>
      </c>
      <c r="Q232" s="49">
        <v>31</v>
      </c>
    </row>
    <row r="233" spans="2:17">
      <c r="B233" s="60">
        <f t="shared" ca="1" si="22"/>
        <v>43831</v>
      </c>
      <c r="C233" s="69">
        <f t="shared" ca="1" si="27"/>
        <v>20</v>
      </c>
      <c r="D233" s="67">
        <f t="shared" ca="1" si="28"/>
        <v>4</v>
      </c>
      <c r="E233" s="67">
        <f t="shared" ca="1" si="28"/>
        <v>5</v>
      </c>
      <c r="F233" s="63">
        <f t="shared" ca="1" si="28"/>
        <v>6939</v>
      </c>
      <c r="G233" s="50">
        <v>5.9299999999999999E-2</v>
      </c>
      <c r="H233" s="49">
        <f t="shared" ca="1" si="23"/>
        <v>22</v>
      </c>
      <c r="I233" s="1">
        <f t="shared" ca="1" si="24"/>
        <v>4</v>
      </c>
      <c r="J233" s="1">
        <f t="shared" ca="1" si="25"/>
        <v>5</v>
      </c>
      <c r="K233" s="49">
        <f t="shared" ca="1" si="26"/>
        <v>6939</v>
      </c>
      <c r="L233" s="39">
        <v>43497</v>
      </c>
      <c r="M233" s="49">
        <v>20</v>
      </c>
      <c r="N233" s="49">
        <v>4</v>
      </c>
      <c r="O233" s="49">
        <v>4</v>
      </c>
      <c r="P233" s="49">
        <v>0</v>
      </c>
      <c r="Q233" s="49">
        <v>28</v>
      </c>
    </row>
    <row r="234" spans="2:17">
      <c r="B234" s="60">
        <f t="shared" ca="1" si="22"/>
        <v>43862</v>
      </c>
      <c r="C234" s="69">
        <f t="shared" ca="1" si="27"/>
        <v>22</v>
      </c>
      <c r="D234" s="67">
        <f t="shared" ca="1" si="28"/>
        <v>5</v>
      </c>
      <c r="E234" s="67">
        <f t="shared" ca="1" si="28"/>
        <v>4</v>
      </c>
      <c r="F234" s="63">
        <f t="shared" ca="1" si="28"/>
        <v>6970</v>
      </c>
      <c r="G234" s="50">
        <v>5.9200000000000003E-2</v>
      </c>
      <c r="H234" s="49">
        <f t="shared" ca="1" si="23"/>
        <v>20</v>
      </c>
      <c r="I234" s="1">
        <f t="shared" ca="1" si="24"/>
        <v>5</v>
      </c>
      <c r="J234" s="1">
        <f t="shared" ca="1" si="25"/>
        <v>4</v>
      </c>
      <c r="K234" s="49">
        <f t="shared" ca="1" si="26"/>
        <v>6970</v>
      </c>
      <c r="L234" s="39">
        <v>43525</v>
      </c>
      <c r="M234" s="49">
        <v>21</v>
      </c>
      <c r="N234" s="49">
        <v>5</v>
      </c>
      <c r="O234" s="49">
        <v>5</v>
      </c>
      <c r="P234" s="49">
        <v>0</v>
      </c>
      <c r="Q234" s="49">
        <v>31</v>
      </c>
    </row>
    <row r="235" spans="2:17">
      <c r="B235" s="60">
        <f t="shared" ca="1" si="22"/>
        <v>43891</v>
      </c>
      <c r="C235" s="69">
        <f t="shared" ca="1" si="27"/>
        <v>22</v>
      </c>
      <c r="D235" s="67">
        <f t="shared" ca="1" si="28"/>
        <v>4</v>
      </c>
      <c r="E235" s="67">
        <f t="shared" ca="1" si="28"/>
        <v>5</v>
      </c>
      <c r="F235" s="63">
        <f t="shared" ca="1" si="28"/>
        <v>6999</v>
      </c>
      <c r="G235" s="50">
        <v>5.9200000000000003E-2</v>
      </c>
      <c r="H235" s="49">
        <f t="shared" ca="1" si="23"/>
        <v>22</v>
      </c>
      <c r="I235" s="1">
        <f t="shared" ca="1" si="24"/>
        <v>4</v>
      </c>
      <c r="J235" s="1">
        <f t="shared" ca="1" si="25"/>
        <v>5</v>
      </c>
      <c r="K235" s="49">
        <f t="shared" ca="1" si="26"/>
        <v>6999</v>
      </c>
      <c r="L235" s="39">
        <v>43556</v>
      </c>
      <c r="M235" s="49">
        <v>22</v>
      </c>
      <c r="N235" s="49">
        <v>4</v>
      </c>
      <c r="O235" s="49">
        <v>4</v>
      </c>
      <c r="P235" s="49">
        <v>0</v>
      </c>
      <c r="Q235" s="49">
        <v>30</v>
      </c>
    </row>
    <row r="236" spans="2:17">
      <c r="B236" s="60">
        <f t="shared" ca="1" si="22"/>
        <v>43922</v>
      </c>
      <c r="C236" s="69">
        <f t="shared" ca="1" si="27"/>
        <v>20</v>
      </c>
      <c r="D236" s="67">
        <f t="shared" ca="1" si="28"/>
        <v>4</v>
      </c>
      <c r="E236" s="67">
        <f t="shared" ca="1" si="28"/>
        <v>4</v>
      </c>
      <c r="F236" s="63">
        <f t="shared" ca="1" si="28"/>
        <v>7030</v>
      </c>
      <c r="G236" s="50">
        <v>5.9200000000000003E-2</v>
      </c>
      <c r="H236" s="49">
        <f t="shared" ca="1" si="23"/>
        <v>22</v>
      </c>
      <c r="I236" s="1">
        <f t="shared" ca="1" si="24"/>
        <v>4</v>
      </c>
      <c r="J236" s="1">
        <f t="shared" ca="1" si="25"/>
        <v>4</v>
      </c>
      <c r="K236" s="49">
        <f t="shared" ca="1" si="26"/>
        <v>7030</v>
      </c>
      <c r="L236" s="39">
        <v>43586</v>
      </c>
      <c r="M236" s="49">
        <v>22</v>
      </c>
      <c r="N236" s="49">
        <v>4</v>
      </c>
      <c r="O236" s="49">
        <v>5</v>
      </c>
      <c r="P236" s="49">
        <v>1</v>
      </c>
      <c r="Q236" s="49">
        <v>31</v>
      </c>
    </row>
    <row r="237" spans="2:17">
      <c r="B237" s="60">
        <f t="shared" ca="1" si="22"/>
        <v>43952</v>
      </c>
      <c r="C237" s="69">
        <f t="shared" ca="1" si="27"/>
        <v>22</v>
      </c>
      <c r="D237" s="67">
        <f t="shared" ca="1" si="28"/>
        <v>5</v>
      </c>
      <c r="E237" s="67">
        <f t="shared" ca="1" si="28"/>
        <v>6</v>
      </c>
      <c r="F237" s="63">
        <f t="shared" ca="1" si="28"/>
        <v>7060</v>
      </c>
      <c r="G237" s="50">
        <v>5.91E-2</v>
      </c>
      <c r="H237" s="49">
        <f t="shared" ca="1" si="23"/>
        <v>20</v>
      </c>
      <c r="I237" s="1">
        <f t="shared" ca="1" si="24"/>
        <v>5</v>
      </c>
      <c r="J237" s="1">
        <f t="shared" ca="1" si="25"/>
        <v>6</v>
      </c>
      <c r="K237" s="49">
        <f t="shared" ca="1" si="26"/>
        <v>7060</v>
      </c>
      <c r="L237" s="39">
        <v>43617</v>
      </c>
      <c r="M237" s="49">
        <v>20</v>
      </c>
      <c r="N237" s="49">
        <v>5</v>
      </c>
      <c r="O237" s="49">
        <v>5</v>
      </c>
      <c r="P237" s="49">
        <v>0</v>
      </c>
      <c r="Q237" s="49">
        <v>30</v>
      </c>
    </row>
    <row r="238" spans="2:17">
      <c r="B238" s="60">
        <f t="shared" ca="1" si="22"/>
        <v>43983</v>
      </c>
      <c r="C238" s="69">
        <f t="shared" ca="1" si="27"/>
        <v>23</v>
      </c>
      <c r="D238" s="67">
        <f t="shared" ca="1" si="28"/>
        <v>4</v>
      </c>
      <c r="E238" s="67">
        <f t="shared" ca="1" si="28"/>
        <v>4</v>
      </c>
      <c r="F238" s="63">
        <f t="shared" ca="1" si="28"/>
        <v>7091</v>
      </c>
      <c r="G238" s="50">
        <v>5.91E-2</v>
      </c>
      <c r="H238" s="49">
        <f t="shared" ca="1" si="23"/>
        <v>22</v>
      </c>
      <c r="I238" s="1">
        <f t="shared" ca="1" si="24"/>
        <v>4</v>
      </c>
      <c r="J238" s="1">
        <f t="shared" ca="1" si="25"/>
        <v>4</v>
      </c>
      <c r="K238" s="49">
        <f t="shared" ca="1" si="26"/>
        <v>7091</v>
      </c>
      <c r="L238" s="39">
        <v>43647</v>
      </c>
      <c r="M238" s="49">
        <v>22</v>
      </c>
      <c r="N238" s="49">
        <v>4</v>
      </c>
      <c r="O238" s="49">
        <v>5</v>
      </c>
      <c r="P238" s="49">
        <v>1</v>
      </c>
      <c r="Q238" s="49">
        <v>31</v>
      </c>
    </row>
    <row r="239" spans="2:17">
      <c r="B239" s="60">
        <f t="shared" ca="1" si="22"/>
        <v>44013</v>
      </c>
      <c r="C239" s="69">
        <f t="shared" ca="1" si="27"/>
        <v>21</v>
      </c>
      <c r="D239" s="67">
        <f t="shared" ca="1" si="28"/>
        <v>3</v>
      </c>
      <c r="E239" s="67">
        <f t="shared" ca="1" si="28"/>
        <v>5</v>
      </c>
      <c r="F239" s="63">
        <f t="shared" ca="1" si="28"/>
        <v>7121</v>
      </c>
      <c r="G239" s="50">
        <v>5.91E-2</v>
      </c>
      <c r="H239" s="49">
        <f t="shared" ca="1" si="23"/>
        <v>23</v>
      </c>
      <c r="I239" s="1">
        <f t="shared" ca="1" si="24"/>
        <v>3</v>
      </c>
      <c r="J239" s="1">
        <f t="shared" ca="1" si="25"/>
        <v>5</v>
      </c>
      <c r="K239" s="49">
        <f t="shared" ca="1" si="26"/>
        <v>7121</v>
      </c>
      <c r="L239" s="39">
        <v>43678</v>
      </c>
      <c r="M239" s="49">
        <v>22</v>
      </c>
      <c r="N239" s="49">
        <v>5</v>
      </c>
      <c r="O239" s="49">
        <v>4</v>
      </c>
      <c r="P239" s="49">
        <v>0</v>
      </c>
      <c r="Q239" s="49">
        <v>31</v>
      </c>
    </row>
    <row r="240" spans="2:17">
      <c r="B240" s="60">
        <f t="shared" ca="1" si="22"/>
        <v>44044</v>
      </c>
      <c r="C240" s="69">
        <f t="shared" ca="1" si="27"/>
        <v>21</v>
      </c>
      <c r="D240" s="67">
        <f t="shared" ca="1" si="28"/>
        <v>5</v>
      </c>
      <c r="E240" s="67">
        <f t="shared" ca="1" si="28"/>
        <v>5</v>
      </c>
      <c r="F240" s="63">
        <f t="shared" ca="1" si="28"/>
        <v>7152</v>
      </c>
      <c r="G240" s="50">
        <v>5.8999999999999997E-2</v>
      </c>
      <c r="H240" s="49">
        <f t="shared" ca="1" si="23"/>
        <v>21</v>
      </c>
      <c r="I240" s="1">
        <f t="shared" ca="1" si="24"/>
        <v>5</v>
      </c>
      <c r="J240" s="1">
        <f t="shared" ca="1" si="25"/>
        <v>5</v>
      </c>
      <c r="K240" s="49">
        <f t="shared" ca="1" si="26"/>
        <v>7152</v>
      </c>
      <c r="L240" s="39">
        <v>43709</v>
      </c>
      <c r="M240" s="49">
        <v>20</v>
      </c>
      <c r="N240" s="49">
        <v>4</v>
      </c>
      <c r="O240" s="49">
        <v>6</v>
      </c>
      <c r="P240" s="49">
        <v>1</v>
      </c>
      <c r="Q240" s="49">
        <v>30</v>
      </c>
    </row>
    <row r="241" spans="2:17">
      <c r="B241" s="60">
        <f t="shared" ca="1" si="22"/>
        <v>44075</v>
      </c>
      <c r="C241" s="69">
        <f t="shared" ca="1" si="27"/>
        <v>22</v>
      </c>
      <c r="D241" s="67">
        <f t="shared" ca="1" si="28"/>
        <v>4</v>
      </c>
      <c r="E241" s="67">
        <f t="shared" ca="1" si="28"/>
        <v>5</v>
      </c>
      <c r="F241" s="63">
        <f t="shared" ca="1" si="28"/>
        <v>7183</v>
      </c>
      <c r="G241" s="50">
        <v>5.8999999999999997E-2</v>
      </c>
      <c r="H241" s="49">
        <f t="shared" ca="1" si="23"/>
        <v>21</v>
      </c>
      <c r="I241" s="1">
        <f t="shared" ca="1" si="24"/>
        <v>4</v>
      </c>
      <c r="J241" s="1">
        <f t="shared" ca="1" si="25"/>
        <v>5</v>
      </c>
      <c r="K241" s="49">
        <f t="shared" ca="1" si="26"/>
        <v>7183</v>
      </c>
      <c r="L241" s="39">
        <v>43739</v>
      </c>
      <c r="M241" s="49">
        <v>23</v>
      </c>
      <c r="N241" s="49">
        <v>4</v>
      </c>
      <c r="O241" s="49">
        <v>4</v>
      </c>
      <c r="P241" s="49">
        <v>0</v>
      </c>
      <c r="Q241" s="49">
        <v>31</v>
      </c>
    </row>
    <row r="242" spans="2:17">
      <c r="B242" s="60">
        <f t="shared" ca="1" si="22"/>
        <v>44105</v>
      </c>
      <c r="C242" s="69">
        <f t="shared" ca="1" si="27"/>
        <v>20</v>
      </c>
      <c r="D242" s="67">
        <f t="shared" ca="1" si="28"/>
        <v>5</v>
      </c>
      <c r="E242" s="67">
        <f t="shared" ca="1" si="28"/>
        <v>4</v>
      </c>
      <c r="F242" s="63">
        <f t="shared" ca="1" si="28"/>
        <v>7213</v>
      </c>
      <c r="G242" s="50">
        <v>5.8999999999999997E-2</v>
      </c>
      <c r="H242" s="49">
        <f t="shared" ca="1" si="23"/>
        <v>22</v>
      </c>
      <c r="I242" s="1">
        <f t="shared" ca="1" si="24"/>
        <v>5</v>
      </c>
      <c r="J242" s="1">
        <f t="shared" ca="1" si="25"/>
        <v>4</v>
      </c>
      <c r="K242" s="49">
        <f t="shared" ca="1" si="26"/>
        <v>7213</v>
      </c>
      <c r="L242" s="39">
        <v>43770</v>
      </c>
      <c r="M242" s="49">
        <v>20</v>
      </c>
      <c r="N242" s="49">
        <v>5</v>
      </c>
      <c r="O242" s="49">
        <v>5</v>
      </c>
      <c r="P242" s="49">
        <v>1</v>
      </c>
      <c r="Q242" s="49">
        <v>30</v>
      </c>
    </row>
    <row r="243" spans="2:17">
      <c r="B243" s="60">
        <f t="shared" ca="1" si="22"/>
        <v>44136</v>
      </c>
      <c r="C243" s="69">
        <f t="shared" ca="1" si="27"/>
        <v>22</v>
      </c>
      <c r="D243" s="67">
        <f t="shared" ca="1" si="28"/>
        <v>4</v>
      </c>
      <c r="E243" s="67">
        <f t="shared" ca="1" si="28"/>
        <v>6</v>
      </c>
      <c r="F243" s="63">
        <f t="shared" ca="1" si="28"/>
        <v>7244</v>
      </c>
      <c r="G243" s="50">
        <v>5.8900000000000001E-2</v>
      </c>
      <c r="H243" s="49">
        <f t="shared" ca="1" si="23"/>
        <v>20</v>
      </c>
      <c r="I243" s="1">
        <f t="shared" ca="1" si="24"/>
        <v>4</v>
      </c>
      <c r="J243" s="1">
        <f t="shared" ca="1" si="25"/>
        <v>6</v>
      </c>
      <c r="K243" s="49">
        <f t="shared" ca="1" si="26"/>
        <v>7244</v>
      </c>
      <c r="L243" s="39">
        <v>43800</v>
      </c>
      <c r="M243" s="49">
        <v>21</v>
      </c>
      <c r="N243" s="49">
        <v>4</v>
      </c>
      <c r="O243" s="49">
        <v>6</v>
      </c>
      <c r="P243" s="49">
        <v>1</v>
      </c>
      <c r="Q243" s="49">
        <v>31</v>
      </c>
    </row>
    <row r="244" spans="2:17">
      <c r="B244" s="60">
        <f t="shared" ca="1" si="22"/>
        <v>44166</v>
      </c>
      <c r="C244" s="69">
        <f t="shared" ca="1" si="27"/>
        <v>22</v>
      </c>
      <c r="D244" s="67">
        <f t="shared" ca="1" si="28"/>
        <v>4</v>
      </c>
      <c r="E244" s="67">
        <f t="shared" ca="1" si="28"/>
        <v>5</v>
      </c>
      <c r="F244" s="63">
        <f t="shared" ca="1" si="28"/>
        <v>7274</v>
      </c>
      <c r="G244" s="50">
        <v>5.8900000000000001E-2</v>
      </c>
      <c r="H244" s="49">
        <f t="shared" ca="1" si="23"/>
        <v>22</v>
      </c>
      <c r="I244" s="1">
        <f t="shared" ca="1" si="24"/>
        <v>4</v>
      </c>
      <c r="J244" s="1">
        <f t="shared" ca="1" si="25"/>
        <v>5</v>
      </c>
      <c r="K244" s="49">
        <f t="shared" ca="1" si="26"/>
        <v>7274</v>
      </c>
      <c r="L244" s="39">
        <v>43831</v>
      </c>
      <c r="M244" s="49">
        <v>22</v>
      </c>
      <c r="N244" s="49">
        <v>4</v>
      </c>
      <c r="O244" s="49">
        <v>5</v>
      </c>
      <c r="P244" s="49">
        <v>1</v>
      </c>
      <c r="Q244" s="49">
        <v>31</v>
      </c>
    </row>
    <row r="245" spans="2:17">
      <c r="B245" s="60">
        <f t="shared" ca="1" si="22"/>
        <v>44197</v>
      </c>
      <c r="C245" s="69">
        <f t="shared" ca="1" si="27"/>
        <v>20</v>
      </c>
      <c r="D245" s="67">
        <f t="shared" ca="1" si="28"/>
        <v>4</v>
      </c>
      <c r="E245" s="67">
        <f t="shared" ca="1" si="28"/>
        <v>5</v>
      </c>
      <c r="F245" s="63">
        <f t="shared" ca="1" si="28"/>
        <v>7305</v>
      </c>
      <c r="G245" s="50">
        <v>5.8900000000000001E-2</v>
      </c>
      <c r="H245" s="49">
        <f t="shared" ca="1" si="23"/>
        <v>22</v>
      </c>
      <c r="I245" s="1">
        <f t="shared" ca="1" si="24"/>
        <v>4</v>
      </c>
      <c r="J245" s="1">
        <f t="shared" ca="1" si="25"/>
        <v>5</v>
      </c>
      <c r="K245" s="49">
        <f t="shared" ca="1" si="26"/>
        <v>7305</v>
      </c>
      <c r="L245" s="39">
        <v>43862</v>
      </c>
      <c r="M245" s="49">
        <v>20</v>
      </c>
      <c r="N245" s="49">
        <v>5</v>
      </c>
      <c r="O245" s="49">
        <v>4</v>
      </c>
      <c r="P245" s="49">
        <v>0</v>
      </c>
      <c r="Q245" s="49">
        <v>29</v>
      </c>
    </row>
    <row r="246" spans="2:17">
      <c r="B246" s="60">
        <f t="shared" ca="1" si="22"/>
        <v>44228</v>
      </c>
      <c r="C246" s="69">
        <f t="shared" ca="1" si="27"/>
        <v>21</v>
      </c>
      <c r="D246" s="67">
        <f t="shared" ca="1" si="28"/>
        <v>4</v>
      </c>
      <c r="E246" s="67">
        <f t="shared" ca="1" si="28"/>
        <v>4</v>
      </c>
      <c r="F246" s="63">
        <f t="shared" ca="1" si="28"/>
        <v>7336</v>
      </c>
      <c r="G246" s="50">
        <v>5.8799999999999998E-2</v>
      </c>
      <c r="H246" s="49">
        <f t="shared" ca="1" si="23"/>
        <v>20</v>
      </c>
      <c r="I246" s="1">
        <f t="shared" ca="1" si="24"/>
        <v>4</v>
      </c>
      <c r="J246" s="1">
        <f t="shared" ca="1" si="25"/>
        <v>4</v>
      </c>
      <c r="K246" s="49">
        <f t="shared" ca="1" si="26"/>
        <v>7336</v>
      </c>
      <c r="L246" s="39">
        <v>43891</v>
      </c>
      <c r="M246" s="49">
        <v>22</v>
      </c>
      <c r="N246" s="49">
        <v>4</v>
      </c>
      <c r="O246" s="49">
        <v>5</v>
      </c>
      <c r="P246" s="49">
        <v>0</v>
      </c>
      <c r="Q246" s="49">
        <v>31</v>
      </c>
    </row>
    <row r="247" spans="2:17">
      <c r="B247" s="60">
        <f t="shared" ca="1" si="22"/>
        <v>44256</v>
      </c>
      <c r="C247" s="69">
        <f t="shared" ca="1" si="27"/>
        <v>22</v>
      </c>
      <c r="D247" s="67">
        <f t="shared" ca="1" si="28"/>
        <v>5</v>
      </c>
      <c r="E247" s="67">
        <f t="shared" ca="1" si="28"/>
        <v>5</v>
      </c>
      <c r="F247" s="63">
        <f t="shared" ca="1" si="28"/>
        <v>7364</v>
      </c>
      <c r="G247" s="50">
        <v>5.8799999999999998E-2</v>
      </c>
      <c r="H247" s="49">
        <f t="shared" ca="1" si="23"/>
        <v>21</v>
      </c>
      <c r="I247" s="1">
        <f t="shared" ca="1" si="24"/>
        <v>5</v>
      </c>
      <c r="J247" s="1">
        <f t="shared" ca="1" si="25"/>
        <v>5</v>
      </c>
      <c r="K247" s="49">
        <f t="shared" ca="1" si="26"/>
        <v>7364</v>
      </c>
      <c r="L247" s="39">
        <v>43922</v>
      </c>
      <c r="M247" s="49">
        <v>22</v>
      </c>
      <c r="N247" s="49">
        <v>4</v>
      </c>
      <c r="O247" s="49">
        <v>4</v>
      </c>
      <c r="P247" s="49">
        <v>0</v>
      </c>
      <c r="Q247" s="49">
        <v>30</v>
      </c>
    </row>
    <row r="248" spans="2:17">
      <c r="B248" s="60">
        <f t="shared" ca="1" si="22"/>
        <v>44287</v>
      </c>
      <c r="C248" s="69">
        <f t="shared" ca="1" si="27"/>
        <v>22</v>
      </c>
      <c r="D248" s="67">
        <f t="shared" ca="1" si="28"/>
        <v>4</v>
      </c>
      <c r="E248" s="67">
        <f t="shared" ca="1" si="28"/>
        <v>4</v>
      </c>
      <c r="F248" s="63">
        <f t="shared" ca="1" si="28"/>
        <v>7395</v>
      </c>
      <c r="G248" s="50">
        <v>5.8799999999999998E-2</v>
      </c>
      <c r="H248" s="49">
        <f t="shared" ca="1" si="23"/>
        <v>22</v>
      </c>
      <c r="I248" s="1">
        <f t="shared" ca="1" si="24"/>
        <v>4</v>
      </c>
      <c r="J248" s="1">
        <f t="shared" ca="1" si="25"/>
        <v>4</v>
      </c>
      <c r="K248" s="49">
        <f t="shared" ca="1" si="26"/>
        <v>7395</v>
      </c>
      <c r="L248" s="39">
        <v>43952</v>
      </c>
      <c r="M248" s="49">
        <v>20</v>
      </c>
      <c r="N248" s="49">
        <v>5</v>
      </c>
      <c r="O248" s="49">
        <v>6</v>
      </c>
      <c r="P248" s="49">
        <v>1</v>
      </c>
      <c r="Q248" s="49">
        <v>31</v>
      </c>
    </row>
    <row r="249" spans="2:17">
      <c r="B249" s="60">
        <f t="shared" ca="1" si="22"/>
        <v>44317</v>
      </c>
      <c r="C249" s="69">
        <f t="shared" ca="1" si="27"/>
        <v>20</v>
      </c>
      <c r="D249" s="67">
        <f t="shared" ca="1" si="28"/>
        <v>4</v>
      </c>
      <c r="E249" s="67">
        <f t="shared" ca="1" si="28"/>
        <v>5</v>
      </c>
      <c r="F249" s="63">
        <f t="shared" ca="1" si="28"/>
        <v>7425</v>
      </c>
      <c r="G249" s="50">
        <v>5.8700000000000002E-2</v>
      </c>
      <c r="H249" s="49">
        <f t="shared" ca="1" si="23"/>
        <v>22</v>
      </c>
      <c r="I249" s="1">
        <f t="shared" ca="1" si="24"/>
        <v>4</v>
      </c>
      <c r="J249" s="1">
        <f t="shared" ca="1" si="25"/>
        <v>5</v>
      </c>
      <c r="K249" s="49">
        <f t="shared" ca="1" si="26"/>
        <v>7425</v>
      </c>
      <c r="L249" s="39">
        <v>43983</v>
      </c>
      <c r="M249" s="49">
        <v>22</v>
      </c>
      <c r="N249" s="49">
        <v>4</v>
      </c>
      <c r="O249" s="49">
        <v>4</v>
      </c>
      <c r="P249" s="49">
        <v>0</v>
      </c>
      <c r="Q249" s="49">
        <v>30</v>
      </c>
    </row>
    <row r="250" spans="2:17">
      <c r="B250" s="60">
        <f t="shared" ca="1" si="22"/>
        <v>44348</v>
      </c>
      <c r="C250" s="69">
        <f t="shared" ca="1" si="27"/>
        <v>22</v>
      </c>
      <c r="D250" s="67">
        <f t="shared" ca="1" si="28"/>
        <v>5</v>
      </c>
      <c r="E250" s="67">
        <f t="shared" ca="1" si="28"/>
        <v>5</v>
      </c>
      <c r="F250" s="63">
        <f t="shared" ca="1" si="28"/>
        <v>7456</v>
      </c>
      <c r="G250" s="50">
        <v>5.8700000000000002E-2</v>
      </c>
      <c r="H250" s="49">
        <f t="shared" ca="1" si="23"/>
        <v>20</v>
      </c>
      <c r="I250" s="1">
        <f t="shared" ca="1" si="24"/>
        <v>5</v>
      </c>
      <c r="J250" s="1">
        <f t="shared" ca="1" si="25"/>
        <v>5</v>
      </c>
      <c r="K250" s="49">
        <f t="shared" ca="1" si="26"/>
        <v>7456</v>
      </c>
      <c r="L250" s="39">
        <v>44013</v>
      </c>
      <c r="M250" s="49">
        <v>23</v>
      </c>
      <c r="N250" s="49">
        <v>3</v>
      </c>
      <c r="O250" s="49">
        <v>5</v>
      </c>
      <c r="P250" s="49">
        <v>1</v>
      </c>
      <c r="Q250" s="49">
        <v>31</v>
      </c>
    </row>
    <row r="251" spans="2:17">
      <c r="B251" s="60">
        <f t="shared" ca="1" si="22"/>
        <v>44378</v>
      </c>
      <c r="C251" s="69">
        <f t="shared" ca="1" si="27"/>
        <v>22</v>
      </c>
      <c r="D251" s="67">
        <f t="shared" ca="1" si="28"/>
        <v>4</v>
      </c>
      <c r="E251" s="67">
        <f t="shared" ca="1" si="28"/>
        <v>5</v>
      </c>
      <c r="F251" s="63">
        <f t="shared" ca="1" si="28"/>
        <v>7486</v>
      </c>
      <c r="G251" s="50">
        <v>5.8700000000000002E-2</v>
      </c>
      <c r="H251" s="49">
        <f t="shared" ca="1" si="23"/>
        <v>22</v>
      </c>
      <c r="I251" s="1">
        <f t="shared" ca="1" si="24"/>
        <v>4</v>
      </c>
      <c r="J251" s="1">
        <f t="shared" ca="1" si="25"/>
        <v>5</v>
      </c>
      <c r="K251" s="49">
        <f t="shared" ca="1" si="26"/>
        <v>7486</v>
      </c>
      <c r="L251" s="39">
        <v>44044</v>
      </c>
      <c r="M251" s="49">
        <v>21</v>
      </c>
      <c r="N251" s="49">
        <v>5</v>
      </c>
      <c r="O251" s="49">
        <v>5</v>
      </c>
      <c r="P251" s="49">
        <v>0</v>
      </c>
      <c r="Q251" s="49">
        <v>31</v>
      </c>
    </row>
    <row r="252" spans="2:17">
      <c r="B252" s="60">
        <f t="shared" ca="1" si="22"/>
        <v>44409</v>
      </c>
      <c r="C252" s="69">
        <f t="shared" ca="1" si="27"/>
        <v>20</v>
      </c>
      <c r="D252" s="67">
        <f t="shared" ca="1" si="28"/>
        <v>5</v>
      </c>
      <c r="E252" s="67">
        <f t="shared" ca="1" si="28"/>
        <v>4</v>
      </c>
      <c r="F252" s="63">
        <f t="shared" ca="1" si="28"/>
        <v>7517</v>
      </c>
      <c r="G252" s="50">
        <v>5.8599999999999999E-2</v>
      </c>
      <c r="H252" s="49">
        <f t="shared" ca="1" si="23"/>
        <v>22</v>
      </c>
      <c r="I252" s="1">
        <f t="shared" ca="1" si="24"/>
        <v>5</v>
      </c>
      <c r="J252" s="1">
        <f t="shared" ca="1" si="25"/>
        <v>4</v>
      </c>
      <c r="K252" s="49">
        <f t="shared" ca="1" si="26"/>
        <v>7517</v>
      </c>
      <c r="L252" s="39">
        <v>44075</v>
      </c>
      <c r="M252" s="49">
        <v>21</v>
      </c>
      <c r="N252" s="49">
        <v>4</v>
      </c>
      <c r="O252" s="49">
        <v>5</v>
      </c>
      <c r="P252" s="49">
        <v>1</v>
      </c>
      <c r="Q252" s="49">
        <v>30</v>
      </c>
    </row>
    <row r="253" spans="2:17">
      <c r="B253" s="60">
        <f t="shared" ca="1" si="22"/>
        <v>44440</v>
      </c>
      <c r="C253" s="69">
        <f t="shared" ca="1" si="27"/>
        <v>23</v>
      </c>
      <c r="D253" s="67">
        <f t="shared" ca="1" si="28"/>
        <v>4</v>
      </c>
      <c r="E253" s="67">
        <f t="shared" ca="1" si="28"/>
        <v>6</v>
      </c>
      <c r="F253" s="63">
        <f t="shared" ca="1" si="28"/>
        <v>7548</v>
      </c>
      <c r="G253" s="50">
        <v>5.8599999999999999E-2</v>
      </c>
      <c r="H253" s="49">
        <f t="shared" ca="1" si="23"/>
        <v>20</v>
      </c>
      <c r="I253" s="1">
        <f t="shared" ca="1" si="24"/>
        <v>4</v>
      </c>
      <c r="J253" s="1">
        <f t="shared" ca="1" si="25"/>
        <v>6</v>
      </c>
      <c r="K253" s="49">
        <f t="shared" ca="1" si="26"/>
        <v>7548</v>
      </c>
      <c r="L253" s="39">
        <v>44105</v>
      </c>
      <c r="M253" s="49">
        <v>22</v>
      </c>
      <c r="N253" s="49">
        <v>5</v>
      </c>
      <c r="O253" s="49">
        <v>4</v>
      </c>
      <c r="P253" s="49">
        <v>0</v>
      </c>
      <c r="Q253" s="49">
        <v>31</v>
      </c>
    </row>
    <row r="254" spans="2:17">
      <c r="B254" s="60">
        <f t="shared" ca="1" si="22"/>
        <v>44470</v>
      </c>
      <c r="C254" s="69">
        <f t="shared" ca="1" si="27"/>
        <v>20</v>
      </c>
      <c r="D254" s="67">
        <f t="shared" ca="1" si="28"/>
        <v>4</v>
      </c>
      <c r="E254" s="67">
        <f t="shared" ca="1" si="28"/>
        <v>4</v>
      </c>
      <c r="F254" s="63">
        <f t="shared" ca="1" si="28"/>
        <v>7578</v>
      </c>
      <c r="G254" s="50">
        <v>5.8599999999999999E-2</v>
      </c>
      <c r="H254" s="49">
        <f t="shared" ca="1" si="23"/>
        <v>23</v>
      </c>
      <c r="I254" s="1">
        <f t="shared" ca="1" si="24"/>
        <v>4</v>
      </c>
      <c r="J254" s="1">
        <f t="shared" ca="1" si="25"/>
        <v>4</v>
      </c>
      <c r="K254" s="49">
        <f t="shared" ca="1" si="26"/>
        <v>7578</v>
      </c>
      <c r="L254" s="39">
        <v>44136</v>
      </c>
      <c r="M254" s="49">
        <v>20</v>
      </c>
      <c r="N254" s="49">
        <v>4</v>
      </c>
      <c r="O254" s="49">
        <v>6</v>
      </c>
      <c r="P254" s="49">
        <v>1</v>
      </c>
      <c r="Q254" s="49">
        <v>30</v>
      </c>
    </row>
    <row r="255" spans="2:17">
      <c r="B255" s="60">
        <f t="shared" ca="1" si="22"/>
        <v>44501</v>
      </c>
      <c r="C255" s="69">
        <f t="shared" ca="1" si="27"/>
        <v>21</v>
      </c>
      <c r="D255" s="67">
        <f t="shared" ca="1" si="28"/>
        <v>5</v>
      </c>
      <c r="E255" s="67">
        <f t="shared" ca="1" si="28"/>
        <v>5</v>
      </c>
      <c r="F255" s="63">
        <f t="shared" ca="1" si="28"/>
        <v>7609</v>
      </c>
      <c r="G255" s="50">
        <v>5.8500000000000003E-2</v>
      </c>
      <c r="H255" s="49">
        <f t="shared" ca="1" si="23"/>
        <v>20</v>
      </c>
      <c r="I255" s="1">
        <f t="shared" ca="1" si="24"/>
        <v>5</v>
      </c>
      <c r="J255" s="1">
        <f t="shared" ca="1" si="25"/>
        <v>5</v>
      </c>
      <c r="K255" s="49">
        <f t="shared" ca="1" si="26"/>
        <v>7609</v>
      </c>
      <c r="L255" s="39">
        <v>44166</v>
      </c>
      <c r="M255" s="49">
        <v>22</v>
      </c>
      <c r="N255" s="49">
        <v>4</v>
      </c>
      <c r="O255" s="49">
        <v>5</v>
      </c>
      <c r="P255" s="49">
        <v>1</v>
      </c>
      <c r="Q255" s="49">
        <v>31</v>
      </c>
    </row>
    <row r="256" spans="2:17">
      <c r="B256" s="60">
        <f t="shared" ca="1" si="22"/>
        <v>44531</v>
      </c>
      <c r="C256" s="69">
        <f t="shared" ca="1" si="27"/>
        <v>22</v>
      </c>
      <c r="D256" s="67">
        <f t="shared" ca="1" si="28"/>
        <v>4</v>
      </c>
      <c r="E256" s="67">
        <f t="shared" ca="1" si="28"/>
        <v>6</v>
      </c>
      <c r="F256" s="63">
        <f t="shared" ca="1" si="28"/>
        <v>7639</v>
      </c>
      <c r="G256" s="8">
        <v>5.8500000000000003E-2</v>
      </c>
      <c r="H256" s="49">
        <f t="shared" ca="1" si="23"/>
        <v>21</v>
      </c>
      <c r="I256" s="1">
        <f t="shared" ca="1" si="24"/>
        <v>4</v>
      </c>
      <c r="J256" s="1">
        <f t="shared" ca="1" si="25"/>
        <v>6</v>
      </c>
      <c r="K256" s="49">
        <f t="shared" ca="1" si="26"/>
        <v>7639</v>
      </c>
      <c r="L256" s="39">
        <v>44197</v>
      </c>
      <c r="M256" s="49">
        <v>22</v>
      </c>
      <c r="N256" s="49">
        <v>4</v>
      </c>
      <c r="O256" s="49">
        <v>5</v>
      </c>
      <c r="P256" s="49">
        <v>1</v>
      </c>
      <c r="Q256" s="49">
        <v>31</v>
      </c>
    </row>
    <row r="257" spans="2:17">
      <c r="B257" s="60">
        <f t="shared" ca="1" si="22"/>
        <v>44562</v>
      </c>
      <c r="C257" s="69">
        <f t="shared" ca="1" si="27"/>
        <v>20</v>
      </c>
      <c r="D257" s="67">
        <f t="shared" ca="1" si="28"/>
        <v>4</v>
      </c>
      <c r="E257" s="67">
        <f t="shared" ca="1" si="28"/>
        <v>5</v>
      </c>
      <c r="F257" s="63">
        <f t="shared" ca="1" si="28"/>
        <v>7670</v>
      </c>
      <c r="G257" s="8">
        <v>5.8500000000000003E-2</v>
      </c>
      <c r="H257" s="49">
        <f t="shared" ca="1" si="23"/>
        <v>22</v>
      </c>
      <c r="I257" s="1">
        <f t="shared" ca="1" si="24"/>
        <v>4</v>
      </c>
      <c r="J257" s="1">
        <f t="shared" ca="1" si="25"/>
        <v>5</v>
      </c>
      <c r="K257" s="49">
        <f t="shared" ca="1" si="26"/>
        <v>7670</v>
      </c>
      <c r="L257" s="39">
        <v>44228</v>
      </c>
      <c r="M257" s="49">
        <v>20</v>
      </c>
      <c r="N257" s="49">
        <v>4</v>
      </c>
      <c r="O257" s="49">
        <v>4</v>
      </c>
      <c r="P257" s="49">
        <v>0</v>
      </c>
      <c r="Q257" s="49">
        <v>28</v>
      </c>
    </row>
    <row r="258" spans="2:17">
      <c r="B258" s="60">
        <f t="shared" ca="1" si="22"/>
        <v>44593</v>
      </c>
      <c r="C258" s="69">
        <f t="shared" ca="1" si="27"/>
        <v>21</v>
      </c>
      <c r="D258" s="67">
        <f t="shared" ca="1" si="28"/>
        <v>4</v>
      </c>
      <c r="E258" s="67">
        <f t="shared" ca="1" si="28"/>
        <v>4</v>
      </c>
      <c r="F258" s="63">
        <f t="shared" ca="1" si="28"/>
        <v>7701</v>
      </c>
      <c r="G258" s="8">
        <v>5.8400000000000001E-2</v>
      </c>
      <c r="H258" s="49">
        <f t="shared" ca="1" si="23"/>
        <v>20</v>
      </c>
      <c r="I258" s="1">
        <f t="shared" ca="1" si="24"/>
        <v>4</v>
      </c>
      <c r="J258" s="1">
        <f t="shared" ca="1" si="25"/>
        <v>4</v>
      </c>
      <c r="K258" s="49">
        <f t="shared" ca="1" si="26"/>
        <v>7701</v>
      </c>
      <c r="L258" s="39">
        <v>44256</v>
      </c>
      <c r="M258" s="49">
        <v>21</v>
      </c>
      <c r="N258" s="49">
        <v>5</v>
      </c>
      <c r="O258" s="49">
        <v>5</v>
      </c>
      <c r="P258" s="49">
        <v>0</v>
      </c>
      <c r="Q258" s="49">
        <v>31</v>
      </c>
    </row>
    <row r="259" spans="2:17">
      <c r="B259" s="60">
        <f t="shared" ca="1" si="22"/>
        <v>44621</v>
      </c>
      <c r="C259" s="69">
        <f t="shared" ca="1" si="27"/>
        <v>22</v>
      </c>
      <c r="D259" s="67">
        <f t="shared" ca="1" si="28"/>
        <v>5</v>
      </c>
      <c r="E259" s="67">
        <f t="shared" ca="1" si="28"/>
        <v>5</v>
      </c>
      <c r="F259" s="63">
        <f t="shared" ca="1" si="28"/>
        <v>7729</v>
      </c>
      <c r="G259" s="8">
        <v>5.8400000000000001E-2</v>
      </c>
      <c r="H259" s="49">
        <f t="shared" ca="1" si="23"/>
        <v>21</v>
      </c>
      <c r="I259" s="1">
        <f t="shared" ca="1" si="24"/>
        <v>5</v>
      </c>
      <c r="J259" s="1">
        <f t="shared" ca="1" si="25"/>
        <v>5</v>
      </c>
      <c r="K259" s="49">
        <f t="shared" ca="1" si="26"/>
        <v>7729</v>
      </c>
      <c r="L259" s="39">
        <v>44287</v>
      </c>
      <c r="M259" s="49">
        <v>22</v>
      </c>
      <c r="N259" s="49">
        <v>4</v>
      </c>
      <c r="O259" s="49">
        <v>4</v>
      </c>
      <c r="P259" s="49">
        <v>0</v>
      </c>
      <c r="Q259" s="49">
        <v>30</v>
      </c>
    </row>
    <row r="260" spans="2:17">
      <c r="B260" s="60">
        <f t="shared" ca="1" si="22"/>
        <v>44652</v>
      </c>
      <c r="C260" s="69">
        <f t="shared" ca="1" si="27"/>
        <v>22</v>
      </c>
      <c r="D260" s="67">
        <f t="shared" ca="1" si="28"/>
        <v>4</v>
      </c>
      <c r="E260" s="67">
        <f t="shared" ca="1" si="28"/>
        <v>4</v>
      </c>
      <c r="F260" s="63">
        <f t="shared" ca="1" si="28"/>
        <v>7760</v>
      </c>
      <c r="G260" s="8">
        <v>5.8400000000000001E-2</v>
      </c>
      <c r="H260" s="49">
        <f t="shared" ca="1" si="23"/>
        <v>22</v>
      </c>
      <c r="I260" s="1">
        <f t="shared" ca="1" si="24"/>
        <v>4</v>
      </c>
      <c r="J260" s="1">
        <f t="shared" ca="1" si="25"/>
        <v>4</v>
      </c>
      <c r="K260" s="49">
        <f t="shared" ca="1" si="26"/>
        <v>7760</v>
      </c>
      <c r="L260" s="39">
        <v>44317</v>
      </c>
      <c r="M260" s="49">
        <v>22</v>
      </c>
      <c r="N260" s="49">
        <v>4</v>
      </c>
      <c r="O260" s="49">
        <v>5</v>
      </c>
      <c r="P260" s="49">
        <v>1</v>
      </c>
      <c r="Q260" s="49">
        <v>31</v>
      </c>
    </row>
    <row r="261" spans="2:17">
      <c r="B261" s="60">
        <f t="shared" ca="1" si="22"/>
        <v>44682</v>
      </c>
      <c r="C261" s="69">
        <f t="shared" ca="1" si="27"/>
        <v>20</v>
      </c>
      <c r="D261" s="67">
        <f t="shared" ca="1" si="28"/>
        <v>4</v>
      </c>
      <c r="E261" s="67">
        <f t="shared" ca="1" si="28"/>
        <v>5</v>
      </c>
      <c r="F261" s="63">
        <f t="shared" ca="1" si="28"/>
        <v>7790</v>
      </c>
      <c r="G261" s="8">
        <v>5.8299999999999998E-2</v>
      </c>
      <c r="H261" s="49">
        <f t="shared" ca="1" si="23"/>
        <v>22</v>
      </c>
      <c r="I261" s="1">
        <f t="shared" ca="1" si="24"/>
        <v>4</v>
      </c>
      <c r="J261" s="1">
        <f t="shared" ca="1" si="25"/>
        <v>5</v>
      </c>
      <c r="K261" s="49">
        <f t="shared" ca="1" si="26"/>
        <v>7790</v>
      </c>
      <c r="L261" s="39">
        <v>44348</v>
      </c>
      <c r="M261" s="49">
        <v>20</v>
      </c>
      <c r="N261" s="49">
        <v>5</v>
      </c>
      <c r="O261" s="49">
        <v>5</v>
      </c>
      <c r="P261" s="49">
        <v>0</v>
      </c>
      <c r="Q261" s="49">
        <v>30</v>
      </c>
    </row>
    <row r="262" spans="2:17">
      <c r="B262" s="60">
        <f t="shared" ref="B262:B325" ca="1" si="29">EOMONTH(B261,0)+1</f>
        <v>44713</v>
      </c>
      <c r="C262" s="69">
        <f t="shared" ca="1" si="27"/>
        <v>22</v>
      </c>
      <c r="D262" s="67">
        <f t="shared" ca="1" si="28"/>
        <v>5</v>
      </c>
      <c r="E262" s="67">
        <f t="shared" ca="1" si="28"/>
        <v>5</v>
      </c>
      <c r="F262" s="63">
        <f t="shared" ca="1" si="28"/>
        <v>7821</v>
      </c>
      <c r="G262" s="8">
        <v>5.8299999999999998E-2</v>
      </c>
      <c r="H262" s="49">
        <f t="shared" ref="H262:H325" ca="1" si="30">VLOOKUP($B262, NdayTable, 2)</f>
        <v>20</v>
      </c>
      <c r="I262" s="1">
        <f t="shared" ref="I262:I325" ca="1" si="31">VLOOKUP($B262, NdayTable,3)</f>
        <v>5</v>
      </c>
      <c r="J262" s="1">
        <f t="shared" ref="J262:J325" ca="1" si="32">VLOOKUP($B262, NdayTable, 4)</f>
        <v>5</v>
      </c>
      <c r="K262" s="49">
        <f t="shared" ref="K262:K325" ca="1" si="33">B262-ValuationDate</f>
        <v>7821</v>
      </c>
      <c r="L262" s="39">
        <v>44378</v>
      </c>
      <c r="M262" s="49">
        <v>22</v>
      </c>
      <c r="N262" s="49">
        <v>4</v>
      </c>
      <c r="O262" s="49">
        <v>5</v>
      </c>
      <c r="P262" s="49">
        <v>1</v>
      </c>
      <c r="Q262" s="49">
        <v>31</v>
      </c>
    </row>
    <row r="263" spans="2:17">
      <c r="B263" s="60">
        <f t="shared" ca="1" si="29"/>
        <v>44743</v>
      </c>
      <c r="C263" s="69">
        <f t="shared" ref="C263:C326" ca="1" si="34">H264</f>
        <v>22</v>
      </c>
      <c r="D263" s="67">
        <f t="shared" ca="1" si="28"/>
        <v>4</v>
      </c>
      <c r="E263" s="67">
        <f t="shared" ca="1" si="28"/>
        <v>5</v>
      </c>
      <c r="F263" s="63">
        <f t="shared" ca="1" si="28"/>
        <v>7851</v>
      </c>
      <c r="G263" s="8">
        <v>5.8299999999999998E-2</v>
      </c>
      <c r="H263" s="49">
        <f t="shared" ca="1" si="30"/>
        <v>22</v>
      </c>
      <c r="I263" s="1">
        <f t="shared" ca="1" si="31"/>
        <v>4</v>
      </c>
      <c r="J263" s="1">
        <f t="shared" ca="1" si="32"/>
        <v>5</v>
      </c>
      <c r="K263" s="49">
        <f t="shared" ca="1" si="33"/>
        <v>7851</v>
      </c>
      <c r="L263" s="39">
        <v>44409</v>
      </c>
      <c r="M263" s="49">
        <v>22</v>
      </c>
      <c r="N263" s="49">
        <v>5</v>
      </c>
      <c r="O263" s="49">
        <v>4</v>
      </c>
      <c r="P263" s="49">
        <v>0</v>
      </c>
      <c r="Q263" s="49">
        <v>31</v>
      </c>
    </row>
    <row r="264" spans="2:17">
      <c r="B264" s="60">
        <f t="shared" ca="1" si="29"/>
        <v>44774</v>
      </c>
      <c r="C264" s="69">
        <f t="shared" ca="1" si="34"/>
        <v>20</v>
      </c>
      <c r="D264" s="67">
        <f t="shared" ca="1" si="28"/>
        <v>5</v>
      </c>
      <c r="E264" s="67">
        <f t="shared" ca="1" si="28"/>
        <v>4</v>
      </c>
      <c r="F264" s="63">
        <f t="shared" ca="1" si="28"/>
        <v>7882</v>
      </c>
      <c r="G264" s="8">
        <v>5.8200000000000002E-2</v>
      </c>
      <c r="H264" s="49">
        <f t="shared" ca="1" si="30"/>
        <v>22</v>
      </c>
      <c r="I264" s="1">
        <f t="shared" ca="1" si="31"/>
        <v>5</v>
      </c>
      <c r="J264" s="1">
        <f t="shared" ca="1" si="32"/>
        <v>4</v>
      </c>
      <c r="K264" s="49">
        <f t="shared" ca="1" si="33"/>
        <v>7882</v>
      </c>
      <c r="L264" s="39">
        <v>44440</v>
      </c>
      <c r="M264" s="49">
        <v>20</v>
      </c>
      <c r="N264" s="49">
        <v>4</v>
      </c>
      <c r="O264" s="49">
        <v>6</v>
      </c>
      <c r="P264" s="49">
        <v>1</v>
      </c>
      <c r="Q264" s="49">
        <v>30</v>
      </c>
    </row>
    <row r="265" spans="2:17">
      <c r="B265" s="60">
        <f t="shared" ca="1" si="29"/>
        <v>44805</v>
      </c>
      <c r="C265" s="69">
        <f t="shared" ca="1" si="34"/>
        <v>23</v>
      </c>
      <c r="D265" s="67">
        <f t="shared" ca="1" si="28"/>
        <v>4</v>
      </c>
      <c r="E265" s="67">
        <f t="shared" ca="1" si="28"/>
        <v>6</v>
      </c>
      <c r="F265" s="63">
        <f t="shared" ca="1" si="28"/>
        <v>7913</v>
      </c>
      <c r="G265" s="8">
        <v>5.8200000000000002E-2</v>
      </c>
      <c r="H265" s="49">
        <f t="shared" ca="1" si="30"/>
        <v>20</v>
      </c>
      <c r="I265" s="1">
        <f t="shared" ca="1" si="31"/>
        <v>4</v>
      </c>
      <c r="J265" s="1">
        <f t="shared" ca="1" si="32"/>
        <v>6</v>
      </c>
      <c r="K265" s="49">
        <f t="shared" ca="1" si="33"/>
        <v>7913</v>
      </c>
      <c r="L265" s="39">
        <v>44470</v>
      </c>
      <c r="M265" s="49">
        <v>23</v>
      </c>
      <c r="N265" s="49">
        <v>4</v>
      </c>
      <c r="O265" s="49">
        <v>4</v>
      </c>
      <c r="P265" s="49">
        <v>0</v>
      </c>
      <c r="Q265" s="49">
        <v>31</v>
      </c>
    </row>
    <row r="266" spans="2:17">
      <c r="B266" s="60">
        <f t="shared" ca="1" si="29"/>
        <v>44835</v>
      </c>
      <c r="C266" s="69">
        <f t="shared" ca="1" si="34"/>
        <v>20</v>
      </c>
      <c r="D266" s="67">
        <f t="shared" ca="1" si="28"/>
        <v>4</v>
      </c>
      <c r="E266" s="67">
        <f t="shared" ca="1" si="28"/>
        <v>4</v>
      </c>
      <c r="F266" s="63">
        <f t="shared" ca="1" si="28"/>
        <v>7943</v>
      </c>
      <c r="G266" s="8">
        <v>5.8200000000000002E-2</v>
      </c>
      <c r="H266" s="49">
        <f t="shared" ca="1" si="30"/>
        <v>23</v>
      </c>
      <c r="I266" s="1">
        <f t="shared" ca="1" si="31"/>
        <v>4</v>
      </c>
      <c r="J266" s="1">
        <f t="shared" ca="1" si="32"/>
        <v>4</v>
      </c>
      <c r="K266" s="49">
        <f t="shared" ca="1" si="33"/>
        <v>7943</v>
      </c>
      <c r="L266" s="39">
        <v>44501</v>
      </c>
      <c r="M266" s="49">
        <v>20</v>
      </c>
      <c r="N266" s="49">
        <v>5</v>
      </c>
      <c r="O266" s="49">
        <v>5</v>
      </c>
      <c r="P266" s="49">
        <v>1</v>
      </c>
      <c r="Q266" s="49">
        <v>30</v>
      </c>
    </row>
    <row r="267" spans="2:17">
      <c r="B267" s="60">
        <f t="shared" ca="1" si="29"/>
        <v>44866</v>
      </c>
      <c r="C267" s="69">
        <f t="shared" ca="1" si="34"/>
        <v>21</v>
      </c>
      <c r="D267" s="67">
        <f t="shared" ca="1" si="28"/>
        <v>5</v>
      </c>
      <c r="E267" s="67">
        <f t="shared" ca="1" si="28"/>
        <v>5</v>
      </c>
      <c r="F267" s="63">
        <f t="shared" ca="1" si="28"/>
        <v>7974</v>
      </c>
      <c r="G267" s="8">
        <v>5.8099999999999999E-2</v>
      </c>
      <c r="H267" s="49">
        <f t="shared" ca="1" si="30"/>
        <v>20</v>
      </c>
      <c r="I267" s="1">
        <f t="shared" ca="1" si="31"/>
        <v>5</v>
      </c>
      <c r="J267" s="1">
        <f t="shared" ca="1" si="32"/>
        <v>5</v>
      </c>
      <c r="K267" s="49">
        <f t="shared" ca="1" si="33"/>
        <v>7974</v>
      </c>
      <c r="L267" s="39">
        <v>44531</v>
      </c>
      <c r="M267" s="49">
        <v>21</v>
      </c>
      <c r="N267" s="49">
        <v>4</v>
      </c>
      <c r="O267" s="49">
        <v>6</v>
      </c>
      <c r="P267" s="49">
        <v>1</v>
      </c>
      <c r="Q267" s="49">
        <v>31</v>
      </c>
    </row>
    <row r="268" spans="2:17">
      <c r="B268" s="60">
        <f t="shared" ca="1" si="29"/>
        <v>44896</v>
      </c>
      <c r="C268" s="69">
        <f t="shared" ca="1" si="34"/>
        <v>22</v>
      </c>
      <c r="D268" s="67">
        <f t="shared" ca="1" si="28"/>
        <v>4</v>
      </c>
      <c r="E268" s="67">
        <f t="shared" ca="1" si="28"/>
        <v>6</v>
      </c>
      <c r="F268" s="63">
        <f t="shared" ca="1" si="28"/>
        <v>8004</v>
      </c>
      <c r="G268" s="8">
        <v>5.8099999999999999E-2</v>
      </c>
      <c r="H268" s="49">
        <f t="shared" ca="1" si="30"/>
        <v>21</v>
      </c>
      <c r="I268" s="1">
        <f t="shared" ca="1" si="31"/>
        <v>4</v>
      </c>
      <c r="J268" s="1">
        <f t="shared" ca="1" si="32"/>
        <v>6</v>
      </c>
      <c r="K268" s="49">
        <f t="shared" ca="1" si="33"/>
        <v>8004</v>
      </c>
      <c r="L268" s="39">
        <v>44562</v>
      </c>
      <c r="M268" s="49">
        <v>22</v>
      </c>
      <c r="N268" s="49">
        <v>4</v>
      </c>
      <c r="O268" s="49">
        <v>5</v>
      </c>
      <c r="P268" s="49">
        <v>1</v>
      </c>
      <c r="Q268" s="49">
        <v>31</v>
      </c>
    </row>
    <row r="269" spans="2:17">
      <c r="B269" s="60">
        <f t="shared" ca="1" si="29"/>
        <v>44927</v>
      </c>
      <c r="C269" s="69">
        <f t="shared" ca="1" si="34"/>
        <v>20</v>
      </c>
      <c r="D269" s="67">
        <f t="shared" ca="1" si="28"/>
        <v>4</v>
      </c>
      <c r="E269" s="67">
        <f t="shared" ca="1" si="28"/>
        <v>5</v>
      </c>
      <c r="F269" s="63">
        <f t="shared" ca="1" si="28"/>
        <v>8035</v>
      </c>
      <c r="G269" s="8">
        <v>5.8099999999999999E-2</v>
      </c>
      <c r="H269" s="49">
        <f t="shared" ca="1" si="30"/>
        <v>22</v>
      </c>
      <c r="I269" s="1">
        <f t="shared" ca="1" si="31"/>
        <v>4</v>
      </c>
      <c r="J269" s="1">
        <f t="shared" ca="1" si="32"/>
        <v>5</v>
      </c>
      <c r="K269" s="49">
        <f t="shared" ca="1" si="33"/>
        <v>8035</v>
      </c>
      <c r="L269" s="39">
        <v>44593</v>
      </c>
      <c r="M269" s="49">
        <v>20</v>
      </c>
      <c r="N269" s="49">
        <v>4</v>
      </c>
      <c r="O269" s="49">
        <v>4</v>
      </c>
      <c r="P269" s="49">
        <v>0</v>
      </c>
      <c r="Q269" s="49">
        <v>28</v>
      </c>
    </row>
    <row r="270" spans="2:17">
      <c r="B270" s="60">
        <f t="shared" ca="1" si="29"/>
        <v>44958</v>
      </c>
      <c r="C270" s="69">
        <f t="shared" ca="1" si="34"/>
        <v>21</v>
      </c>
      <c r="D270" s="67">
        <f t="shared" ca="1" si="28"/>
        <v>4</v>
      </c>
      <c r="E270" s="67">
        <f t="shared" ca="1" si="28"/>
        <v>4</v>
      </c>
      <c r="F270" s="63">
        <f t="shared" ca="1" si="28"/>
        <v>8066</v>
      </c>
      <c r="G270" s="8">
        <v>5.8000000000000003E-2</v>
      </c>
      <c r="H270" s="49">
        <f t="shared" ca="1" si="30"/>
        <v>20</v>
      </c>
      <c r="I270" s="1">
        <f t="shared" ca="1" si="31"/>
        <v>4</v>
      </c>
      <c r="J270" s="1">
        <f t="shared" ca="1" si="32"/>
        <v>4</v>
      </c>
      <c r="K270" s="49">
        <f t="shared" ca="1" si="33"/>
        <v>8066</v>
      </c>
      <c r="L270" s="39">
        <v>44621</v>
      </c>
      <c r="M270" s="49">
        <v>21</v>
      </c>
      <c r="N270" s="49">
        <v>5</v>
      </c>
      <c r="O270" s="49">
        <v>5</v>
      </c>
      <c r="P270" s="49">
        <v>0</v>
      </c>
      <c r="Q270" s="49">
        <v>31</v>
      </c>
    </row>
    <row r="271" spans="2:17">
      <c r="B271" s="60">
        <f t="shared" ca="1" si="29"/>
        <v>44986</v>
      </c>
      <c r="C271" s="69">
        <f t="shared" ca="1" si="34"/>
        <v>22</v>
      </c>
      <c r="D271" s="67">
        <f t="shared" ca="1" si="28"/>
        <v>5</v>
      </c>
      <c r="E271" s="67">
        <f t="shared" ca="1" si="28"/>
        <v>5</v>
      </c>
      <c r="F271" s="63">
        <f t="shared" ca="1" si="28"/>
        <v>8094</v>
      </c>
      <c r="G271" s="8">
        <v>5.8000000000000003E-2</v>
      </c>
      <c r="H271" s="49">
        <f t="shared" ca="1" si="30"/>
        <v>21</v>
      </c>
      <c r="I271" s="1">
        <f t="shared" ca="1" si="31"/>
        <v>5</v>
      </c>
      <c r="J271" s="1">
        <f t="shared" ca="1" si="32"/>
        <v>5</v>
      </c>
      <c r="K271" s="49">
        <f t="shared" ca="1" si="33"/>
        <v>8094</v>
      </c>
      <c r="L271" s="39">
        <v>44652</v>
      </c>
      <c r="M271" s="49">
        <v>22</v>
      </c>
      <c r="N271" s="49">
        <v>4</v>
      </c>
      <c r="O271" s="49">
        <v>4</v>
      </c>
      <c r="P271" s="49">
        <v>0</v>
      </c>
      <c r="Q271" s="49">
        <v>30</v>
      </c>
    </row>
    <row r="272" spans="2:17">
      <c r="B272" s="60">
        <f t="shared" ca="1" si="29"/>
        <v>45017</v>
      </c>
      <c r="C272" s="69">
        <f t="shared" ca="1" si="34"/>
        <v>22</v>
      </c>
      <c r="D272" s="67">
        <f t="shared" ca="1" si="28"/>
        <v>4</v>
      </c>
      <c r="E272" s="67">
        <f t="shared" ca="1" si="28"/>
        <v>4</v>
      </c>
      <c r="F272" s="63">
        <f t="shared" ca="1" si="28"/>
        <v>8125</v>
      </c>
      <c r="G272" s="8">
        <v>5.8000000000000003E-2</v>
      </c>
      <c r="H272" s="49">
        <f t="shared" ca="1" si="30"/>
        <v>22</v>
      </c>
      <c r="I272" s="1">
        <f t="shared" ca="1" si="31"/>
        <v>4</v>
      </c>
      <c r="J272" s="1">
        <f t="shared" ca="1" si="32"/>
        <v>4</v>
      </c>
      <c r="K272" s="49">
        <f t="shared" ca="1" si="33"/>
        <v>8125</v>
      </c>
      <c r="L272" s="39">
        <v>44682</v>
      </c>
      <c r="M272" s="49">
        <v>22</v>
      </c>
      <c r="N272" s="49">
        <v>4</v>
      </c>
      <c r="O272" s="49">
        <v>5</v>
      </c>
      <c r="P272" s="49">
        <v>1</v>
      </c>
      <c r="Q272" s="49">
        <v>31</v>
      </c>
    </row>
    <row r="273" spans="2:17">
      <c r="B273" s="60">
        <f t="shared" ca="1" si="29"/>
        <v>45047</v>
      </c>
      <c r="C273" s="69">
        <f t="shared" ca="1" si="34"/>
        <v>20</v>
      </c>
      <c r="D273" s="67">
        <f t="shared" ca="1" si="28"/>
        <v>4</v>
      </c>
      <c r="E273" s="67">
        <f t="shared" ca="1" si="28"/>
        <v>5</v>
      </c>
      <c r="F273" s="63">
        <f t="shared" ca="1" si="28"/>
        <v>8155</v>
      </c>
      <c r="G273" s="8">
        <v>5.79E-2</v>
      </c>
      <c r="H273" s="49">
        <f t="shared" ca="1" si="30"/>
        <v>22</v>
      </c>
      <c r="I273" s="1">
        <f t="shared" ca="1" si="31"/>
        <v>4</v>
      </c>
      <c r="J273" s="1">
        <f t="shared" ca="1" si="32"/>
        <v>5</v>
      </c>
      <c r="K273" s="49">
        <f t="shared" ca="1" si="33"/>
        <v>8155</v>
      </c>
      <c r="L273" s="39">
        <v>44713</v>
      </c>
      <c r="M273" s="49">
        <v>20</v>
      </c>
      <c r="N273" s="49">
        <v>5</v>
      </c>
      <c r="O273" s="49">
        <v>5</v>
      </c>
      <c r="P273" s="49">
        <v>0</v>
      </c>
      <c r="Q273" s="49">
        <v>30</v>
      </c>
    </row>
    <row r="274" spans="2:17">
      <c r="B274" s="60">
        <f t="shared" ca="1" si="29"/>
        <v>45078</v>
      </c>
      <c r="C274" s="69">
        <f t="shared" ca="1" si="34"/>
        <v>22</v>
      </c>
      <c r="D274" s="67">
        <f t="shared" ca="1" si="28"/>
        <v>5</v>
      </c>
      <c r="E274" s="67">
        <f t="shared" ca="1" si="28"/>
        <v>5</v>
      </c>
      <c r="F274" s="63">
        <f t="shared" ca="1" si="28"/>
        <v>8186</v>
      </c>
      <c r="G274" s="8">
        <v>5.79E-2</v>
      </c>
      <c r="H274" s="49">
        <f t="shared" ca="1" si="30"/>
        <v>20</v>
      </c>
      <c r="I274" s="1">
        <f t="shared" ca="1" si="31"/>
        <v>5</v>
      </c>
      <c r="J274" s="1">
        <f t="shared" ca="1" si="32"/>
        <v>5</v>
      </c>
      <c r="K274" s="49">
        <f t="shared" ca="1" si="33"/>
        <v>8186</v>
      </c>
      <c r="L274" s="39">
        <v>44743</v>
      </c>
      <c r="M274" s="49">
        <v>22</v>
      </c>
      <c r="N274" s="49">
        <v>4</v>
      </c>
      <c r="O274" s="49">
        <v>5</v>
      </c>
      <c r="P274" s="49">
        <v>1</v>
      </c>
      <c r="Q274" s="49">
        <v>31</v>
      </c>
    </row>
    <row r="275" spans="2:17">
      <c r="B275" s="60">
        <f t="shared" ca="1" si="29"/>
        <v>45108</v>
      </c>
      <c r="C275" s="69">
        <f t="shared" ca="1" si="34"/>
        <v>22</v>
      </c>
      <c r="D275" s="67">
        <f t="shared" ca="1" si="28"/>
        <v>4</v>
      </c>
      <c r="E275" s="67">
        <f t="shared" ca="1" si="28"/>
        <v>5</v>
      </c>
      <c r="F275" s="63">
        <f t="shared" ca="1" si="28"/>
        <v>8216</v>
      </c>
      <c r="G275" s="8">
        <v>5.79E-2</v>
      </c>
      <c r="H275" s="49">
        <f t="shared" ca="1" si="30"/>
        <v>22</v>
      </c>
      <c r="I275" s="1">
        <f t="shared" ca="1" si="31"/>
        <v>4</v>
      </c>
      <c r="J275" s="1">
        <f t="shared" ca="1" si="32"/>
        <v>5</v>
      </c>
      <c r="K275" s="49">
        <f t="shared" ca="1" si="33"/>
        <v>8216</v>
      </c>
      <c r="L275" s="39">
        <v>44774</v>
      </c>
      <c r="M275" s="49">
        <v>22</v>
      </c>
      <c r="N275" s="49">
        <v>5</v>
      </c>
      <c r="O275" s="49">
        <v>4</v>
      </c>
      <c r="P275" s="49">
        <v>0</v>
      </c>
      <c r="Q275" s="49">
        <v>31</v>
      </c>
    </row>
    <row r="276" spans="2:17">
      <c r="B276" s="60">
        <f t="shared" ca="1" si="29"/>
        <v>45139</v>
      </c>
      <c r="C276" s="69">
        <f t="shared" ca="1" si="34"/>
        <v>20</v>
      </c>
      <c r="D276" s="67">
        <f t="shared" ca="1" si="28"/>
        <v>5</v>
      </c>
      <c r="E276" s="67">
        <f t="shared" ca="1" si="28"/>
        <v>4</v>
      </c>
      <c r="F276" s="63">
        <f t="shared" ca="1" si="28"/>
        <v>8247</v>
      </c>
      <c r="G276" s="8">
        <v>5.7799999999999997E-2</v>
      </c>
      <c r="H276" s="49">
        <f t="shared" ca="1" si="30"/>
        <v>22</v>
      </c>
      <c r="I276" s="1">
        <f t="shared" ca="1" si="31"/>
        <v>5</v>
      </c>
      <c r="J276" s="1">
        <f t="shared" ca="1" si="32"/>
        <v>4</v>
      </c>
      <c r="K276" s="49">
        <f t="shared" ca="1" si="33"/>
        <v>8247</v>
      </c>
      <c r="L276" s="39">
        <v>44805</v>
      </c>
      <c r="M276" s="49">
        <v>20</v>
      </c>
      <c r="N276" s="49">
        <v>4</v>
      </c>
      <c r="O276" s="49">
        <v>6</v>
      </c>
      <c r="P276" s="49">
        <v>1</v>
      </c>
      <c r="Q276" s="49">
        <v>30</v>
      </c>
    </row>
    <row r="277" spans="2:17">
      <c r="B277" s="60">
        <f t="shared" ca="1" si="29"/>
        <v>45170</v>
      </c>
      <c r="C277" s="69">
        <f t="shared" ca="1" si="34"/>
        <v>23</v>
      </c>
      <c r="D277" s="67">
        <f t="shared" ref="D277:F340" ca="1" si="35">I277</f>
        <v>4</v>
      </c>
      <c r="E277" s="67">
        <f t="shared" ca="1" si="35"/>
        <v>6</v>
      </c>
      <c r="F277" s="63">
        <f t="shared" ca="1" si="35"/>
        <v>8278</v>
      </c>
      <c r="G277" s="8">
        <v>5.7799999999999997E-2</v>
      </c>
      <c r="H277" s="49">
        <f t="shared" ca="1" si="30"/>
        <v>20</v>
      </c>
      <c r="I277" s="1">
        <f t="shared" ca="1" si="31"/>
        <v>4</v>
      </c>
      <c r="J277" s="1">
        <f t="shared" ca="1" si="32"/>
        <v>6</v>
      </c>
      <c r="K277" s="49">
        <f t="shared" ca="1" si="33"/>
        <v>8278</v>
      </c>
      <c r="L277" s="39">
        <v>44835</v>
      </c>
      <c r="M277" s="49">
        <v>23</v>
      </c>
      <c r="N277" s="49">
        <v>4</v>
      </c>
      <c r="O277" s="49">
        <v>4</v>
      </c>
      <c r="P277" s="49">
        <v>0</v>
      </c>
      <c r="Q277" s="49">
        <v>31</v>
      </c>
    </row>
    <row r="278" spans="2:17">
      <c r="B278" s="60">
        <f t="shared" ca="1" si="29"/>
        <v>45200</v>
      </c>
      <c r="C278" s="69">
        <f t="shared" ca="1" si="34"/>
        <v>20</v>
      </c>
      <c r="D278" s="67">
        <f t="shared" ca="1" si="35"/>
        <v>4</v>
      </c>
      <c r="E278" s="67">
        <f t="shared" ca="1" si="35"/>
        <v>4</v>
      </c>
      <c r="F278" s="63">
        <f t="shared" ca="1" si="35"/>
        <v>8308</v>
      </c>
      <c r="G278" s="8">
        <v>5.7799999999999997E-2</v>
      </c>
      <c r="H278" s="49">
        <f t="shared" ca="1" si="30"/>
        <v>23</v>
      </c>
      <c r="I278" s="1">
        <f t="shared" ca="1" si="31"/>
        <v>4</v>
      </c>
      <c r="J278" s="1">
        <f t="shared" ca="1" si="32"/>
        <v>4</v>
      </c>
      <c r="K278" s="49">
        <f t="shared" ca="1" si="33"/>
        <v>8308</v>
      </c>
      <c r="L278" s="39">
        <v>44866</v>
      </c>
      <c r="M278" s="49">
        <v>20</v>
      </c>
      <c r="N278" s="49">
        <v>5</v>
      </c>
      <c r="O278" s="49">
        <v>5</v>
      </c>
      <c r="P278" s="49">
        <v>1</v>
      </c>
      <c r="Q278" s="49">
        <v>30</v>
      </c>
    </row>
    <row r="279" spans="2:17">
      <c r="B279" s="60">
        <f t="shared" ca="1" si="29"/>
        <v>45231</v>
      </c>
      <c r="C279" s="69">
        <f t="shared" ca="1" si="34"/>
        <v>21</v>
      </c>
      <c r="D279" s="67">
        <f t="shared" ca="1" si="35"/>
        <v>5</v>
      </c>
      <c r="E279" s="67">
        <f t="shared" ca="1" si="35"/>
        <v>5</v>
      </c>
      <c r="F279" s="63">
        <f t="shared" ca="1" si="35"/>
        <v>8339</v>
      </c>
      <c r="G279" s="8">
        <v>5.7700000000000001E-2</v>
      </c>
      <c r="H279" s="49">
        <f t="shared" ca="1" si="30"/>
        <v>20</v>
      </c>
      <c r="I279" s="1">
        <f t="shared" ca="1" si="31"/>
        <v>5</v>
      </c>
      <c r="J279" s="1">
        <f t="shared" ca="1" si="32"/>
        <v>5</v>
      </c>
      <c r="K279" s="49">
        <f t="shared" ca="1" si="33"/>
        <v>8339</v>
      </c>
      <c r="L279" s="39">
        <v>44896</v>
      </c>
      <c r="M279" s="49">
        <v>21</v>
      </c>
      <c r="N279" s="49">
        <v>4</v>
      </c>
      <c r="O279" s="49">
        <v>6</v>
      </c>
      <c r="P279" s="49">
        <v>1</v>
      </c>
      <c r="Q279" s="49">
        <v>31</v>
      </c>
    </row>
    <row r="280" spans="2:17">
      <c r="B280" s="60">
        <f t="shared" ca="1" si="29"/>
        <v>45261</v>
      </c>
      <c r="C280" s="69">
        <f t="shared" ca="1" si="34"/>
        <v>22</v>
      </c>
      <c r="D280" s="67">
        <f t="shared" ca="1" si="35"/>
        <v>4</v>
      </c>
      <c r="E280" s="67">
        <f t="shared" ca="1" si="35"/>
        <v>6</v>
      </c>
      <c r="F280" s="63">
        <f t="shared" ca="1" si="35"/>
        <v>8369</v>
      </c>
      <c r="G280" s="8">
        <v>5.7700000000000001E-2</v>
      </c>
      <c r="H280" s="49">
        <f t="shared" ca="1" si="30"/>
        <v>21</v>
      </c>
      <c r="I280" s="1">
        <f t="shared" ca="1" si="31"/>
        <v>4</v>
      </c>
      <c r="J280" s="1">
        <f t="shared" ca="1" si="32"/>
        <v>6</v>
      </c>
      <c r="K280" s="49">
        <f t="shared" ca="1" si="33"/>
        <v>8369</v>
      </c>
      <c r="L280" s="39">
        <v>44927</v>
      </c>
      <c r="M280" s="49">
        <v>22</v>
      </c>
      <c r="N280" s="49">
        <v>4</v>
      </c>
      <c r="O280" s="49">
        <v>5</v>
      </c>
      <c r="P280" s="49">
        <v>1</v>
      </c>
      <c r="Q280" s="49">
        <v>31</v>
      </c>
    </row>
    <row r="281" spans="2:17">
      <c r="B281" s="60">
        <f t="shared" ca="1" si="29"/>
        <v>45292</v>
      </c>
      <c r="C281" s="69">
        <f t="shared" ca="1" si="34"/>
        <v>20</v>
      </c>
      <c r="D281" s="67">
        <f t="shared" ca="1" si="35"/>
        <v>4</v>
      </c>
      <c r="E281" s="67">
        <f t="shared" ca="1" si="35"/>
        <v>5</v>
      </c>
      <c r="F281" s="63">
        <f t="shared" ca="1" si="35"/>
        <v>8400</v>
      </c>
      <c r="G281" s="8">
        <v>5.7700000000000001E-2</v>
      </c>
      <c r="H281" s="49">
        <f t="shared" ca="1" si="30"/>
        <v>22</v>
      </c>
      <c r="I281" s="1">
        <f t="shared" ca="1" si="31"/>
        <v>4</v>
      </c>
      <c r="J281" s="1">
        <f t="shared" ca="1" si="32"/>
        <v>5</v>
      </c>
      <c r="K281" s="49">
        <f t="shared" ca="1" si="33"/>
        <v>8400</v>
      </c>
      <c r="L281" s="39">
        <v>44958</v>
      </c>
      <c r="M281" s="49">
        <v>20</v>
      </c>
      <c r="N281" s="49">
        <v>4</v>
      </c>
      <c r="O281" s="49">
        <v>4</v>
      </c>
      <c r="P281" s="49">
        <v>0</v>
      </c>
      <c r="Q281" s="49">
        <v>28</v>
      </c>
    </row>
    <row r="282" spans="2:17">
      <c r="B282" s="60">
        <f t="shared" ca="1" si="29"/>
        <v>45323</v>
      </c>
      <c r="C282" s="69">
        <f t="shared" ca="1" si="34"/>
        <v>22</v>
      </c>
      <c r="D282" s="67">
        <f t="shared" ca="1" si="35"/>
        <v>5</v>
      </c>
      <c r="E282" s="67">
        <f t="shared" ca="1" si="35"/>
        <v>4</v>
      </c>
      <c r="F282" s="63">
        <f t="shared" ca="1" si="35"/>
        <v>8431</v>
      </c>
      <c r="G282" s="8">
        <v>5.7599999999999998E-2</v>
      </c>
      <c r="H282" s="49">
        <f t="shared" ca="1" si="30"/>
        <v>20</v>
      </c>
      <c r="I282" s="1">
        <f t="shared" ca="1" si="31"/>
        <v>5</v>
      </c>
      <c r="J282" s="1">
        <f t="shared" ca="1" si="32"/>
        <v>4</v>
      </c>
      <c r="K282" s="49">
        <f t="shared" ca="1" si="33"/>
        <v>8431</v>
      </c>
      <c r="L282" s="39">
        <v>44986</v>
      </c>
      <c r="M282" s="49">
        <v>21</v>
      </c>
      <c r="N282" s="49">
        <v>5</v>
      </c>
      <c r="O282" s="49">
        <v>5</v>
      </c>
      <c r="P282" s="49">
        <v>0</v>
      </c>
      <c r="Q282" s="49">
        <v>31</v>
      </c>
    </row>
    <row r="283" spans="2:17">
      <c r="B283" s="60">
        <f t="shared" ca="1" si="29"/>
        <v>45352</v>
      </c>
      <c r="C283" s="69">
        <f t="shared" ca="1" si="34"/>
        <v>22</v>
      </c>
      <c r="D283" s="67">
        <f t="shared" ca="1" si="35"/>
        <v>4</v>
      </c>
      <c r="E283" s="67">
        <f t="shared" ca="1" si="35"/>
        <v>5</v>
      </c>
      <c r="F283" s="63">
        <f t="shared" ca="1" si="35"/>
        <v>8460</v>
      </c>
      <c r="G283" s="8">
        <v>5.7599999999999998E-2</v>
      </c>
      <c r="H283" s="49">
        <f t="shared" ca="1" si="30"/>
        <v>22</v>
      </c>
      <c r="I283" s="1">
        <f t="shared" ca="1" si="31"/>
        <v>4</v>
      </c>
      <c r="J283" s="1">
        <f t="shared" ca="1" si="32"/>
        <v>5</v>
      </c>
      <c r="K283" s="49">
        <f t="shared" ca="1" si="33"/>
        <v>8460</v>
      </c>
      <c r="L283" s="39">
        <v>45017</v>
      </c>
      <c r="M283" s="49">
        <v>22</v>
      </c>
      <c r="N283" s="49">
        <v>4</v>
      </c>
      <c r="O283" s="49">
        <v>4</v>
      </c>
      <c r="P283" s="49">
        <v>0</v>
      </c>
      <c r="Q283" s="49">
        <v>30</v>
      </c>
    </row>
    <row r="284" spans="2:17">
      <c r="B284" s="60">
        <f t="shared" ca="1" si="29"/>
        <v>45383</v>
      </c>
      <c r="C284" s="69">
        <f t="shared" ca="1" si="34"/>
        <v>20</v>
      </c>
      <c r="D284" s="67">
        <f t="shared" ca="1" si="35"/>
        <v>4</v>
      </c>
      <c r="E284" s="67">
        <f t="shared" ca="1" si="35"/>
        <v>4</v>
      </c>
      <c r="F284" s="63">
        <f t="shared" ca="1" si="35"/>
        <v>8491</v>
      </c>
      <c r="G284" s="8">
        <v>5.7599999999999998E-2</v>
      </c>
      <c r="H284" s="49">
        <f t="shared" ca="1" si="30"/>
        <v>22</v>
      </c>
      <c r="I284" s="1">
        <f t="shared" ca="1" si="31"/>
        <v>4</v>
      </c>
      <c r="J284" s="1">
        <f t="shared" ca="1" si="32"/>
        <v>4</v>
      </c>
      <c r="K284" s="49">
        <f t="shared" ca="1" si="33"/>
        <v>8491</v>
      </c>
      <c r="L284" s="39">
        <v>45047</v>
      </c>
      <c r="M284" s="49">
        <v>22</v>
      </c>
      <c r="N284" s="49">
        <v>4</v>
      </c>
      <c r="O284" s="49">
        <v>5</v>
      </c>
      <c r="P284" s="49">
        <v>1</v>
      </c>
      <c r="Q284" s="49">
        <v>31</v>
      </c>
    </row>
    <row r="285" spans="2:17">
      <c r="B285" s="60">
        <f t="shared" ca="1" si="29"/>
        <v>45413</v>
      </c>
      <c r="C285" s="69">
        <f t="shared" ca="1" si="34"/>
        <v>22</v>
      </c>
      <c r="D285" s="67">
        <f t="shared" ca="1" si="35"/>
        <v>5</v>
      </c>
      <c r="E285" s="67">
        <f t="shared" ca="1" si="35"/>
        <v>6</v>
      </c>
      <c r="F285" s="63">
        <f t="shared" ca="1" si="35"/>
        <v>8521</v>
      </c>
      <c r="G285" s="8">
        <v>5.7500000000000002E-2</v>
      </c>
      <c r="H285" s="49">
        <f t="shared" ca="1" si="30"/>
        <v>20</v>
      </c>
      <c r="I285" s="1">
        <f t="shared" ca="1" si="31"/>
        <v>5</v>
      </c>
      <c r="J285" s="1">
        <f t="shared" ca="1" si="32"/>
        <v>6</v>
      </c>
      <c r="K285" s="49">
        <f t="shared" ca="1" si="33"/>
        <v>8521</v>
      </c>
      <c r="L285" s="39">
        <v>45078</v>
      </c>
      <c r="M285" s="49">
        <v>20</v>
      </c>
      <c r="N285" s="49">
        <v>5</v>
      </c>
      <c r="O285" s="49">
        <v>5</v>
      </c>
      <c r="P285" s="49">
        <v>0</v>
      </c>
      <c r="Q285" s="49">
        <v>30</v>
      </c>
    </row>
    <row r="286" spans="2:17">
      <c r="B286" s="60">
        <f t="shared" ca="1" si="29"/>
        <v>45444</v>
      </c>
      <c r="C286" s="69">
        <f t="shared" ca="1" si="34"/>
        <v>23</v>
      </c>
      <c r="D286" s="67">
        <f t="shared" ca="1" si="35"/>
        <v>4</v>
      </c>
      <c r="E286" s="67">
        <f t="shared" ca="1" si="35"/>
        <v>4</v>
      </c>
      <c r="F286" s="63">
        <f t="shared" ca="1" si="35"/>
        <v>8552</v>
      </c>
      <c r="G286" s="8">
        <v>5.7500000000000002E-2</v>
      </c>
      <c r="H286" s="49">
        <f t="shared" ca="1" si="30"/>
        <v>22</v>
      </c>
      <c r="I286" s="1">
        <f t="shared" ca="1" si="31"/>
        <v>4</v>
      </c>
      <c r="J286" s="1">
        <f t="shared" ca="1" si="32"/>
        <v>4</v>
      </c>
      <c r="K286" s="49">
        <f t="shared" ca="1" si="33"/>
        <v>8552</v>
      </c>
      <c r="L286" s="39">
        <v>45108</v>
      </c>
      <c r="M286" s="49">
        <v>22</v>
      </c>
      <c r="N286" s="49">
        <v>4</v>
      </c>
      <c r="O286" s="49">
        <v>5</v>
      </c>
      <c r="P286" s="49">
        <v>1</v>
      </c>
      <c r="Q286" s="49">
        <v>31</v>
      </c>
    </row>
    <row r="287" spans="2:17">
      <c r="B287" s="60">
        <f t="shared" ca="1" si="29"/>
        <v>45474</v>
      </c>
      <c r="C287" s="69">
        <f t="shared" ca="1" si="34"/>
        <v>21</v>
      </c>
      <c r="D287" s="67">
        <f t="shared" ca="1" si="35"/>
        <v>3</v>
      </c>
      <c r="E287" s="67">
        <f t="shared" ca="1" si="35"/>
        <v>5</v>
      </c>
      <c r="F287" s="63">
        <f t="shared" ca="1" si="35"/>
        <v>8582</v>
      </c>
      <c r="G287" s="8">
        <v>5.7500000000000002E-2</v>
      </c>
      <c r="H287" s="49">
        <f t="shared" ca="1" si="30"/>
        <v>23</v>
      </c>
      <c r="I287" s="1">
        <f t="shared" ca="1" si="31"/>
        <v>3</v>
      </c>
      <c r="J287" s="1">
        <f t="shared" ca="1" si="32"/>
        <v>5</v>
      </c>
      <c r="K287" s="49">
        <f t="shared" ca="1" si="33"/>
        <v>8582</v>
      </c>
      <c r="L287" s="39">
        <v>45139</v>
      </c>
      <c r="M287" s="49">
        <v>22</v>
      </c>
      <c r="N287" s="49">
        <v>5</v>
      </c>
      <c r="O287" s="49">
        <v>4</v>
      </c>
      <c r="P287" s="49">
        <v>0</v>
      </c>
      <c r="Q287" s="49">
        <v>31</v>
      </c>
    </row>
    <row r="288" spans="2:17">
      <c r="B288" s="60">
        <f t="shared" ca="1" si="29"/>
        <v>45505</v>
      </c>
      <c r="C288" s="69">
        <f t="shared" ca="1" si="34"/>
        <v>21</v>
      </c>
      <c r="D288" s="67">
        <f t="shared" ca="1" si="35"/>
        <v>5</v>
      </c>
      <c r="E288" s="67">
        <f t="shared" ca="1" si="35"/>
        <v>5</v>
      </c>
      <c r="F288" s="63">
        <f t="shared" ca="1" si="35"/>
        <v>8613</v>
      </c>
      <c r="G288" s="8">
        <v>5.74E-2</v>
      </c>
      <c r="H288" s="49">
        <f t="shared" ca="1" si="30"/>
        <v>21</v>
      </c>
      <c r="I288" s="1">
        <f t="shared" ca="1" si="31"/>
        <v>5</v>
      </c>
      <c r="J288" s="1">
        <f t="shared" ca="1" si="32"/>
        <v>5</v>
      </c>
      <c r="K288" s="49">
        <f t="shared" ca="1" si="33"/>
        <v>8613</v>
      </c>
      <c r="L288" s="39">
        <v>45170</v>
      </c>
      <c r="M288" s="49">
        <v>20</v>
      </c>
      <c r="N288" s="49">
        <v>4</v>
      </c>
      <c r="O288" s="49">
        <v>6</v>
      </c>
      <c r="P288" s="49">
        <v>1</v>
      </c>
      <c r="Q288" s="49">
        <v>30</v>
      </c>
    </row>
    <row r="289" spans="2:17">
      <c r="B289" s="60">
        <f t="shared" ca="1" si="29"/>
        <v>45536</v>
      </c>
      <c r="C289" s="69">
        <f t="shared" ca="1" si="34"/>
        <v>22</v>
      </c>
      <c r="D289" s="67">
        <f t="shared" ca="1" si="35"/>
        <v>4</v>
      </c>
      <c r="E289" s="67">
        <f t="shared" ca="1" si="35"/>
        <v>5</v>
      </c>
      <c r="F289" s="63">
        <f t="shared" ca="1" si="35"/>
        <v>8644</v>
      </c>
      <c r="G289" s="8">
        <v>5.74E-2</v>
      </c>
      <c r="H289" s="49">
        <f t="shared" ca="1" si="30"/>
        <v>21</v>
      </c>
      <c r="I289" s="1">
        <f t="shared" ca="1" si="31"/>
        <v>4</v>
      </c>
      <c r="J289" s="1">
        <f t="shared" ca="1" si="32"/>
        <v>5</v>
      </c>
      <c r="K289" s="49">
        <f t="shared" ca="1" si="33"/>
        <v>8644</v>
      </c>
      <c r="L289" s="39">
        <v>45200</v>
      </c>
      <c r="M289" s="49">
        <v>23</v>
      </c>
      <c r="N289" s="49">
        <v>4</v>
      </c>
      <c r="O289" s="49">
        <v>4</v>
      </c>
      <c r="P289" s="49">
        <v>0</v>
      </c>
      <c r="Q289" s="49">
        <v>31</v>
      </c>
    </row>
    <row r="290" spans="2:17">
      <c r="B290" s="60">
        <f t="shared" ca="1" si="29"/>
        <v>45566</v>
      </c>
      <c r="C290" s="69">
        <f t="shared" ca="1" si="34"/>
        <v>20</v>
      </c>
      <c r="D290" s="67">
        <f t="shared" ca="1" si="35"/>
        <v>5</v>
      </c>
      <c r="E290" s="67">
        <f t="shared" ca="1" si="35"/>
        <v>4</v>
      </c>
      <c r="F290" s="63">
        <f t="shared" ca="1" si="35"/>
        <v>8674</v>
      </c>
      <c r="G290" s="8">
        <v>5.74E-2</v>
      </c>
      <c r="H290" s="49">
        <f t="shared" ca="1" si="30"/>
        <v>22</v>
      </c>
      <c r="I290" s="1">
        <f t="shared" ca="1" si="31"/>
        <v>5</v>
      </c>
      <c r="J290" s="1">
        <f t="shared" ca="1" si="32"/>
        <v>4</v>
      </c>
      <c r="K290" s="49">
        <f t="shared" ca="1" si="33"/>
        <v>8674</v>
      </c>
      <c r="L290" s="39">
        <v>45231</v>
      </c>
      <c r="M290" s="49">
        <v>20</v>
      </c>
      <c r="N290" s="49">
        <v>5</v>
      </c>
      <c r="O290" s="49">
        <v>5</v>
      </c>
      <c r="P290" s="49">
        <v>1</v>
      </c>
      <c r="Q290" s="49">
        <v>30</v>
      </c>
    </row>
    <row r="291" spans="2:17">
      <c r="B291" s="60">
        <f t="shared" ca="1" si="29"/>
        <v>45597</v>
      </c>
      <c r="C291" s="69">
        <f t="shared" ca="1" si="34"/>
        <v>22</v>
      </c>
      <c r="D291" s="67">
        <f t="shared" ca="1" si="35"/>
        <v>4</v>
      </c>
      <c r="E291" s="67">
        <f t="shared" ca="1" si="35"/>
        <v>6</v>
      </c>
      <c r="F291" s="63">
        <f t="shared" ca="1" si="35"/>
        <v>8705</v>
      </c>
      <c r="G291" s="8">
        <v>5.7299999999999997E-2</v>
      </c>
      <c r="H291" s="49">
        <f t="shared" ca="1" si="30"/>
        <v>20</v>
      </c>
      <c r="I291" s="1">
        <f t="shared" ca="1" si="31"/>
        <v>4</v>
      </c>
      <c r="J291" s="1">
        <f t="shared" ca="1" si="32"/>
        <v>6</v>
      </c>
      <c r="K291" s="49">
        <f t="shared" ca="1" si="33"/>
        <v>8705</v>
      </c>
      <c r="L291" s="39">
        <v>45261</v>
      </c>
      <c r="M291" s="49">
        <v>21</v>
      </c>
      <c r="N291" s="49">
        <v>4</v>
      </c>
      <c r="O291" s="49">
        <v>6</v>
      </c>
      <c r="P291" s="49">
        <v>1</v>
      </c>
      <c r="Q291" s="49">
        <v>31</v>
      </c>
    </row>
    <row r="292" spans="2:17">
      <c r="B292" s="60">
        <f t="shared" ca="1" si="29"/>
        <v>45627</v>
      </c>
      <c r="C292" s="69">
        <f t="shared" ca="1" si="34"/>
        <v>22</v>
      </c>
      <c r="D292" s="67">
        <f t="shared" ca="1" si="35"/>
        <v>4</v>
      </c>
      <c r="E292" s="67">
        <f t="shared" ca="1" si="35"/>
        <v>5</v>
      </c>
      <c r="F292" s="63">
        <f t="shared" ca="1" si="35"/>
        <v>8735</v>
      </c>
      <c r="G292" s="8">
        <v>5.7299999999999997E-2</v>
      </c>
      <c r="H292" s="49">
        <f t="shared" ca="1" si="30"/>
        <v>22</v>
      </c>
      <c r="I292" s="1">
        <f t="shared" ca="1" si="31"/>
        <v>4</v>
      </c>
      <c r="J292" s="1">
        <f t="shared" ca="1" si="32"/>
        <v>5</v>
      </c>
      <c r="K292" s="49">
        <f t="shared" ca="1" si="33"/>
        <v>8735</v>
      </c>
      <c r="L292" s="39">
        <v>45292</v>
      </c>
      <c r="M292" s="49">
        <v>22</v>
      </c>
      <c r="N292" s="49">
        <v>4</v>
      </c>
      <c r="O292" s="49">
        <v>5</v>
      </c>
      <c r="P292" s="49">
        <v>1</v>
      </c>
      <c r="Q292" s="49">
        <v>31</v>
      </c>
    </row>
    <row r="293" spans="2:17">
      <c r="B293" s="60">
        <f t="shared" ca="1" si="29"/>
        <v>45658</v>
      </c>
      <c r="C293" s="69">
        <f t="shared" ca="1" si="34"/>
        <v>20</v>
      </c>
      <c r="D293" s="67">
        <f t="shared" ca="1" si="35"/>
        <v>4</v>
      </c>
      <c r="E293" s="67">
        <f t="shared" ca="1" si="35"/>
        <v>5</v>
      </c>
      <c r="F293" s="63">
        <f t="shared" ca="1" si="35"/>
        <v>8766</v>
      </c>
      <c r="G293" s="8">
        <v>5.7299999999999997E-2</v>
      </c>
      <c r="H293" s="49">
        <f t="shared" ca="1" si="30"/>
        <v>22</v>
      </c>
      <c r="I293" s="1">
        <f t="shared" ca="1" si="31"/>
        <v>4</v>
      </c>
      <c r="J293" s="1">
        <f t="shared" ca="1" si="32"/>
        <v>5</v>
      </c>
      <c r="K293" s="49">
        <f t="shared" ca="1" si="33"/>
        <v>8766</v>
      </c>
      <c r="L293" s="39">
        <v>45323</v>
      </c>
      <c r="M293" s="49">
        <v>20</v>
      </c>
      <c r="N293" s="49">
        <v>5</v>
      </c>
      <c r="O293" s="49">
        <v>4</v>
      </c>
      <c r="P293" s="49">
        <v>0</v>
      </c>
      <c r="Q293" s="49">
        <v>29</v>
      </c>
    </row>
    <row r="294" spans="2:17">
      <c r="B294" s="60">
        <f t="shared" ca="1" si="29"/>
        <v>45689</v>
      </c>
      <c r="C294" s="69">
        <f t="shared" ca="1" si="34"/>
        <v>21</v>
      </c>
      <c r="D294" s="67">
        <f t="shared" ca="1" si="35"/>
        <v>4</v>
      </c>
      <c r="E294" s="67">
        <f t="shared" ca="1" si="35"/>
        <v>4</v>
      </c>
      <c r="F294" s="63">
        <f t="shared" ca="1" si="35"/>
        <v>8797</v>
      </c>
      <c r="G294" s="8">
        <v>5.7200000000000001E-2</v>
      </c>
      <c r="H294" s="49">
        <f t="shared" ca="1" si="30"/>
        <v>20</v>
      </c>
      <c r="I294" s="1">
        <f t="shared" ca="1" si="31"/>
        <v>4</v>
      </c>
      <c r="J294" s="1">
        <f t="shared" ca="1" si="32"/>
        <v>4</v>
      </c>
      <c r="K294" s="49">
        <f t="shared" ca="1" si="33"/>
        <v>8797</v>
      </c>
      <c r="L294" s="39">
        <v>45352</v>
      </c>
      <c r="M294" s="49">
        <v>22</v>
      </c>
      <c r="N294" s="49">
        <v>4</v>
      </c>
      <c r="O294" s="49">
        <v>5</v>
      </c>
      <c r="P294" s="49">
        <v>0</v>
      </c>
      <c r="Q294" s="49">
        <v>31</v>
      </c>
    </row>
    <row r="295" spans="2:17">
      <c r="B295" s="60">
        <f t="shared" ca="1" si="29"/>
        <v>45717</v>
      </c>
      <c r="C295" s="69">
        <f t="shared" ca="1" si="34"/>
        <v>22</v>
      </c>
      <c r="D295" s="67">
        <f t="shared" ca="1" si="35"/>
        <v>5</v>
      </c>
      <c r="E295" s="67">
        <f t="shared" ca="1" si="35"/>
        <v>5</v>
      </c>
      <c r="F295" s="63">
        <f t="shared" ca="1" si="35"/>
        <v>8825</v>
      </c>
      <c r="G295" s="8">
        <v>5.7200000000000001E-2</v>
      </c>
      <c r="H295" s="49">
        <f t="shared" ca="1" si="30"/>
        <v>21</v>
      </c>
      <c r="I295" s="1">
        <f t="shared" ca="1" si="31"/>
        <v>5</v>
      </c>
      <c r="J295" s="1">
        <f t="shared" ca="1" si="32"/>
        <v>5</v>
      </c>
      <c r="K295" s="49">
        <f t="shared" ca="1" si="33"/>
        <v>8825</v>
      </c>
      <c r="L295" s="39">
        <v>45383</v>
      </c>
      <c r="M295" s="49">
        <v>22</v>
      </c>
      <c r="N295" s="49">
        <v>4</v>
      </c>
      <c r="O295" s="49">
        <v>4</v>
      </c>
      <c r="P295" s="49">
        <v>0</v>
      </c>
      <c r="Q295" s="49">
        <v>30</v>
      </c>
    </row>
    <row r="296" spans="2:17">
      <c r="B296" s="60">
        <f t="shared" ca="1" si="29"/>
        <v>45748</v>
      </c>
      <c r="C296" s="69">
        <f t="shared" ca="1" si="34"/>
        <v>22</v>
      </c>
      <c r="D296" s="67">
        <f t="shared" ca="1" si="35"/>
        <v>4</v>
      </c>
      <c r="E296" s="67">
        <f t="shared" ca="1" si="35"/>
        <v>4</v>
      </c>
      <c r="F296" s="63">
        <f t="shared" ca="1" si="35"/>
        <v>8856</v>
      </c>
      <c r="G296" s="8">
        <v>5.7200000000000001E-2</v>
      </c>
      <c r="H296" s="49">
        <f t="shared" ca="1" si="30"/>
        <v>22</v>
      </c>
      <c r="I296" s="1">
        <f t="shared" ca="1" si="31"/>
        <v>4</v>
      </c>
      <c r="J296" s="1">
        <f t="shared" ca="1" si="32"/>
        <v>4</v>
      </c>
      <c r="K296" s="49">
        <f t="shared" ca="1" si="33"/>
        <v>8856</v>
      </c>
      <c r="L296" s="39">
        <v>45413</v>
      </c>
      <c r="M296" s="49">
        <v>20</v>
      </c>
      <c r="N296" s="49">
        <v>5</v>
      </c>
      <c r="O296" s="49">
        <v>6</v>
      </c>
      <c r="P296" s="49">
        <v>1</v>
      </c>
      <c r="Q296" s="49">
        <v>31</v>
      </c>
    </row>
    <row r="297" spans="2:17">
      <c r="B297" s="60">
        <f t="shared" ca="1" si="29"/>
        <v>45778</v>
      </c>
      <c r="C297" s="69">
        <f t="shared" ca="1" si="34"/>
        <v>20</v>
      </c>
      <c r="D297" s="67">
        <f t="shared" ca="1" si="35"/>
        <v>4</v>
      </c>
      <c r="E297" s="67">
        <f t="shared" ca="1" si="35"/>
        <v>5</v>
      </c>
      <c r="F297" s="63">
        <f t="shared" ca="1" si="35"/>
        <v>8886</v>
      </c>
      <c r="G297" s="8">
        <v>5.7099999999999998E-2</v>
      </c>
      <c r="H297" s="49">
        <f t="shared" ca="1" si="30"/>
        <v>22</v>
      </c>
      <c r="I297" s="1">
        <f t="shared" ca="1" si="31"/>
        <v>4</v>
      </c>
      <c r="J297" s="1">
        <f t="shared" ca="1" si="32"/>
        <v>5</v>
      </c>
      <c r="K297" s="49">
        <f t="shared" ca="1" si="33"/>
        <v>8886</v>
      </c>
      <c r="L297" s="39">
        <v>45444</v>
      </c>
      <c r="M297" s="49">
        <v>22</v>
      </c>
      <c r="N297" s="49">
        <v>4</v>
      </c>
      <c r="O297" s="49">
        <v>4</v>
      </c>
      <c r="P297" s="49">
        <v>0</v>
      </c>
      <c r="Q297" s="49">
        <v>30</v>
      </c>
    </row>
    <row r="298" spans="2:17">
      <c r="B298" s="60">
        <f t="shared" ca="1" si="29"/>
        <v>45809</v>
      </c>
      <c r="C298" s="69">
        <f t="shared" ca="1" si="34"/>
        <v>22</v>
      </c>
      <c r="D298" s="67">
        <f t="shared" ca="1" si="35"/>
        <v>5</v>
      </c>
      <c r="E298" s="67">
        <f t="shared" ca="1" si="35"/>
        <v>5</v>
      </c>
      <c r="F298" s="63">
        <f t="shared" ca="1" si="35"/>
        <v>8917</v>
      </c>
      <c r="G298" s="8">
        <v>5.7099999999999998E-2</v>
      </c>
      <c r="H298" s="49">
        <f t="shared" ca="1" si="30"/>
        <v>20</v>
      </c>
      <c r="I298" s="1">
        <f t="shared" ca="1" si="31"/>
        <v>5</v>
      </c>
      <c r="J298" s="1">
        <f t="shared" ca="1" si="32"/>
        <v>5</v>
      </c>
      <c r="K298" s="49">
        <f t="shared" ca="1" si="33"/>
        <v>8917</v>
      </c>
      <c r="L298" s="39">
        <v>45474</v>
      </c>
      <c r="M298" s="49">
        <v>23</v>
      </c>
      <c r="N298" s="49">
        <v>3</v>
      </c>
      <c r="O298" s="49">
        <v>5</v>
      </c>
      <c r="P298" s="49">
        <v>1</v>
      </c>
      <c r="Q298" s="49">
        <v>31</v>
      </c>
    </row>
    <row r="299" spans="2:17">
      <c r="B299" s="60">
        <f t="shared" ca="1" si="29"/>
        <v>45839</v>
      </c>
      <c r="C299" s="69">
        <f t="shared" ca="1" si="34"/>
        <v>22</v>
      </c>
      <c r="D299" s="67">
        <f t="shared" ca="1" si="35"/>
        <v>4</v>
      </c>
      <c r="E299" s="67">
        <f t="shared" ca="1" si="35"/>
        <v>5</v>
      </c>
      <c r="F299" s="63">
        <f t="shared" ca="1" si="35"/>
        <v>8947</v>
      </c>
      <c r="G299" s="8">
        <v>5.7099999999999998E-2</v>
      </c>
      <c r="H299" s="49">
        <f t="shared" ca="1" si="30"/>
        <v>22</v>
      </c>
      <c r="I299" s="1">
        <f t="shared" ca="1" si="31"/>
        <v>4</v>
      </c>
      <c r="J299" s="1">
        <f t="shared" ca="1" si="32"/>
        <v>5</v>
      </c>
      <c r="K299" s="49">
        <f t="shared" ca="1" si="33"/>
        <v>8947</v>
      </c>
      <c r="L299" s="39">
        <v>45505</v>
      </c>
      <c r="M299" s="49">
        <v>21</v>
      </c>
      <c r="N299" s="49">
        <v>5</v>
      </c>
      <c r="O299" s="49">
        <v>5</v>
      </c>
      <c r="P299" s="49">
        <v>0</v>
      </c>
      <c r="Q299" s="49">
        <v>31</v>
      </c>
    </row>
    <row r="300" spans="2:17">
      <c r="B300" s="60">
        <f t="shared" ca="1" si="29"/>
        <v>45870</v>
      </c>
      <c r="C300" s="69">
        <f t="shared" ca="1" si="34"/>
        <v>20</v>
      </c>
      <c r="D300" s="67">
        <f t="shared" ca="1" si="35"/>
        <v>5</v>
      </c>
      <c r="E300" s="67">
        <f t="shared" ca="1" si="35"/>
        <v>4</v>
      </c>
      <c r="F300" s="63">
        <f t="shared" ca="1" si="35"/>
        <v>8978</v>
      </c>
      <c r="G300" s="8">
        <v>5.7000000000000002E-2</v>
      </c>
      <c r="H300" s="49">
        <f t="shared" ca="1" si="30"/>
        <v>22</v>
      </c>
      <c r="I300" s="1">
        <f t="shared" ca="1" si="31"/>
        <v>5</v>
      </c>
      <c r="J300" s="1">
        <f t="shared" ca="1" si="32"/>
        <v>4</v>
      </c>
      <c r="K300" s="49">
        <f t="shared" ca="1" si="33"/>
        <v>8978</v>
      </c>
      <c r="L300" s="39">
        <v>45536</v>
      </c>
      <c r="M300" s="49">
        <v>21</v>
      </c>
      <c r="N300" s="49">
        <v>4</v>
      </c>
      <c r="O300" s="49">
        <v>5</v>
      </c>
      <c r="P300" s="49">
        <v>1</v>
      </c>
      <c r="Q300" s="49">
        <v>30</v>
      </c>
    </row>
    <row r="301" spans="2:17">
      <c r="B301" s="60">
        <f t="shared" ca="1" si="29"/>
        <v>45901</v>
      </c>
      <c r="C301" s="69">
        <f t="shared" ca="1" si="34"/>
        <v>23</v>
      </c>
      <c r="D301" s="67">
        <f t="shared" ca="1" si="35"/>
        <v>4</v>
      </c>
      <c r="E301" s="67">
        <f t="shared" ca="1" si="35"/>
        <v>6</v>
      </c>
      <c r="F301" s="63">
        <f t="shared" ca="1" si="35"/>
        <v>9009</v>
      </c>
      <c r="G301" s="8">
        <v>5.7000000000000002E-2</v>
      </c>
      <c r="H301" s="49">
        <f t="shared" ca="1" si="30"/>
        <v>20</v>
      </c>
      <c r="I301" s="1">
        <f t="shared" ca="1" si="31"/>
        <v>4</v>
      </c>
      <c r="J301" s="1">
        <f t="shared" ca="1" si="32"/>
        <v>6</v>
      </c>
      <c r="K301" s="49">
        <f t="shared" ca="1" si="33"/>
        <v>9009</v>
      </c>
      <c r="L301" s="39">
        <v>45566</v>
      </c>
      <c r="M301" s="49">
        <v>22</v>
      </c>
      <c r="N301" s="49">
        <v>5</v>
      </c>
      <c r="O301" s="49">
        <v>4</v>
      </c>
      <c r="P301" s="49">
        <v>0</v>
      </c>
      <c r="Q301" s="49">
        <v>31</v>
      </c>
    </row>
    <row r="302" spans="2:17">
      <c r="B302" s="60">
        <f t="shared" ca="1" si="29"/>
        <v>45931</v>
      </c>
      <c r="C302" s="69">
        <f t="shared" ca="1" si="34"/>
        <v>20</v>
      </c>
      <c r="D302" s="67">
        <f t="shared" ca="1" si="35"/>
        <v>4</v>
      </c>
      <c r="E302" s="67">
        <f t="shared" ca="1" si="35"/>
        <v>4</v>
      </c>
      <c r="F302" s="63">
        <f t="shared" ca="1" si="35"/>
        <v>9039</v>
      </c>
      <c r="G302" s="8">
        <v>5.7000000000000002E-2</v>
      </c>
      <c r="H302" s="49">
        <f t="shared" ca="1" si="30"/>
        <v>23</v>
      </c>
      <c r="I302" s="1">
        <f t="shared" ca="1" si="31"/>
        <v>4</v>
      </c>
      <c r="J302" s="1">
        <f t="shared" ca="1" si="32"/>
        <v>4</v>
      </c>
      <c r="K302" s="49">
        <f t="shared" ca="1" si="33"/>
        <v>9039</v>
      </c>
      <c r="L302" s="39">
        <v>45597</v>
      </c>
      <c r="M302" s="49">
        <v>20</v>
      </c>
      <c r="N302" s="49">
        <v>4</v>
      </c>
      <c r="O302" s="49">
        <v>6</v>
      </c>
      <c r="P302" s="49">
        <v>1</v>
      </c>
      <c r="Q302" s="49">
        <v>30</v>
      </c>
    </row>
    <row r="303" spans="2:17">
      <c r="B303" s="60">
        <f t="shared" ca="1" si="29"/>
        <v>45962</v>
      </c>
      <c r="C303" s="69">
        <f t="shared" ca="1" si="34"/>
        <v>21</v>
      </c>
      <c r="D303" s="67">
        <f t="shared" ca="1" si="35"/>
        <v>5</v>
      </c>
      <c r="E303" s="67">
        <f t="shared" ca="1" si="35"/>
        <v>5</v>
      </c>
      <c r="F303" s="63">
        <f t="shared" ca="1" si="35"/>
        <v>9070</v>
      </c>
      <c r="G303" s="8">
        <v>5.6899999999999999E-2</v>
      </c>
      <c r="H303" s="49">
        <f t="shared" ca="1" si="30"/>
        <v>20</v>
      </c>
      <c r="I303" s="1">
        <f t="shared" ca="1" si="31"/>
        <v>5</v>
      </c>
      <c r="J303" s="1">
        <f t="shared" ca="1" si="32"/>
        <v>5</v>
      </c>
      <c r="K303" s="49">
        <f t="shared" ca="1" si="33"/>
        <v>9070</v>
      </c>
      <c r="L303" s="39">
        <v>45627</v>
      </c>
      <c r="M303" s="49">
        <v>22</v>
      </c>
      <c r="N303" s="49">
        <v>4</v>
      </c>
      <c r="O303" s="49">
        <v>5</v>
      </c>
      <c r="P303" s="49">
        <v>1</v>
      </c>
      <c r="Q303" s="49">
        <v>31</v>
      </c>
    </row>
    <row r="304" spans="2:17">
      <c r="B304" s="60">
        <f t="shared" ca="1" si="29"/>
        <v>45992</v>
      </c>
      <c r="C304" s="69">
        <f t="shared" ca="1" si="34"/>
        <v>22</v>
      </c>
      <c r="D304" s="67">
        <f t="shared" ca="1" si="35"/>
        <v>4</v>
      </c>
      <c r="E304" s="67">
        <f t="shared" ca="1" si="35"/>
        <v>6</v>
      </c>
      <c r="F304" s="63">
        <f t="shared" ca="1" si="35"/>
        <v>9100</v>
      </c>
      <c r="G304" s="8">
        <v>5.6899999999999999E-2</v>
      </c>
      <c r="H304" s="49">
        <f t="shared" ca="1" si="30"/>
        <v>21</v>
      </c>
      <c r="I304" s="1">
        <f t="shared" ca="1" si="31"/>
        <v>4</v>
      </c>
      <c r="J304" s="1">
        <f t="shared" ca="1" si="32"/>
        <v>6</v>
      </c>
      <c r="K304" s="49">
        <f t="shared" ca="1" si="33"/>
        <v>9100</v>
      </c>
      <c r="L304" s="39">
        <v>45658</v>
      </c>
      <c r="M304" s="49">
        <v>22</v>
      </c>
      <c r="N304" s="49">
        <v>4</v>
      </c>
      <c r="O304" s="49">
        <v>5</v>
      </c>
      <c r="P304" s="49">
        <v>1</v>
      </c>
      <c r="Q304" s="49">
        <v>31</v>
      </c>
    </row>
    <row r="305" spans="2:17">
      <c r="B305" s="60">
        <f t="shared" ca="1" si="29"/>
        <v>46023</v>
      </c>
      <c r="C305" s="69">
        <f t="shared" ca="1" si="34"/>
        <v>20</v>
      </c>
      <c r="D305" s="67">
        <f t="shared" ca="1" si="35"/>
        <v>4</v>
      </c>
      <c r="E305" s="67">
        <f t="shared" ca="1" si="35"/>
        <v>5</v>
      </c>
      <c r="F305" s="63">
        <f t="shared" ca="1" si="35"/>
        <v>9131</v>
      </c>
      <c r="G305" s="8">
        <v>5.6899999999999999E-2</v>
      </c>
      <c r="H305" s="49">
        <f t="shared" ca="1" si="30"/>
        <v>22</v>
      </c>
      <c r="I305" s="1">
        <f t="shared" ca="1" si="31"/>
        <v>4</v>
      </c>
      <c r="J305" s="1">
        <f t="shared" ca="1" si="32"/>
        <v>5</v>
      </c>
      <c r="K305" s="49">
        <f t="shared" ca="1" si="33"/>
        <v>9131</v>
      </c>
      <c r="L305" s="39">
        <v>45689</v>
      </c>
      <c r="M305" s="49">
        <v>20</v>
      </c>
      <c r="N305" s="49">
        <v>4</v>
      </c>
      <c r="O305" s="49">
        <v>4</v>
      </c>
      <c r="P305" s="49">
        <v>0</v>
      </c>
      <c r="Q305" s="49">
        <v>28</v>
      </c>
    </row>
    <row r="306" spans="2:17">
      <c r="B306" s="60">
        <f t="shared" ca="1" si="29"/>
        <v>46054</v>
      </c>
      <c r="C306" s="69">
        <f t="shared" ca="1" si="34"/>
        <v>21</v>
      </c>
      <c r="D306" s="67">
        <f t="shared" ca="1" si="35"/>
        <v>4</v>
      </c>
      <c r="E306" s="67">
        <f t="shared" ca="1" si="35"/>
        <v>4</v>
      </c>
      <c r="F306" s="63">
        <f t="shared" ca="1" si="35"/>
        <v>9162</v>
      </c>
      <c r="G306" s="8">
        <v>5.6800000000000003E-2</v>
      </c>
      <c r="H306" s="49">
        <f t="shared" ca="1" si="30"/>
        <v>20</v>
      </c>
      <c r="I306" s="1">
        <f t="shared" ca="1" si="31"/>
        <v>4</v>
      </c>
      <c r="J306" s="1">
        <f t="shared" ca="1" si="32"/>
        <v>4</v>
      </c>
      <c r="K306" s="49">
        <f t="shared" ca="1" si="33"/>
        <v>9162</v>
      </c>
      <c r="L306" s="39">
        <v>45717</v>
      </c>
      <c r="M306" s="49">
        <v>21</v>
      </c>
      <c r="N306" s="49">
        <v>5</v>
      </c>
      <c r="O306" s="49">
        <v>5</v>
      </c>
      <c r="P306" s="49">
        <v>0</v>
      </c>
      <c r="Q306" s="49">
        <v>31</v>
      </c>
    </row>
    <row r="307" spans="2:17">
      <c r="B307" s="60">
        <f t="shared" ca="1" si="29"/>
        <v>46082</v>
      </c>
      <c r="C307" s="69">
        <f t="shared" ca="1" si="34"/>
        <v>22</v>
      </c>
      <c r="D307" s="67">
        <f t="shared" ca="1" si="35"/>
        <v>5</v>
      </c>
      <c r="E307" s="67">
        <f t="shared" ca="1" si="35"/>
        <v>5</v>
      </c>
      <c r="F307" s="63">
        <f t="shared" ca="1" si="35"/>
        <v>9190</v>
      </c>
      <c r="G307" s="8">
        <v>5.6800000000000003E-2</v>
      </c>
      <c r="H307" s="49">
        <f t="shared" ca="1" si="30"/>
        <v>21</v>
      </c>
      <c r="I307" s="1">
        <f t="shared" ca="1" si="31"/>
        <v>5</v>
      </c>
      <c r="J307" s="1">
        <f t="shared" ca="1" si="32"/>
        <v>5</v>
      </c>
      <c r="K307" s="49">
        <f t="shared" ca="1" si="33"/>
        <v>9190</v>
      </c>
      <c r="L307" s="39">
        <v>45748</v>
      </c>
      <c r="M307" s="49">
        <v>22</v>
      </c>
      <c r="N307" s="49">
        <v>4</v>
      </c>
      <c r="O307" s="49">
        <v>4</v>
      </c>
      <c r="P307" s="49">
        <v>0</v>
      </c>
      <c r="Q307" s="49">
        <v>30</v>
      </c>
    </row>
    <row r="308" spans="2:17">
      <c r="B308" s="60">
        <f t="shared" ca="1" si="29"/>
        <v>46113</v>
      </c>
      <c r="C308" s="69">
        <f t="shared" ca="1" si="34"/>
        <v>22</v>
      </c>
      <c r="D308" s="67">
        <f t="shared" ca="1" si="35"/>
        <v>4</v>
      </c>
      <c r="E308" s="67">
        <f t="shared" ca="1" si="35"/>
        <v>4</v>
      </c>
      <c r="F308" s="63">
        <f t="shared" ca="1" si="35"/>
        <v>9221</v>
      </c>
      <c r="G308" s="8">
        <v>5.6800000000000003E-2</v>
      </c>
      <c r="H308" s="49">
        <f t="shared" ca="1" si="30"/>
        <v>22</v>
      </c>
      <c r="I308" s="1">
        <f t="shared" ca="1" si="31"/>
        <v>4</v>
      </c>
      <c r="J308" s="1">
        <f t="shared" ca="1" si="32"/>
        <v>4</v>
      </c>
      <c r="K308" s="49">
        <f t="shared" ca="1" si="33"/>
        <v>9221</v>
      </c>
      <c r="L308" s="39">
        <v>45778</v>
      </c>
      <c r="M308" s="49">
        <v>22</v>
      </c>
      <c r="N308" s="49">
        <v>4</v>
      </c>
      <c r="O308" s="49">
        <v>5</v>
      </c>
      <c r="P308" s="49">
        <v>1</v>
      </c>
      <c r="Q308" s="49">
        <v>31</v>
      </c>
    </row>
    <row r="309" spans="2:17">
      <c r="B309" s="60">
        <f t="shared" ca="1" si="29"/>
        <v>46143</v>
      </c>
      <c r="C309" s="69">
        <f t="shared" ca="1" si="34"/>
        <v>20</v>
      </c>
      <c r="D309" s="67">
        <f t="shared" ca="1" si="35"/>
        <v>4</v>
      </c>
      <c r="E309" s="67">
        <f t="shared" ca="1" si="35"/>
        <v>5</v>
      </c>
      <c r="F309" s="63">
        <f t="shared" ca="1" si="35"/>
        <v>9251</v>
      </c>
      <c r="G309" s="8">
        <v>5.67E-2</v>
      </c>
      <c r="H309" s="49">
        <f t="shared" ca="1" si="30"/>
        <v>22</v>
      </c>
      <c r="I309" s="1">
        <f t="shared" ca="1" si="31"/>
        <v>4</v>
      </c>
      <c r="J309" s="1">
        <f t="shared" ca="1" si="32"/>
        <v>5</v>
      </c>
      <c r="K309" s="49">
        <f t="shared" ca="1" si="33"/>
        <v>9251</v>
      </c>
      <c r="L309" s="39">
        <v>45809</v>
      </c>
      <c r="M309" s="49">
        <v>20</v>
      </c>
      <c r="N309" s="49">
        <v>5</v>
      </c>
      <c r="O309" s="49">
        <v>5</v>
      </c>
      <c r="P309" s="49">
        <v>0</v>
      </c>
      <c r="Q309" s="49">
        <v>30</v>
      </c>
    </row>
    <row r="310" spans="2:17">
      <c r="B310" s="60">
        <f t="shared" ca="1" si="29"/>
        <v>46174</v>
      </c>
      <c r="C310" s="69">
        <f t="shared" ca="1" si="34"/>
        <v>22</v>
      </c>
      <c r="D310" s="67">
        <f t="shared" ca="1" si="35"/>
        <v>5</v>
      </c>
      <c r="E310" s="67">
        <f t="shared" ca="1" si="35"/>
        <v>5</v>
      </c>
      <c r="F310" s="63">
        <f t="shared" ca="1" si="35"/>
        <v>9282</v>
      </c>
      <c r="G310" s="8">
        <v>5.67E-2</v>
      </c>
      <c r="H310" s="49">
        <f t="shared" ca="1" si="30"/>
        <v>20</v>
      </c>
      <c r="I310" s="1">
        <f t="shared" ca="1" si="31"/>
        <v>5</v>
      </c>
      <c r="J310" s="1">
        <f t="shared" ca="1" si="32"/>
        <v>5</v>
      </c>
      <c r="K310" s="49">
        <f t="shared" ca="1" si="33"/>
        <v>9282</v>
      </c>
      <c r="L310" s="39">
        <v>45839</v>
      </c>
      <c r="M310" s="49">
        <v>22</v>
      </c>
      <c r="N310" s="49">
        <v>4</v>
      </c>
      <c r="O310" s="49">
        <v>5</v>
      </c>
      <c r="P310" s="49">
        <v>1</v>
      </c>
      <c r="Q310" s="49">
        <v>31</v>
      </c>
    </row>
    <row r="311" spans="2:17">
      <c r="B311" s="60">
        <f t="shared" ca="1" si="29"/>
        <v>46204</v>
      </c>
      <c r="C311" s="69">
        <f t="shared" ca="1" si="34"/>
        <v>22</v>
      </c>
      <c r="D311" s="67">
        <f t="shared" ca="1" si="35"/>
        <v>4</v>
      </c>
      <c r="E311" s="67">
        <f t="shared" ca="1" si="35"/>
        <v>5</v>
      </c>
      <c r="F311" s="63">
        <f t="shared" ca="1" si="35"/>
        <v>9312</v>
      </c>
      <c r="G311" s="8">
        <v>5.67E-2</v>
      </c>
      <c r="H311" s="49">
        <f t="shared" ca="1" si="30"/>
        <v>22</v>
      </c>
      <c r="I311" s="1">
        <f t="shared" ca="1" si="31"/>
        <v>4</v>
      </c>
      <c r="J311" s="1">
        <f t="shared" ca="1" si="32"/>
        <v>5</v>
      </c>
      <c r="K311" s="49">
        <f t="shared" ca="1" si="33"/>
        <v>9312</v>
      </c>
      <c r="L311" s="39">
        <v>45870</v>
      </c>
      <c r="M311" s="49">
        <v>22</v>
      </c>
      <c r="N311" s="49">
        <v>5</v>
      </c>
      <c r="O311" s="49">
        <v>4</v>
      </c>
      <c r="P311" s="49">
        <v>0</v>
      </c>
      <c r="Q311" s="49">
        <v>31</v>
      </c>
    </row>
    <row r="312" spans="2:17">
      <c r="B312" s="60">
        <f t="shared" ca="1" si="29"/>
        <v>46235</v>
      </c>
      <c r="C312" s="69">
        <f t="shared" ca="1" si="34"/>
        <v>20</v>
      </c>
      <c r="D312" s="67">
        <f t="shared" ca="1" si="35"/>
        <v>5</v>
      </c>
      <c r="E312" s="67">
        <f t="shared" ca="1" si="35"/>
        <v>4</v>
      </c>
      <c r="F312" s="63">
        <f t="shared" ca="1" si="35"/>
        <v>9343</v>
      </c>
      <c r="G312" s="8">
        <v>5.6599999999999998E-2</v>
      </c>
      <c r="H312" s="49">
        <f t="shared" ca="1" si="30"/>
        <v>22</v>
      </c>
      <c r="I312" s="1">
        <f t="shared" ca="1" si="31"/>
        <v>5</v>
      </c>
      <c r="J312" s="1">
        <f t="shared" ca="1" si="32"/>
        <v>4</v>
      </c>
      <c r="K312" s="49">
        <f t="shared" ca="1" si="33"/>
        <v>9343</v>
      </c>
      <c r="L312" s="39">
        <v>45901</v>
      </c>
      <c r="M312" s="49">
        <v>20</v>
      </c>
      <c r="N312" s="49">
        <v>4</v>
      </c>
      <c r="O312" s="49">
        <v>6</v>
      </c>
      <c r="P312" s="49">
        <v>1</v>
      </c>
      <c r="Q312" s="49">
        <v>30</v>
      </c>
    </row>
    <row r="313" spans="2:17">
      <c r="B313" s="60">
        <f t="shared" ca="1" si="29"/>
        <v>46266</v>
      </c>
      <c r="C313" s="69">
        <f t="shared" ca="1" si="34"/>
        <v>23</v>
      </c>
      <c r="D313" s="67">
        <f t="shared" ca="1" si="35"/>
        <v>4</v>
      </c>
      <c r="E313" s="67">
        <f t="shared" ca="1" si="35"/>
        <v>6</v>
      </c>
      <c r="F313" s="63">
        <f t="shared" ca="1" si="35"/>
        <v>9374</v>
      </c>
      <c r="G313" s="8">
        <v>5.6599999999999998E-2</v>
      </c>
      <c r="H313" s="49">
        <f t="shared" ca="1" si="30"/>
        <v>20</v>
      </c>
      <c r="I313" s="1">
        <f t="shared" ca="1" si="31"/>
        <v>4</v>
      </c>
      <c r="J313" s="1">
        <f t="shared" ca="1" si="32"/>
        <v>6</v>
      </c>
      <c r="K313" s="49">
        <f t="shared" ca="1" si="33"/>
        <v>9374</v>
      </c>
      <c r="L313" s="39">
        <v>45931</v>
      </c>
      <c r="M313" s="49">
        <v>23</v>
      </c>
      <c r="N313" s="49">
        <v>4</v>
      </c>
      <c r="O313" s="49">
        <v>4</v>
      </c>
      <c r="P313" s="49">
        <v>0</v>
      </c>
      <c r="Q313" s="49">
        <v>31</v>
      </c>
    </row>
    <row r="314" spans="2:17">
      <c r="B314" s="60">
        <f t="shared" ca="1" si="29"/>
        <v>46296</v>
      </c>
      <c r="C314" s="69">
        <f t="shared" ca="1" si="34"/>
        <v>20</v>
      </c>
      <c r="D314" s="67">
        <f t="shared" ca="1" si="35"/>
        <v>4</v>
      </c>
      <c r="E314" s="67">
        <f t="shared" ca="1" si="35"/>
        <v>4</v>
      </c>
      <c r="F314" s="63">
        <f t="shared" ca="1" si="35"/>
        <v>9404</v>
      </c>
      <c r="G314" s="8">
        <v>5.6599999999999998E-2</v>
      </c>
      <c r="H314" s="49">
        <f t="shared" ca="1" si="30"/>
        <v>23</v>
      </c>
      <c r="I314" s="1">
        <f t="shared" ca="1" si="31"/>
        <v>4</v>
      </c>
      <c r="J314" s="1">
        <f t="shared" ca="1" si="32"/>
        <v>4</v>
      </c>
      <c r="K314" s="49">
        <f t="shared" ca="1" si="33"/>
        <v>9404</v>
      </c>
      <c r="L314" s="39">
        <v>45962</v>
      </c>
      <c r="M314" s="49">
        <v>20</v>
      </c>
      <c r="N314" s="49">
        <v>5</v>
      </c>
      <c r="O314" s="49">
        <v>5</v>
      </c>
      <c r="P314" s="49">
        <v>1</v>
      </c>
      <c r="Q314" s="49">
        <v>30</v>
      </c>
    </row>
    <row r="315" spans="2:17">
      <c r="B315" s="60">
        <f t="shared" ca="1" si="29"/>
        <v>46327</v>
      </c>
      <c r="C315" s="69">
        <f t="shared" ca="1" si="34"/>
        <v>21</v>
      </c>
      <c r="D315" s="67">
        <f t="shared" ca="1" si="35"/>
        <v>5</v>
      </c>
      <c r="E315" s="67">
        <f t="shared" ca="1" si="35"/>
        <v>5</v>
      </c>
      <c r="F315" s="63">
        <f t="shared" ca="1" si="35"/>
        <v>9435</v>
      </c>
      <c r="G315" s="8">
        <v>5.6500000000000002E-2</v>
      </c>
      <c r="H315" s="49">
        <f t="shared" ca="1" si="30"/>
        <v>20</v>
      </c>
      <c r="I315" s="1">
        <f t="shared" ca="1" si="31"/>
        <v>5</v>
      </c>
      <c r="J315" s="1">
        <f t="shared" ca="1" si="32"/>
        <v>5</v>
      </c>
      <c r="K315" s="49">
        <f t="shared" ca="1" si="33"/>
        <v>9435</v>
      </c>
      <c r="L315" s="39">
        <v>45992</v>
      </c>
      <c r="M315" s="49">
        <v>21</v>
      </c>
      <c r="N315" s="49">
        <v>4</v>
      </c>
      <c r="O315" s="49">
        <v>6</v>
      </c>
      <c r="P315" s="49">
        <v>1</v>
      </c>
      <c r="Q315" s="49">
        <v>31</v>
      </c>
    </row>
    <row r="316" spans="2:17">
      <c r="B316" s="60">
        <f t="shared" ca="1" si="29"/>
        <v>46357</v>
      </c>
      <c r="C316" s="69">
        <f t="shared" ca="1" si="34"/>
        <v>22</v>
      </c>
      <c r="D316" s="67">
        <f t="shared" ca="1" si="35"/>
        <v>4</v>
      </c>
      <c r="E316" s="67">
        <f t="shared" ca="1" si="35"/>
        <v>6</v>
      </c>
      <c r="F316" s="63">
        <f t="shared" ca="1" si="35"/>
        <v>9465</v>
      </c>
      <c r="G316" s="8">
        <v>5.6500000000000002E-2</v>
      </c>
      <c r="H316" s="49">
        <f t="shared" ca="1" si="30"/>
        <v>21</v>
      </c>
      <c r="I316" s="1">
        <f t="shared" ca="1" si="31"/>
        <v>4</v>
      </c>
      <c r="J316" s="1">
        <f t="shared" ca="1" si="32"/>
        <v>6</v>
      </c>
      <c r="K316" s="49">
        <f t="shared" ca="1" si="33"/>
        <v>9465</v>
      </c>
      <c r="L316" s="39">
        <v>46023</v>
      </c>
      <c r="M316" s="49">
        <v>22</v>
      </c>
      <c r="N316" s="49">
        <v>4</v>
      </c>
      <c r="O316" s="49">
        <v>5</v>
      </c>
      <c r="P316" s="49">
        <v>1</v>
      </c>
      <c r="Q316" s="49">
        <v>31</v>
      </c>
    </row>
    <row r="317" spans="2:17">
      <c r="B317" s="60">
        <f t="shared" ca="1" si="29"/>
        <v>46388</v>
      </c>
      <c r="C317" s="69">
        <f t="shared" ca="1" si="34"/>
        <v>20</v>
      </c>
      <c r="D317" s="67">
        <f t="shared" ca="1" si="35"/>
        <v>4</v>
      </c>
      <c r="E317" s="67">
        <f t="shared" ca="1" si="35"/>
        <v>5</v>
      </c>
      <c r="F317" s="63">
        <f t="shared" ca="1" si="35"/>
        <v>9496</v>
      </c>
      <c r="G317" s="8">
        <v>5.6500000000000002E-2</v>
      </c>
      <c r="H317" s="49">
        <f t="shared" ca="1" si="30"/>
        <v>22</v>
      </c>
      <c r="I317" s="1">
        <f t="shared" ca="1" si="31"/>
        <v>4</v>
      </c>
      <c r="J317" s="1">
        <f t="shared" ca="1" si="32"/>
        <v>5</v>
      </c>
      <c r="K317" s="49">
        <f t="shared" ca="1" si="33"/>
        <v>9496</v>
      </c>
      <c r="L317" s="39">
        <v>46054</v>
      </c>
      <c r="M317" s="49">
        <v>20</v>
      </c>
      <c r="N317" s="49">
        <v>4</v>
      </c>
      <c r="O317" s="49">
        <v>4</v>
      </c>
      <c r="P317" s="49">
        <v>0</v>
      </c>
      <c r="Q317" s="49">
        <v>28</v>
      </c>
    </row>
    <row r="318" spans="2:17">
      <c r="B318" s="60">
        <f t="shared" ca="1" si="29"/>
        <v>46419</v>
      </c>
      <c r="C318" s="69">
        <f t="shared" ca="1" si="34"/>
        <v>21</v>
      </c>
      <c r="D318" s="67">
        <f t="shared" ca="1" si="35"/>
        <v>4</v>
      </c>
      <c r="E318" s="67">
        <f t="shared" ca="1" si="35"/>
        <v>4</v>
      </c>
      <c r="F318" s="63">
        <f t="shared" ca="1" si="35"/>
        <v>9527</v>
      </c>
      <c r="G318" s="8">
        <v>5.6399999999999999E-2</v>
      </c>
      <c r="H318" s="49">
        <f t="shared" ca="1" si="30"/>
        <v>20</v>
      </c>
      <c r="I318" s="1">
        <f t="shared" ca="1" si="31"/>
        <v>4</v>
      </c>
      <c r="J318" s="1">
        <f t="shared" ca="1" si="32"/>
        <v>4</v>
      </c>
      <c r="K318" s="49">
        <f t="shared" ca="1" si="33"/>
        <v>9527</v>
      </c>
      <c r="L318" s="39">
        <v>46082</v>
      </c>
      <c r="M318" s="49">
        <v>21</v>
      </c>
      <c r="N318" s="49">
        <v>5</v>
      </c>
      <c r="O318" s="49">
        <v>5</v>
      </c>
      <c r="P318" s="49">
        <v>0</v>
      </c>
      <c r="Q318" s="49">
        <v>31</v>
      </c>
    </row>
    <row r="319" spans="2:17">
      <c r="B319" s="60">
        <f t="shared" ca="1" si="29"/>
        <v>46447</v>
      </c>
      <c r="C319" s="69">
        <f t="shared" ca="1" si="34"/>
        <v>22</v>
      </c>
      <c r="D319" s="67">
        <f t="shared" ca="1" si="35"/>
        <v>5</v>
      </c>
      <c r="E319" s="67">
        <f t="shared" ca="1" si="35"/>
        <v>5</v>
      </c>
      <c r="F319" s="63">
        <f t="shared" ca="1" si="35"/>
        <v>9555</v>
      </c>
      <c r="G319" s="8">
        <v>5.6399999999999999E-2</v>
      </c>
      <c r="H319" s="49">
        <f t="shared" ca="1" si="30"/>
        <v>21</v>
      </c>
      <c r="I319" s="1">
        <f t="shared" ca="1" si="31"/>
        <v>5</v>
      </c>
      <c r="J319" s="1">
        <f t="shared" ca="1" si="32"/>
        <v>5</v>
      </c>
      <c r="K319" s="49">
        <f t="shared" ca="1" si="33"/>
        <v>9555</v>
      </c>
      <c r="L319" s="39">
        <v>46113</v>
      </c>
      <c r="M319" s="49">
        <v>22</v>
      </c>
      <c r="N319" s="49">
        <v>4</v>
      </c>
      <c r="O319" s="49">
        <v>4</v>
      </c>
      <c r="P319" s="49">
        <v>0</v>
      </c>
      <c r="Q319" s="49">
        <v>30</v>
      </c>
    </row>
    <row r="320" spans="2:17">
      <c r="B320" s="60">
        <f t="shared" ca="1" si="29"/>
        <v>46478</v>
      </c>
      <c r="C320" s="69">
        <f t="shared" ca="1" si="34"/>
        <v>22</v>
      </c>
      <c r="D320" s="67">
        <f t="shared" ca="1" si="35"/>
        <v>4</v>
      </c>
      <c r="E320" s="67">
        <f t="shared" ca="1" si="35"/>
        <v>4</v>
      </c>
      <c r="F320" s="63">
        <f t="shared" ca="1" si="35"/>
        <v>9586</v>
      </c>
      <c r="G320" s="8">
        <v>5.6399999999999999E-2</v>
      </c>
      <c r="H320" s="49">
        <f t="shared" ca="1" si="30"/>
        <v>22</v>
      </c>
      <c r="I320" s="1">
        <f t="shared" ca="1" si="31"/>
        <v>4</v>
      </c>
      <c r="J320" s="1">
        <f t="shared" ca="1" si="32"/>
        <v>4</v>
      </c>
      <c r="K320" s="49">
        <f t="shared" ca="1" si="33"/>
        <v>9586</v>
      </c>
      <c r="L320" s="39">
        <v>46143</v>
      </c>
      <c r="M320" s="49">
        <v>22</v>
      </c>
      <c r="N320" s="49">
        <v>4</v>
      </c>
      <c r="O320" s="49">
        <v>5</v>
      </c>
      <c r="P320" s="49">
        <v>1</v>
      </c>
      <c r="Q320" s="49">
        <v>31</v>
      </c>
    </row>
    <row r="321" spans="2:17">
      <c r="B321" s="60">
        <f t="shared" ca="1" si="29"/>
        <v>46508</v>
      </c>
      <c r="C321" s="69">
        <f t="shared" ca="1" si="34"/>
        <v>20</v>
      </c>
      <c r="D321" s="67">
        <f t="shared" ca="1" si="35"/>
        <v>4</v>
      </c>
      <c r="E321" s="67">
        <f t="shared" ca="1" si="35"/>
        <v>5</v>
      </c>
      <c r="F321" s="63">
        <f t="shared" ca="1" si="35"/>
        <v>9616</v>
      </c>
      <c r="G321" s="8">
        <v>5.6300000000000003E-2</v>
      </c>
      <c r="H321" s="49">
        <f t="shared" ca="1" si="30"/>
        <v>22</v>
      </c>
      <c r="I321" s="1">
        <f t="shared" ca="1" si="31"/>
        <v>4</v>
      </c>
      <c r="J321" s="1">
        <f t="shared" ca="1" si="32"/>
        <v>5</v>
      </c>
      <c r="K321" s="49">
        <f t="shared" ca="1" si="33"/>
        <v>9616</v>
      </c>
      <c r="L321" s="39">
        <v>46174</v>
      </c>
      <c r="M321" s="49">
        <v>20</v>
      </c>
      <c r="N321" s="49">
        <v>5</v>
      </c>
      <c r="O321" s="49">
        <v>5</v>
      </c>
      <c r="P321" s="49">
        <v>0</v>
      </c>
      <c r="Q321" s="49">
        <v>30</v>
      </c>
    </row>
    <row r="322" spans="2:17">
      <c r="B322" s="60">
        <f t="shared" ca="1" si="29"/>
        <v>46539</v>
      </c>
      <c r="C322" s="69">
        <f t="shared" ca="1" si="34"/>
        <v>22</v>
      </c>
      <c r="D322" s="67">
        <f t="shared" ca="1" si="35"/>
        <v>5</v>
      </c>
      <c r="E322" s="67">
        <f t="shared" ca="1" si="35"/>
        <v>5</v>
      </c>
      <c r="F322" s="63">
        <f t="shared" ca="1" si="35"/>
        <v>9647</v>
      </c>
      <c r="G322" s="8">
        <v>5.6300000000000003E-2</v>
      </c>
      <c r="H322" s="49">
        <f t="shared" ca="1" si="30"/>
        <v>20</v>
      </c>
      <c r="I322" s="1">
        <f t="shared" ca="1" si="31"/>
        <v>5</v>
      </c>
      <c r="J322" s="1">
        <f t="shared" ca="1" si="32"/>
        <v>5</v>
      </c>
      <c r="K322" s="49">
        <f t="shared" ca="1" si="33"/>
        <v>9647</v>
      </c>
      <c r="L322" s="39">
        <v>46204</v>
      </c>
      <c r="M322" s="49">
        <v>22</v>
      </c>
      <c r="N322" s="49">
        <v>4</v>
      </c>
      <c r="O322" s="49">
        <v>5</v>
      </c>
      <c r="P322" s="49">
        <v>1</v>
      </c>
      <c r="Q322" s="49">
        <v>31</v>
      </c>
    </row>
    <row r="323" spans="2:17">
      <c r="B323" s="60">
        <f t="shared" ca="1" si="29"/>
        <v>46569</v>
      </c>
      <c r="C323" s="69">
        <f t="shared" ca="1" si="34"/>
        <v>22</v>
      </c>
      <c r="D323" s="67">
        <f t="shared" ca="1" si="35"/>
        <v>4</v>
      </c>
      <c r="E323" s="67">
        <f t="shared" ca="1" si="35"/>
        <v>5</v>
      </c>
      <c r="F323" s="63">
        <f t="shared" ca="1" si="35"/>
        <v>9677</v>
      </c>
      <c r="G323" s="8">
        <v>5.6300000000000003E-2</v>
      </c>
      <c r="H323" s="49">
        <f t="shared" ca="1" si="30"/>
        <v>22</v>
      </c>
      <c r="I323" s="1">
        <f t="shared" ca="1" si="31"/>
        <v>4</v>
      </c>
      <c r="J323" s="1">
        <f t="shared" ca="1" si="32"/>
        <v>5</v>
      </c>
      <c r="K323" s="49">
        <f t="shared" ca="1" si="33"/>
        <v>9677</v>
      </c>
      <c r="L323" s="39">
        <v>46235</v>
      </c>
      <c r="M323" s="49">
        <v>22</v>
      </c>
      <c r="N323" s="49">
        <v>5</v>
      </c>
      <c r="O323" s="49">
        <v>4</v>
      </c>
      <c r="P323" s="49">
        <v>0</v>
      </c>
      <c r="Q323" s="49">
        <v>31</v>
      </c>
    </row>
    <row r="324" spans="2:17">
      <c r="B324" s="60">
        <f t="shared" ca="1" si="29"/>
        <v>46600</v>
      </c>
      <c r="C324" s="69">
        <f t="shared" ca="1" si="34"/>
        <v>20</v>
      </c>
      <c r="D324" s="67">
        <f t="shared" ca="1" si="35"/>
        <v>5</v>
      </c>
      <c r="E324" s="67">
        <f t="shared" ca="1" si="35"/>
        <v>4</v>
      </c>
      <c r="F324" s="63">
        <f t="shared" ca="1" si="35"/>
        <v>9708</v>
      </c>
      <c r="G324" s="8">
        <v>5.62E-2</v>
      </c>
      <c r="H324" s="49">
        <f t="shared" ca="1" si="30"/>
        <v>22</v>
      </c>
      <c r="I324" s="1">
        <f t="shared" ca="1" si="31"/>
        <v>5</v>
      </c>
      <c r="J324" s="1">
        <f t="shared" ca="1" si="32"/>
        <v>4</v>
      </c>
      <c r="K324" s="49">
        <f t="shared" ca="1" si="33"/>
        <v>9708</v>
      </c>
      <c r="L324" s="39">
        <v>46266</v>
      </c>
      <c r="M324" s="49">
        <v>20</v>
      </c>
      <c r="N324" s="49">
        <v>4</v>
      </c>
      <c r="O324" s="49">
        <v>6</v>
      </c>
      <c r="P324" s="49">
        <v>1</v>
      </c>
      <c r="Q324" s="49">
        <v>30</v>
      </c>
    </row>
    <row r="325" spans="2:17">
      <c r="B325" s="60">
        <f t="shared" ca="1" si="29"/>
        <v>46631</v>
      </c>
      <c r="C325" s="69">
        <f t="shared" ca="1" si="34"/>
        <v>23</v>
      </c>
      <c r="D325" s="67">
        <f t="shared" ca="1" si="35"/>
        <v>4</v>
      </c>
      <c r="E325" s="67">
        <f t="shared" ca="1" si="35"/>
        <v>6</v>
      </c>
      <c r="F325" s="63">
        <f t="shared" ca="1" si="35"/>
        <v>9739</v>
      </c>
      <c r="G325" s="8">
        <v>5.62E-2</v>
      </c>
      <c r="H325" s="49">
        <f t="shared" ca="1" si="30"/>
        <v>20</v>
      </c>
      <c r="I325" s="1">
        <f t="shared" ca="1" si="31"/>
        <v>4</v>
      </c>
      <c r="J325" s="1">
        <f t="shared" ca="1" si="32"/>
        <v>6</v>
      </c>
      <c r="K325" s="49">
        <f t="shared" ca="1" si="33"/>
        <v>9739</v>
      </c>
      <c r="L325" s="39">
        <v>46296</v>
      </c>
      <c r="M325" s="49">
        <v>23</v>
      </c>
      <c r="N325" s="49">
        <v>4</v>
      </c>
      <c r="O325" s="49">
        <v>4</v>
      </c>
      <c r="P325" s="49">
        <v>0</v>
      </c>
      <c r="Q325" s="49">
        <v>31</v>
      </c>
    </row>
    <row r="326" spans="2:17">
      <c r="B326" s="60">
        <f t="shared" ref="B326:B389" ca="1" si="36">EOMONTH(B325,0)+1</f>
        <v>46661</v>
      </c>
      <c r="C326" s="69">
        <f t="shared" ca="1" si="34"/>
        <v>20</v>
      </c>
      <c r="D326" s="67">
        <f t="shared" ca="1" si="35"/>
        <v>4</v>
      </c>
      <c r="E326" s="67">
        <f t="shared" ca="1" si="35"/>
        <v>4</v>
      </c>
      <c r="F326" s="63">
        <f t="shared" ca="1" si="35"/>
        <v>9769</v>
      </c>
      <c r="G326" s="8">
        <v>5.62E-2</v>
      </c>
      <c r="H326" s="49">
        <f t="shared" ref="H326:H389" ca="1" si="37">VLOOKUP($B326, NdayTable, 2)</f>
        <v>23</v>
      </c>
      <c r="I326" s="1">
        <f t="shared" ref="I326:I389" ca="1" si="38">VLOOKUP($B326, NdayTable,3)</f>
        <v>4</v>
      </c>
      <c r="J326" s="1">
        <f t="shared" ref="J326:J389" ca="1" si="39">VLOOKUP($B326, NdayTable, 4)</f>
        <v>4</v>
      </c>
      <c r="K326" s="49">
        <f t="shared" ref="K326:K389" ca="1" si="40">B326-ValuationDate</f>
        <v>9769</v>
      </c>
      <c r="L326" s="39">
        <v>46327</v>
      </c>
      <c r="M326" s="49">
        <v>20</v>
      </c>
      <c r="N326" s="49">
        <v>5</v>
      </c>
      <c r="O326" s="49">
        <v>5</v>
      </c>
      <c r="P326" s="49">
        <v>1</v>
      </c>
      <c r="Q326" s="49">
        <v>30</v>
      </c>
    </row>
    <row r="327" spans="2:17">
      <c r="B327" s="60">
        <f t="shared" ca="1" si="36"/>
        <v>46692</v>
      </c>
      <c r="C327" s="69">
        <f t="shared" ref="C327:C390" ca="1" si="41">H328</f>
        <v>21</v>
      </c>
      <c r="D327" s="67">
        <f t="shared" ca="1" si="35"/>
        <v>5</v>
      </c>
      <c r="E327" s="67">
        <f t="shared" ca="1" si="35"/>
        <v>5</v>
      </c>
      <c r="F327" s="63">
        <f t="shared" ca="1" si="35"/>
        <v>9800</v>
      </c>
      <c r="G327" s="8">
        <v>5.6099999999999997E-2</v>
      </c>
      <c r="H327" s="49">
        <f t="shared" ca="1" si="37"/>
        <v>20</v>
      </c>
      <c r="I327" s="1">
        <f t="shared" ca="1" si="38"/>
        <v>5</v>
      </c>
      <c r="J327" s="1">
        <f t="shared" ca="1" si="39"/>
        <v>5</v>
      </c>
      <c r="K327" s="49">
        <f t="shared" ca="1" si="40"/>
        <v>9800</v>
      </c>
      <c r="L327" s="39">
        <v>46357</v>
      </c>
      <c r="M327" s="49">
        <v>21</v>
      </c>
      <c r="N327" s="49">
        <v>4</v>
      </c>
      <c r="O327" s="49">
        <v>6</v>
      </c>
      <c r="P327" s="49">
        <v>1</v>
      </c>
      <c r="Q327" s="49">
        <v>31</v>
      </c>
    </row>
    <row r="328" spans="2:17">
      <c r="B328" s="60">
        <f t="shared" ca="1" si="36"/>
        <v>46722</v>
      </c>
      <c r="C328" s="69">
        <f t="shared" ca="1" si="41"/>
        <v>22</v>
      </c>
      <c r="D328" s="67">
        <f t="shared" ca="1" si="35"/>
        <v>4</v>
      </c>
      <c r="E328" s="67">
        <f t="shared" ca="1" si="35"/>
        <v>6</v>
      </c>
      <c r="F328" s="63">
        <f t="shared" ca="1" si="35"/>
        <v>9830</v>
      </c>
      <c r="G328" s="8">
        <v>5.6099999999999997E-2</v>
      </c>
      <c r="H328" s="49">
        <f t="shared" ca="1" si="37"/>
        <v>21</v>
      </c>
      <c r="I328" s="1">
        <f t="shared" ca="1" si="38"/>
        <v>4</v>
      </c>
      <c r="J328" s="1">
        <f t="shared" ca="1" si="39"/>
        <v>6</v>
      </c>
      <c r="K328" s="49">
        <f t="shared" ca="1" si="40"/>
        <v>9830</v>
      </c>
      <c r="L328" s="39">
        <v>46388</v>
      </c>
      <c r="M328" s="49">
        <v>22</v>
      </c>
      <c r="N328" s="49">
        <v>4</v>
      </c>
      <c r="O328" s="49">
        <v>5</v>
      </c>
      <c r="P328" s="49">
        <v>1</v>
      </c>
      <c r="Q328" s="49">
        <v>31</v>
      </c>
    </row>
    <row r="329" spans="2:17">
      <c r="B329" s="60">
        <f t="shared" ca="1" si="36"/>
        <v>46753</v>
      </c>
      <c r="C329" s="69">
        <f t="shared" ca="1" si="41"/>
        <v>20</v>
      </c>
      <c r="D329" s="67">
        <f t="shared" ca="1" si="35"/>
        <v>4</v>
      </c>
      <c r="E329" s="67">
        <f t="shared" ca="1" si="35"/>
        <v>5</v>
      </c>
      <c r="F329" s="63">
        <f t="shared" ca="1" si="35"/>
        <v>9861</v>
      </c>
      <c r="G329" s="8">
        <v>5.6099999999999997E-2</v>
      </c>
      <c r="H329" s="49">
        <f t="shared" ca="1" si="37"/>
        <v>22</v>
      </c>
      <c r="I329" s="1">
        <f t="shared" ca="1" si="38"/>
        <v>4</v>
      </c>
      <c r="J329" s="1">
        <f t="shared" ca="1" si="39"/>
        <v>5</v>
      </c>
      <c r="K329" s="49">
        <f t="shared" ca="1" si="40"/>
        <v>9861</v>
      </c>
      <c r="L329" s="39">
        <v>46419</v>
      </c>
      <c r="M329" s="49">
        <v>20</v>
      </c>
      <c r="N329" s="49">
        <v>4</v>
      </c>
      <c r="O329" s="49">
        <v>4</v>
      </c>
      <c r="P329" s="49">
        <v>0</v>
      </c>
      <c r="Q329" s="49">
        <v>28</v>
      </c>
    </row>
    <row r="330" spans="2:17">
      <c r="B330" s="60">
        <f t="shared" ca="1" si="36"/>
        <v>46784</v>
      </c>
      <c r="C330" s="69">
        <f t="shared" ca="1" si="41"/>
        <v>22</v>
      </c>
      <c r="D330" s="67">
        <f t="shared" ca="1" si="35"/>
        <v>5</v>
      </c>
      <c r="E330" s="67">
        <f t="shared" ca="1" si="35"/>
        <v>4</v>
      </c>
      <c r="F330" s="63">
        <f t="shared" ca="1" si="35"/>
        <v>9892</v>
      </c>
      <c r="G330" s="8">
        <v>5.6000000000000001E-2</v>
      </c>
      <c r="H330" s="49">
        <f t="shared" ca="1" si="37"/>
        <v>20</v>
      </c>
      <c r="I330" s="1">
        <f t="shared" ca="1" si="38"/>
        <v>5</v>
      </c>
      <c r="J330" s="1">
        <f t="shared" ca="1" si="39"/>
        <v>4</v>
      </c>
      <c r="K330" s="49">
        <f t="shared" ca="1" si="40"/>
        <v>9892</v>
      </c>
      <c r="L330" s="39">
        <v>46447</v>
      </c>
      <c r="M330" s="49">
        <v>21</v>
      </c>
      <c r="N330" s="49">
        <v>5</v>
      </c>
      <c r="O330" s="49">
        <v>5</v>
      </c>
      <c r="P330" s="49">
        <v>0</v>
      </c>
      <c r="Q330" s="49">
        <v>31</v>
      </c>
    </row>
    <row r="331" spans="2:17">
      <c r="B331" s="60">
        <f t="shared" ca="1" si="36"/>
        <v>46813</v>
      </c>
      <c r="C331" s="69">
        <f t="shared" ca="1" si="41"/>
        <v>22</v>
      </c>
      <c r="D331" s="67">
        <f t="shared" ca="1" si="35"/>
        <v>4</v>
      </c>
      <c r="E331" s="67">
        <f t="shared" ca="1" si="35"/>
        <v>5</v>
      </c>
      <c r="F331" s="63">
        <f t="shared" ca="1" si="35"/>
        <v>9921</v>
      </c>
      <c r="G331" s="8">
        <v>5.6000000000000001E-2</v>
      </c>
      <c r="H331" s="49">
        <f t="shared" ca="1" si="37"/>
        <v>22</v>
      </c>
      <c r="I331" s="1">
        <f t="shared" ca="1" si="38"/>
        <v>4</v>
      </c>
      <c r="J331" s="1">
        <f t="shared" ca="1" si="39"/>
        <v>5</v>
      </c>
      <c r="K331" s="49">
        <f t="shared" ca="1" si="40"/>
        <v>9921</v>
      </c>
      <c r="L331" s="39">
        <v>46478</v>
      </c>
      <c r="M331" s="49">
        <v>22</v>
      </c>
      <c r="N331" s="49">
        <v>4</v>
      </c>
      <c r="O331" s="49">
        <v>4</v>
      </c>
      <c r="P331" s="49">
        <v>0</v>
      </c>
      <c r="Q331" s="49">
        <v>30</v>
      </c>
    </row>
    <row r="332" spans="2:17">
      <c r="B332" s="60">
        <f t="shared" ca="1" si="36"/>
        <v>46844</v>
      </c>
      <c r="C332" s="69">
        <f t="shared" ca="1" si="41"/>
        <v>20</v>
      </c>
      <c r="D332" s="67">
        <f t="shared" ca="1" si="35"/>
        <v>4</v>
      </c>
      <c r="E332" s="67">
        <f t="shared" ca="1" si="35"/>
        <v>4</v>
      </c>
      <c r="F332" s="63">
        <f t="shared" ca="1" si="35"/>
        <v>9952</v>
      </c>
      <c r="G332" s="8">
        <v>5.6000000000000001E-2</v>
      </c>
      <c r="H332" s="49">
        <f t="shared" ca="1" si="37"/>
        <v>22</v>
      </c>
      <c r="I332" s="1">
        <f t="shared" ca="1" si="38"/>
        <v>4</v>
      </c>
      <c r="J332" s="1">
        <f t="shared" ca="1" si="39"/>
        <v>4</v>
      </c>
      <c r="K332" s="49">
        <f t="shared" ca="1" si="40"/>
        <v>9952</v>
      </c>
      <c r="L332" s="39">
        <v>46508</v>
      </c>
      <c r="M332" s="49">
        <v>22</v>
      </c>
      <c r="N332" s="49">
        <v>4</v>
      </c>
      <c r="O332" s="49">
        <v>5</v>
      </c>
      <c r="P332" s="49">
        <v>1</v>
      </c>
      <c r="Q332" s="49">
        <v>31</v>
      </c>
    </row>
    <row r="333" spans="2:17">
      <c r="B333" s="60">
        <f t="shared" ca="1" si="36"/>
        <v>46874</v>
      </c>
      <c r="C333" s="69">
        <f t="shared" ca="1" si="41"/>
        <v>22</v>
      </c>
      <c r="D333" s="67">
        <f t="shared" ca="1" si="35"/>
        <v>5</v>
      </c>
      <c r="E333" s="67">
        <f t="shared" ca="1" si="35"/>
        <v>6</v>
      </c>
      <c r="F333" s="63">
        <f t="shared" ca="1" si="35"/>
        <v>9982</v>
      </c>
      <c r="G333" s="8">
        <v>5.5899999999999998E-2</v>
      </c>
      <c r="H333" s="49">
        <f t="shared" ca="1" si="37"/>
        <v>20</v>
      </c>
      <c r="I333" s="1">
        <f t="shared" ca="1" si="38"/>
        <v>5</v>
      </c>
      <c r="J333" s="1">
        <f t="shared" ca="1" si="39"/>
        <v>6</v>
      </c>
      <c r="K333" s="49">
        <f t="shared" ca="1" si="40"/>
        <v>9982</v>
      </c>
      <c r="L333" s="39">
        <v>46539</v>
      </c>
      <c r="M333" s="49">
        <v>20</v>
      </c>
      <c r="N333" s="49">
        <v>5</v>
      </c>
      <c r="O333" s="49">
        <v>5</v>
      </c>
      <c r="P333" s="49">
        <v>0</v>
      </c>
      <c r="Q333" s="49">
        <v>30</v>
      </c>
    </row>
    <row r="334" spans="2:17">
      <c r="B334" s="60">
        <f t="shared" ca="1" si="36"/>
        <v>46905</v>
      </c>
      <c r="C334" s="69">
        <f t="shared" ca="1" si="41"/>
        <v>23</v>
      </c>
      <c r="D334" s="67">
        <f t="shared" ca="1" si="35"/>
        <v>4</v>
      </c>
      <c r="E334" s="67">
        <f t="shared" ca="1" si="35"/>
        <v>4</v>
      </c>
      <c r="F334" s="63">
        <f t="shared" ca="1" si="35"/>
        <v>10013</v>
      </c>
      <c r="G334" s="8">
        <v>5.5899999999999998E-2</v>
      </c>
      <c r="H334" s="49">
        <f t="shared" ca="1" si="37"/>
        <v>22</v>
      </c>
      <c r="I334" s="1">
        <f t="shared" ca="1" si="38"/>
        <v>4</v>
      </c>
      <c r="J334" s="1">
        <f t="shared" ca="1" si="39"/>
        <v>4</v>
      </c>
      <c r="K334" s="49">
        <f t="shared" ca="1" si="40"/>
        <v>10013</v>
      </c>
      <c r="L334" s="39">
        <v>46569</v>
      </c>
      <c r="M334" s="49">
        <v>22</v>
      </c>
      <c r="N334" s="49">
        <v>4</v>
      </c>
      <c r="O334" s="49">
        <v>5</v>
      </c>
      <c r="P334" s="49">
        <v>1</v>
      </c>
      <c r="Q334" s="49">
        <v>31</v>
      </c>
    </row>
    <row r="335" spans="2:17">
      <c r="B335" s="60">
        <f t="shared" ca="1" si="36"/>
        <v>46935</v>
      </c>
      <c r="C335" s="69">
        <f t="shared" ca="1" si="41"/>
        <v>21</v>
      </c>
      <c r="D335" s="67">
        <f t="shared" ca="1" si="35"/>
        <v>3</v>
      </c>
      <c r="E335" s="67">
        <f t="shared" ca="1" si="35"/>
        <v>5</v>
      </c>
      <c r="F335" s="63">
        <f t="shared" ca="1" si="35"/>
        <v>10043</v>
      </c>
      <c r="G335" s="8">
        <v>5.5899999999999998E-2</v>
      </c>
      <c r="H335" s="49">
        <f t="shared" ca="1" si="37"/>
        <v>23</v>
      </c>
      <c r="I335" s="1">
        <f t="shared" ca="1" si="38"/>
        <v>3</v>
      </c>
      <c r="J335" s="1">
        <f t="shared" ca="1" si="39"/>
        <v>5</v>
      </c>
      <c r="K335" s="49">
        <f t="shared" ca="1" si="40"/>
        <v>10043</v>
      </c>
      <c r="L335" s="39">
        <v>46600</v>
      </c>
      <c r="M335" s="49">
        <v>22</v>
      </c>
      <c r="N335" s="49">
        <v>5</v>
      </c>
      <c r="O335" s="49">
        <v>4</v>
      </c>
      <c r="P335" s="49">
        <v>0</v>
      </c>
      <c r="Q335" s="49">
        <v>31</v>
      </c>
    </row>
    <row r="336" spans="2:17">
      <c r="B336" s="60">
        <f t="shared" ca="1" si="36"/>
        <v>46966</v>
      </c>
      <c r="C336" s="69">
        <f t="shared" ca="1" si="41"/>
        <v>21</v>
      </c>
      <c r="D336" s="67">
        <f t="shared" ca="1" si="35"/>
        <v>5</v>
      </c>
      <c r="E336" s="67">
        <f t="shared" ca="1" si="35"/>
        <v>5</v>
      </c>
      <c r="F336" s="63">
        <f t="shared" ca="1" si="35"/>
        <v>10074</v>
      </c>
      <c r="G336" s="8">
        <v>5.5800000000000002E-2</v>
      </c>
      <c r="H336" s="49">
        <f t="shared" ca="1" si="37"/>
        <v>21</v>
      </c>
      <c r="I336" s="1">
        <f t="shared" ca="1" si="38"/>
        <v>5</v>
      </c>
      <c r="J336" s="1">
        <f t="shared" ca="1" si="39"/>
        <v>5</v>
      </c>
      <c r="K336" s="49">
        <f t="shared" ca="1" si="40"/>
        <v>10074</v>
      </c>
      <c r="L336" s="39">
        <v>46631</v>
      </c>
      <c r="M336" s="49">
        <v>20</v>
      </c>
      <c r="N336" s="49">
        <v>4</v>
      </c>
      <c r="O336" s="49">
        <v>6</v>
      </c>
      <c r="P336" s="49">
        <v>1</v>
      </c>
      <c r="Q336" s="49">
        <v>30</v>
      </c>
    </row>
    <row r="337" spans="2:17">
      <c r="B337" s="60">
        <f t="shared" ca="1" si="36"/>
        <v>46997</v>
      </c>
      <c r="C337" s="69">
        <f t="shared" ca="1" si="41"/>
        <v>22</v>
      </c>
      <c r="D337" s="67">
        <f t="shared" ca="1" si="35"/>
        <v>4</v>
      </c>
      <c r="E337" s="67">
        <f t="shared" ca="1" si="35"/>
        <v>5</v>
      </c>
      <c r="F337" s="63">
        <f t="shared" ca="1" si="35"/>
        <v>10105</v>
      </c>
      <c r="G337" s="8">
        <v>5.5800000000000002E-2</v>
      </c>
      <c r="H337" s="49">
        <f t="shared" ca="1" si="37"/>
        <v>21</v>
      </c>
      <c r="I337" s="1">
        <f t="shared" ca="1" si="38"/>
        <v>4</v>
      </c>
      <c r="J337" s="1">
        <f t="shared" ca="1" si="39"/>
        <v>5</v>
      </c>
      <c r="K337" s="49">
        <f t="shared" ca="1" si="40"/>
        <v>10105</v>
      </c>
      <c r="L337" s="39">
        <v>46661</v>
      </c>
      <c r="M337" s="49">
        <v>23</v>
      </c>
      <c r="N337" s="49">
        <v>4</v>
      </c>
      <c r="O337" s="49">
        <v>4</v>
      </c>
      <c r="P337" s="49">
        <v>0</v>
      </c>
      <c r="Q337" s="49">
        <v>31</v>
      </c>
    </row>
    <row r="338" spans="2:17">
      <c r="B338" s="60">
        <f t="shared" ca="1" si="36"/>
        <v>47027</v>
      </c>
      <c r="C338" s="69">
        <f t="shared" ca="1" si="41"/>
        <v>20</v>
      </c>
      <c r="D338" s="67">
        <f t="shared" ca="1" si="35"/>
        <v>5</v>
      </c>
      <c r="E338" s="67">
        <f t="shared" ca="1" si="35"/>
        <v>4</v>
      </c>
      <c r="F338" s="63">
        <f t="shared" ca="1" si="35"/>
        <v>10135</v>
      </c>
      <c r="G338" s="8">
        <v>5.5800000000000002E-2</v>
      </c>
      <c r="H338" s="49">
        <f t="shared" ca="1" si="37"/>
        <v>22</v>
      </c>
      <c r="I338" s="1">
        <f t="shared" ca="1" si="38"/>
        <v>5</v>
      </c>
      <c r="J338" s="1">
        <f t="shared" ca="1" si="39"/>
        <v>4</v>
      </c>
      <c r="K338" s="49">
        <f t="shared" ca="1" si="40"/>
        <v>10135</v>
      </c>
      <c r="L338" s="39">
        <v>46692</v>
      </c>
      <c r="M338" s="49">
        <v>20</v>
      </c>
      <c r="N338" s="49">
        <v>5</v>
      </c>
      <c r="O338" s="49">
        <v>5</v>
      </c>
      <c r="P338" s="49">
        <v>1</v>
      </c>
      <c r="Q338" s="49">
        <v>30</v>
      </c>
    </row>
    <row r="339" spans="2:17">
      <c r="B339" s="60">
        <f t="shared" ca="1" si="36"/>
        <v>47058</v>
      </c>
      <c r="C339" s="69">
        <f t="shared" ca="1" si="41"/>
        <v>22</v>
      </c>
      <c r="D339" s="67">
        <f t="shared" ca="1" si="35"/>
        <v>4</v>
      </c>
      <c r="E339" s="67">
        <f t="shared" ca="1" si="35"/>
        <v>6</v>
      </c>
      <c r="F339" s="63">
        <f t="shared" ca="1" si="35"/>
        <v>10166</v>
      </c>
      <c r="G339" s="8">
        <v>5.57E-2</v>
      </c>
      <c r="H339" s="49">
        <f t="shared" ca="1" si="37"/>
        <v>20</v>
      </c>
      <c r="I339" s="1">
        <f t="shared" ca="1" si="38"/>
        <v>4</v>
      </c>
      <c r="J339" s="1">
        <f t="shared" ca="1" si="39"/>
        <v>6</v>
      </c>
      <c r="K339" s="49">
        <f t="shared" ca="1" si="40"/>
        <v>10166</v>
      </c>
      <c r="L339" s="39">
        <v>46722</v>
      </c>
      <c r="M339" s="49">
        <v>21</v>
      </c>
      <c r="N339" s="49">
        <v>4</v>
      </c>
      <c r="O339" s="49">
        <v>6</v>
      </c>
      <c r="P339" s="49">
        <v>1</v>
      </c>
      <c r="Q339" s="49">
        <v>31</v>
      </c>
    </row>
    <row r="340" spans="2:17">
      <c r="B340" s="60">
        <f t="shared" ca="1" si="36"/>
        <v>47088</v>
      </c>
      <c r="C340" s="69">
        <f t="shared" ca="1" si="41"/>
        <v>22</v>
      </c>
      <c r="D340" s="67">
        <f t="shared" ca="1" si="35"/>
        <v>4</v>
      </c>
      <c r="E340" s="67">
        <f t="shared" ca="1" si="35"/>
        <v>5</v>
      </c>
      <c r="F340" s="63">
        <f t="shared" ca="1" si="35"/>
        <v>10196</v>
      </c>
      <c r="G340" s="8">
        <v>5.57E-2</v>
      </c>
      <c r="H340" s="49">
        <f t="shared" ca="1" si="37"/>
        <v>22</v>
      </c>
      <c r="I340" s="1">
        <f t="shared" ca="1" si="38"/>
        <v>4</v>
      </c>
      <c r="J340" s="1">
        <f t="shared" ca="1" si="39"/>
        <v>5</v>
      </c>
      <c r="K340" s="49">
        <f t="shared" ca="1" si="40"/>
        <v>10196</v>
      </c>
      <c r="L340" s="39">
        <v>46753</v>
      </c>
      <c r="M340" s="49">
        <v>22</v>
      </c>
      <c r="N340" s="49">
        <v>4</v>
      </c>
      <c r="O340" s="49">
        <v>5</v>
      </c>
      <c r="P340" s="49">
        <v>1</v>
      </c>
      <c r="Q340" s="49">
        <v>31</v>
      </c>
    </row>
    <row r="341" spans="2:17">
      <c r="B341" s="60">
        <f t="shared" ca="1" si="36"/>
        <v>47119</v>
      </c>
      <c r="C341" s="69">
        <f t="shared" ca="1" si="41"/>
        <v>20</v>
      </c>
      <c r="D341" s="67">
        <f t="shared" ref="D341:F404" ca="1" si="42">I341</f>
        <v>4</v>
      </c>
      <c r="E341" s="67">
        <f t="shared" ca="1" si="42"/>
        <v>5</v>
      </c>
      <c r="F341" s="63">
        <f t="shared" ca="1" si="42"/>
        <v>10227</v>
      </c>
      <c r="G341" s="8">
        <v>5.57E-2</v>
      </c>
      <c r="H341" s="49">
        <f t="shared" ca="1" si="37"/>
        <v>22</v>
      </c>
      <c r="I341" s="1">
        <f t="shared" ca="1" si="38"/>
        <v>4</v>
      </c>
      <c r="J341" s="1">
        <f t="shared" ca="1" si="39"/>
        <v>5</v>
      </c>
      <c r="K341" s="49">
        <f t="shared" ca="1" si="40"/>
        <v>10227</v>
      </c>
      <c r="L341" s="39">
        <v>46784</v>
      </c>
      <c r="M341" s="49">
        <v>20</v>
      </c>
      <c r="N341" s="49">
        <v>5</v>
      </c>
      <c r="O341" s="49">
        <v>4</v>
      </c>
      <c r="P341" s="49">
        <v>0</v>
      </c>
      <c r="Q341" s="49">
        <v>29</v>
      </c>
    </row>
    <row r="342" spans="2:17">
      <c r="B342" s="60">
        <f t="shared" ca="1" si="36"/>
        <v>47150</v>
      </c>
      <c r="C342" s="69">
        <f t="shared" ca="1" si="41"/>
        <v>21</v>
      </c>
      <c r="D342" s="67">
        <f t="shared" ca="1" si="42"/>
        <v>4</v>
      </c>
      <c r="E342" s="67">
        <f t="shared" ca="1" si="42"/>
        <v>4</v>
      </c>
      <c r="F342" s="63">
        <f t="shared" ca="1" si="42"/>
        <v>10258</v>
      </c>
      <c r="G342" s="8">
        <v>5.5599999999999997E-2</v>
      </c>
      <c r="H342" s="49">
        <f t="shared" ca="1" si="37"/>
        <v>20</v>
      </c>
      <c r="I342" s="1">
        <f t="shared" ca="1" si="38"/>
        <v>4</v>
      </c>
      <c r="J342" s="1">
        <f t="shared" ca="1" si="39"/>
        <v>4</v>
      </c>
      <c r="K342" s="49">
        <f t="shared" ca="1" si="40"/>
        <v>10258</v>
      </c>
      <c r="L342" s="39">
        <v>46813</v>
      </c>
      <c r="M342" s="49">
        <v>22</v>
      </c>
      <c r="N342" s="49">
        <v>4</v>
      </c>
      <c r="O342" s="49">
        <v>5</v>
      </c>
      <c r="P342" s="49">
        <v>0</v>
      </c>
      <c r="Q342" s="49">
        <v>31</v>
      </c>
    </row>
    <row r="343" spans="2:17">
      <c r="B343" s="60">
        <f t="shared" ca="1" si="36"/>
        <v>47178</v>
      </c>
      <c r="C343" s="69">
        <f t="shared" ca="1" si="41"/>
        <v>22</v>
      </c>
      <c r="D343" s="67">
        <f t="shared" ca="1" si="42"/>
        <v>5</v>
      </c>
      <c r="E343" s="67">
        <f t="shared" ca="1" si="42"/>
        <v>5</v>
      </c>
      <c r="F343" s="63">
        <f t="shared" ca="1" si="42"/>
        <v>10286</v>
      </c>
      <c r="G343" s="8">
        <v>5.5599999999999997E-2</v>
      </c>
      <c r="H343" s="49">
        <f t="shared" ca="1" si="37"/>
        <v>21</v>
      </c>
      <c r="I343" s="1">
        <f t="shared" ca="1" si="38"/>
        <v>5</v>
      </c>
      <c r="J343" s="1">
        <f t="shared" ca="1" si="39"/>
        <v>5</v>
      </c>
      <c r="K343" s="49">
        <f t="shared" ca="1" si="40"/>
        <v>10286</v>
      </c>
      <c r="L343" s="39">
        <v>46844</v>
      </c>
      <c r="M343" s="49">
        <v>22</v>
      </c>
      <c r="N343" s="49">
        <v>4</v>
      </c>
      <c r="O343" s="49">
        <v>4</v>
      </c>
      <c r="P343" s="49">
        <v>0</v>
      </c>
      <c r="Q343" s="49">
        <v>30</v>
      </c>
    </row>
    <row r="344" spans="2:17">
      <c r="B344" s="60">
        <f t="shared" ca="1" si="36"/>
        <v>47209</v>
      </c>
      <c r="C344" s="69">
        <f t="shared" ca="1" si="41"/>
        <v>22</v>
      </c>
      <c r="D344" s="67">
        <f t="shared" ca="1" si="42"/>
        <v>4</v>
      </c>
      <c r="E344" s="67">
        <f t="shared" ca="1" si="42"/>
        <v>4</v>
      </c>
      <c r="F344" s="63">
        <f t="shared" ca="1" si="42"/>
        <v>10317</v>
      </c>
      <c r="G344" s="8">
        <v>5.5599999999999997E-2</v>
      </c>
      <c r="H344" s="49">
        <f t="shared" ca="1" si="37"/>
        <v>22</v>
      </c>
      <c r="I344" s="1">
        <f t="shared" ca="1" si="38"/>
        <v>4</v>
      </c>
      <c r="J344" s="1">
        <f t="shared" ca="1" si="39"/>
        <v>4</v>
      </c>
      <c r="K344" s="49">
        <f t="shared" ca="1" si="40"/>
        <v>10317</v>
      </c>
      <c r="L344" s="39">
        <v>46874</v>
      </c>
      <c r="M344" s="49">
        <v>20</v>
      </c>
      <c r="N344" s="49">
        <v>5</v>
      </c>
      <c r="O344" s="49">
        <v>6</v>
      </c>
      <c r="P344" s="49">
        <v>1</v>
      </c>
      <c r="Q344" s="49">
        <v>31</v>
      </c>
    </row>
    <row r="345" spans="2:17">
      <c r="B345" s="60">
        <f t="shared" ca="1" si="36"/>
        <v>47239</v>
      </c>
      <c r="C345" s="69">
        <f t="shared" ca="1" si="41"/>
        <v>20</v>
      </c>
      <c r="D345" s="67">
        <f t="shared" ca="1" si="42"/>
        <v>4</v>
      </c>
      <c r="E345" s="67">
        <f t="shared" ca="1" si="42"/>
        <v>5</v>
      </c>
      <c r="F345" s="63">
        <f t="shared" ca="1" si="42"/>
        <v>10347</v>
      </c>
      <c r="G345" s="8">
        <v>5.5500000000000001E-2</v>
      </c>
      <c r="H345" s="49">
        <f t="shared" ca="1" si="37"/>
        <v>22</v>
      </c>
      <c r="I345" s="1">
        <f t="shared" ca="1" si="38"/>
        <v>4</v>
      </c>
      <c r="J345" s="1">
        <f t="shared" ca="1" si="39"/>
        <v>5</v>
      </c>
      <c r="K345" s="49">
        <f t="shared" ca="1" si="40"/>
        <v>10347</v>
      </c>
      <c r="L345" s="39">
        <v>46905</v>
      </c>
      <c r="M345" s="49">
        <v>22</v>
      </c>
      <c r="N345" s="49">
        <v>4</v>
      </c>
      <c r="O345" s="49">
        <v>4</v>
      </c>
      <c r="P345" s="49">
        <v>0</v>
      </c>
      <c r="Q345" s="49">
        <v>30</v>
      </c>
    </row>
    <row r="346" spans="2:17">
      <c r="B346" s="60">
        <f t="shared" ca="1" si="36"/>
        <v>47270</v>
      </c>
      <c r="C346" s="69">
        <f t="shared" ca="1" si="41"/>
        <v>22</v>
      </c>
      <c r="D346" s="67">
        <f t="shared" ca="1" si="42"/>
        <v>5</v>
      </c>
      <c r="E346" s="67">
        <f t="shared" ca="1" si="42"/>
        <v>5</v>
      </c>
      <c r="F346" s="63">
        <f t="shared" ca="1" si="42"/>
        <v>10378</v>
      </c>
      <c r="G346" s="8">
        <v>5.5500000000000001E-2</v>
      </c>
      <c r="H346" s="49">
        <f t="shared" ca="1" si="37"/>
        <v>20</v>
      </c>
      <c r="I346" s="1">
        <f t="shared" ca="1" si="38"/>
        <v>5</v>
      </c>
      <c r="J346" s="1">
        <f t="shared" ca="1" si="39"/>
        <v>5</v>
      </c>
      <c r="K346" s="49">
        <f t="shared" ca="1" si="40"/>
        <v>10378</v>
      </c>
      <c r="L346" s="39">
        <v>46935</v>
      </c>
      <c r="M346" s="49">
        <v>23</v>
      </c>
      <c r="N346" s="49">
        <v>3</v>
      </c>
      <c r="O346" s="49">
        <v>5</v>
      </c>
      <c r="P346" s="49">
        <v>1</v>
      </c>
      <c r="Q346" s="49">
        <v>31</v>
      </c>
    </row>
    <row r="347" spans="2:17">
      <c r="B347" s="60">
        <f t="shared" ca="1" si="36"/>
        <v>47300</v>
      </c>
      <c r="C347" s="69">
        <f t="shared" ca="1" si="41"/>
        <v>22</v>
      </c>
      <c r="D347" s="67">
        <f t="shared" ca="1" si="42"/>
        <v>4</v>
      </c>
      <c r="E347" s="67">
        <f t="shared" ca="1" si="42"/>
        <v>5</v>
      </c>
      <c r="F347" s="63">
        <f t="shared" ca="1" si="42"/>
        <v>10408</v>
      </c>
      <c r="G347" s="8">
        <v>5.5500000000000001E-2</v>
      </c>
      <c r="H347" s="49">
        <f t="shared" ca="1" si="37"/>
        <v>22</v>
      </c>
      <c r="I347" s="1">
        <f t="shared" ca="1" si="38"/>
        <v>4</v>
      </c>
      <c r="J347" s="1">
        <f t="shared" ca="1" si="39"/>
        <v>5</v>
      </c>
      <c r="K347" s="49">
        <f t="shared" ca="1" si="40"/>
        <v>10408</v>
      </c>
      <c r="L347" s="39">
        <v>46966</v>
      </c>
      <c r="M347" s="49">
        <v>21</v>
      </c>
      <c r="N347" s="49">
        <v>5</v>
      </c>
      <c r="O347" s="49">
        <v>5</v>
      </c>
      <c r="P347" s="49">
        <v>0</v>
      </c>
      <c r="Q347" s="49">
        <v>31</v>
      </c>
    </row>
    <row r="348" spans="2:17">
      <c r="B348" s="60">
        <f t="shared" ca="1" si="36"/>
        <v>47331</v>
      </c>
      <c r="C348" s="69">
        <f t="shared" ca="1" si="41"/>
        <v>20</v>
      </c>
      <c r="D348" s="67">
        <f t="shared" ca="1" si="42"/>
        <v>5</v>
      </c>
      <c r="E348" s="67">
        <f t="shared" ca="1" si="42"/>
        <v>4</v>
      </c>
      <c r="F348" s="63">
        <f t="shared" ca="1" si="42"/>
        <v>10439</v>
      </c>
      <c r="G348" s="8">
        <v>5.5399999999999998E-2</v>
      </c>
      <c r="H348" s="49">
        <f t="shared" ca="1" si="37"/>
        <v>22</v>
      </c>
      <c r="I348" s="1">
        <f t="shared" ca="1" si="38"/>
        <v>5</v>
      </c>
      <c r="J348" s="1">
        <f t="shared" ca="1" si="39"/>
        <v>4</v>
      </c>
      <c r="K348" s="49">
        <f t="shared" ca="1" si="40"/>
        <v>10439</v>
      </c>
      <c r="L348" s="39">
        <v>46997</v>
      </c>
      <c r="M348" s="49">
        <v>21</v>
      </c>
      <c r="N348" s="49">
        <v>4</v>
      </c>
      <c r="O348" s="49">
        <v>5</v>
      </c>
      <c r="P348" s="49">
        <v>1</v>
      </c>
      <c r="Q348" s="49">
        <v>30</v>
      </c>
    </row>
    <row r="349" spans="2:17">
      <c r="B349" s="60">
        <f t="shared" ca="1" si="36"/>
        <v>47362</v>
      </c>
      <c r="C349" s="69">
        <f t="shared" ca="1" si="41"/>
        <v>23</v>
      </c>
      <c r="D349" s="67">
        <f t="shared" ca="1" si="42"/>
        <v>4</v>
      </c>
      <c r="E349" s="67">
        <f t="shared" ca="1" si="42"/>
        <v>6</v>
      </c>
      <c r="F349" s="63">
        <f t="shared" ca="1" si="42"/>
        <v>10470</v>
      </c>
      <c r="G349" s="8">
        <v>5.5399999999999998E-2</v>
      </c>
      <c r="H349" s="49">
        <f t="shared" ca="1" si="37"/>
        <v>20</v>
      </c>
      <c r="I349" s="1">
        <f t="shared" ca="1" si="38"/>
        <v>4</v>
      </c>
      <c r="J349" s="1">
        <f t="shared" ca="1" si="39"/>
        <v>6</v>
      </c>
      <c r="K349" s="49">
        <f t="shared" ca="1" si="40"/>
        <v>10470</v>
      </c>
      <c r="L349" s="39">
        <v>47027</v>
      </c>
      <c r="M349" s="49">
        <v>22</v>
      </c>
      <c r="N349" s="49">
        <v>5</v>
      </c>
      <c r="O349" s="49">
        <v>4</v>
      </c>
      <c r="P349" s="49">
        <v>0</v>
      </c>
      <c r="Q349" s="49">
        <v>31</v>
      </c>
    </row>
    <row r="350" spans="2:17">
      <c r="B350" s="60">
        <f t="shared" ca="1" si="36"/>
        <v>47392</v>
      </c>
      <c r="C350" s="69">
        <f t="shared" ca="1" si="41"/>
        <v>20</v>
      </c>
      <c r="D350" s="67">
        <f t="shared" ca="1" si="42"/>
        <v>4</v>
      </c>
      <c r="E350" s="67">
        <f t="shared" ca="1" si="42"/>
        <v>4</v>
      </c>
      <c r="F350" s="63">
        <f t="shared" ca="1" si="42"/>
        <v>10500</v>
      </c>
      <c r="G350" s="8">
        <v>5.5399999999999998E-2</v>
      </c>
      <c r="H350" s="49">
        <f t="shared" ca="1" si="37"/>
        <v>23</v>
      </c>
      <c r="I350" s="1">
        <f t="shared" ca="1" si="38"/>
        <v>4</v>
      </c>
      <c r="J350" s="1">
        <f t="shared" ca="1" si="39"/>
        <v>4</v>
      </c>
      <c r="K350" s="49">
        <f t="shared" ca="1" si="40"/>
        <v>10500</v>
      </c>
      <c r="L350" s="39">
        <v>47058</v>
      </c>
      <c r="M350" s="49">
        <v>20</v>
      </c>
      <c r="N350" s="49">
        <v>4</v>
      </c>
      <c r="O350" s="49">
        <v>6</v>
      </c>
      <c r="P350" s="49">
        <v>1</v>
      </c>
      <c r="Q350" s="49">
        <v>30</v>
      </c>
    </row>
    <row r="351" spans="2:17">
      <c r="B351" s="60">
        <f t="shared" ca="1" si="36"/>
        <v>47423</v>
      </c>
      <c r="C351" s="69">
        <f t="shared" ca="1" si="41"/>
        <v>21</v>
      </c>
      <c r="D351" s="67">
        <f t="shared" ca="1" si="42"/>
        <v>5</v>
      </c>
      <c r="E351" s="67">
        <f t="shared" ca="1" si="42"/>
        <v>5</v>
      </c>
      <c r="F351" s="63">
        <f t="shared" ca="1" si="42"/>
        <v>10531</v>
      </c>
      <c r="G351" s="8">
        <v>5.5300000000000002E-2</v>
      </c>
      <c r="H351" s="49">
        <f t="shared" ca="1" si="37"/>
        <v>20</v>
      </c>
      <c r="I351" s="1">
        <f t="shared" ca="1" si="38"/>
        <v>5</v>
      </c>
      <c r="J351" s="1">
        <f t="shared" ca="1" si="39"/>
        <v>5</v>
      </c>
      <c r="K351" s="49">
        <f t="shared" ca="1" si="40"/>
        <v>10531</v>
      </c>
      <c r="L351" s="39">
        <v>47088</v>
      </c>
      <c r="M351" s="49">
        <v>22</v>
      </c>
      <c r="N351" s="49">
        <v>4</v>
      </c>
      <c r="O351" s="49">
        <v>5</v>
      </c>
      <c r="P351" s="49">
        <v>1</v>
      </c>
      <c r="Q351" s="49">
        <v>31</v>
      </c>
    </row>
    <row r="352" spans="2:17">
      <c r="B352" s="60">
        <f t="shared" ca="1" si="36"/>
        <v>47453</v>
      </c>
      <c r="C352" s="69">
        <f t="shared" ca="1" si="41"/>
        <v>22</v>
      </c>
      <c r="D352" s="67">
        <f t="shared" ca="1" si="42"/>
        <v>4</v>
      </c>
      <c r="E352" s="67">
        <f t="shared" ca="1" si="42"/>
        <v>6</v>
      </c>
      <c r="F352" s="63">
        <f t="shared" ca="1" si="42"/>
        <v>10561</v>
      </c>
      <c r="G352" s="8">
        <v>5.5300000000000002E-2</v>
      </c>
      <c r="H352" s="49">
        <f t="shared" ca="1" si="37"/>
        <v>21</v>
      </c>
      <c r="I352" s="1">
        <f t="shared" ca="1" si="38"/>
        <v>4</v>
      </c>
      <c r="J352" s="1">
        <f t="shared" ca="1" si="39"/>
        <v>6</v>
      </c>
      <c r="K352" s="49">
        <f t="shared" ca="1" si="40"/>
        <v>10561</v>
      </c>
      <c r="L352" s="39">
        <v>47119</v>
      </c>
      <c r="M352" s="49">
        <v>22</v>
      </c>
      <c r="N352" s="49">
        <v>4</v>
      </c>
      <c r="O352" s="49">
        <v>5</v>
      </c>
      <c r="P352" s="49">
        <v>1</v>
      </c>
      <c r="Q352" s="49">
        <v>31</v>
      </c>
    </row>
    <row r="353" spans="2:17">
      <c r="B353" s="60">
        <f t="shared" ca="1" si="36"/>
        <v>47484</v>
      </c>
      <c r="C353" s="69">
        <f t="shared" ca="1" si="41"/>
        <v>20</v>
      </c>
      <c r="D353" s="67">
        <f t="shared" ca="1" si="42"/>
        <v>4</v>
      </c>
      <c r="E353" s="67">
        <f t="shared" ca="1" si="42"/>
        <v>5</v>
      </c>
      <c r="F353" s="63">
        <f t="shared" ca="1" si="42"/>
        <v>10592</v>
      </c>
      <c r="H353" s="49">
        <f t="shared" ca="1" si="37"/>
        <v>22</v>
      </c>
      <c r="I353" s="1">
        <f t="shared" ca="1" si="38"/>
        <v>4</v>
      </c>
      <c r="J353" s="1">
        <f t="shared" ca="1" si="39"/>
        <v>5</v>
      </c>
      <c r="K353" s="49">
        <f t="shared" ca="1" si="40"/>
        <v>10592</v>
      </c>
      <c r="L353" s="39">
        <v>47150</v>
      </c>
      <c r="M353" s="49">
        <v>20</v>
      </c>
      <c r="N353" s="49">
        <v>4</v>
      </c>
      <c r="O353" s="49">
        <v>4</v>
      </c>
      <c r="P353" s="49">
        <v>0</v>
      </c>
      <c r="Q353" s="49">
        <v>28</v>
      </c>
    </row>
    <row r="354" spans="2:17">
      <c r="B354" s="60">
        <f t="shared" ca="1" si="36"/>
        <v>47515</v>
      </c>
      <c r="C354" s="69">
        <f t="shared" ca="1" si="41"/>
        <v>21</v>
      </c>
      <c r="D354" s="67">
        <f t="shared" ca="1" si="42"/>
        <v>4</v>
      </c>
      <c r="E354" s="67">
        <f t="shared" ca="1" si="42"/>
        <v>4</v>
      </c>
      <c r="F354" s="63">
        <f t="shared" ca="1" si="42"/>
        <v>10623</v>
      </c>
      <c r="H354" s="49">
        <f t="shared" ca="1" si="37"/>
        <v>20</v>
      </c>
      <c r="I354" s="1">
        <f t="shared" ca="1" si="38"/>
        <v>4</v>
      </c>
      <c r="J354" s="1">
        <f t="shared" ca="1" si="39"/>
        <v>4</v>
      </c>
      <c r="K354" s="49">
        <f t="shared" ca="1" si="40"/>
        <v>10623</v>
      </c>
      <c r="L354" s="39">
        <v>47178</v>
      </c>
      <c r="M354" s="49">
        <v>21</v>
      </c>
      <c r="N354" s="49">
        <v>5</v>
      </c>
      <c r="O354" s="49">
        <v>5</v>
      </c>
      <c r="P354" s="49">
        <v>0</v>
      </c>
      <c r="Q354" s="49">
        <v>31</v>
      </c>
    </row>
    <row r="355" spans="2:17">
      <c r="B355" s="60">
        <f t="shared" ca="1" si="36"/>
        <v>47543</v>
      </c>
      <c r="C355" s="69">
        <f t="shared" ca="1" si="41"/>
        <v>22</v>
      </c>
      <c r="D355" s="67">
        <f t="shared" ca="1" si="42"/>
        <v>5</v>
      </c>
      <c r="E355" s="67">
        <f t="shared" ca="1" si="42"/>
        <v>5</v>
      </c>
      <c r="F355" s="63">
        <f t="shared" ca="1" si="42"/>
        <v>10651</v>
      </c>
      <c r="H355" s="49">
        <f t="shared" ca="1" si="37"/>
        <v>21</v>
      </c>
      <c r="I355" s="1">
        <f t="shared" ca="1" si="38"/>
        <v>5</v>
      </c>
      <c r="J355" s="1">
        <f t="shared" ca="1" si="39"/>
        <v>5</v>
      </c>
      <c r="K355" s="49">
        <f t="shared" ca="1" si="40"/>
        <v>10651</v>
      </c>
      <c r="L355" s="39">
        <v>47209</v>
      </c>
      <c r="M355" s="49">
        <v>22</v>
      </c>
      <c r="N355" s="49">
        <v>4</v>
      </c>
      <c r="O355" s="49">
        <v>4</v>
      </c>
      <c r="P355" s="49">
        <v>0</v>
      </c>
      <c r="Q355" s="49">
        <v>30</v>
      </c>
    </row>
    <row r="356" spans="2:17">
      <c r="B356" s="60">
        <f t="shared" ca="1" si="36"/>
        <v>47574</v>
      </c>
      <c r="C356" s="69">
        <f t="shared" ca="1" si="41"/>
        <v>22</v>
      </c>
      <c r="D356" s="67">
        <f t="shared" ca="1" si="42"/>
        <v>4</v>
      </c>
      <c r="E356" s="67">
        <f t="shared" ca="1" si="42"/>
        <v>4</v>
      </c>
      <c r="F356" s="63">
        <f t="shared" ca="1" si="42"/>
        <v>10682</v>
      </c>
      <c r="H356" s="49">
        <f t="shared" ca="1" si="37"/>
        <v>22</v>
      </c>
      <c r="I356" s="1">
        <f t="shared" ca="1" si="38"/>
        <v>4</v>
      </c>
      <c r="J356" s="1">
        <f t="shared" ca="1" si="39"/>
        <v>4</v>
      </c>
      <c r="K356" s="49">
        <f t="shared" ca="1" si="40"/>
        <v>10682</v>
      </c>
      <c r="L356" s="39">
        <v>47239</v>
      </c>
      <c r="M356" s="49">
        <v>22</v>
      </c>
      <c r="N356" s="49">
        <v>4</v>
      </c>
      <c r="O356" s="49">
        <v>5</v>
      </c>
      <c r="P356" s="49">
        <v>1</v>
      </c>
      <c r="Q356" s="49">
        <v>31</v>
      </c>
    </row>
    <row r="357" spans="2:17">
      <c r="B357" s="60">
        <f t="shared" ca="1" si="36"/>
        <v>47604</v>
      </c>
      <c r="C357" s="69">
        <f t="shared" ca="1" si="41"/>
        <v>20</v>
      </c>
      <c r="D357" s="67">
        <f t="shared" ca="1" si="42"/>
        <v>4</v>
      </c>
      <c r="E357" s="67">
        <f t="shared" ca="1" si="42"/>
        <v>5</v>
      </c>
      <c r="F357" s="63">
        <f t="shared" ca="1" si="42"/>
        <v>10712</v>
      </c>
      <c r="H357" s="49">
        <f t="shared" ca="1" si="37"/>
        <v>22</v>
      </c>
      <c r="I357" s="1">
        <f t="shared" ca="1" si="38"/>
        <v>4</v>
      </c>
      <c r="J357" s="1">
        <f t="shared" ca="1" si="39"/>
        <v>5</v>
      </c>
      <c r="K357" s="49">
        <f t="shared" ca="1" si="40"/>
        <v>10712</v>
      </c>
      <c r="L357" s="39">
        <v>47270</v>
      </c>
      <c r="M357" s="49">
        <v>20</v>
      </c>
      <c r="N357" s="49">
        <v>5</v>
      </c>
      <c r="O357" s="49">
        <v>5</v>
      </c>
      <c r="P357" s="49">
        <v>0</v>
      </c>
      <c r="Q357" s="49">
        <v>30</v>
      </c>
    </row>
    <row r="358" spans="2:17">
      <c r="B358" s="60">
        <f t="shared" ca="1" si="36"/>
        <v>47635</v>
      </c>
      <c r="C358" s="69">
        <f t="shared" ca="1" si="41"/>
        <v>22</v>
      </c>
      <c r="D358" s="67">
        <f t="shared" ca="1" si="42"/>
        <v>5</v>
      </c>
      <c r="E358" s="67">
        <f t="shared" ca="1" si="42"/>
        <v>5</v>
      </c>
      <c r="F358" s="63">
        <f t="shared" ca="1" si="42"/>
        <v>10743</v>
      </c>
      <c r="H358" s="49">
        <f t="shared" ca="1" si="37"/>
        <v>20</v>
      </c>
      <c r="I358" s="1">
        <f t="shared" ca="1" si="38"/>
        <v>5</v>
      </c>
      <c r="J358" s="1">
        <f t="shared" ca="1" si="39"/>
        <v>5</v>
      </c>
      <c r="K358" s="49">
        <f t="shared" ca="1" si="40"/>
        <v>10743</v>
      </c>
      <c r="L358" s="39">
        <v>47300</v>
      </c>
      <c r="M358" s="49">
        <v>22</v>
      </c>
      <c r="N358" s="49">
        <v>4</v>
      </c>
      <c r="O358" s="49">
        <v>5</v>
      </c>
      <c r="P358" s="49">
        <v>1</v>
      </c>
      <c r="Q358" s="49">
        <v>31</v>
      </c>
    </row>
    <row r="359" spans="2:17">
      <c r="B359" s="60">
        <f t="shared" ca="1" si="36"/>
        <v>47665</v>
      </c>
      <c r="C359" s="69">
        <f t="shared" ca="1" si="41"/>
        <v>22</v>
      </c>
      <c r="D359" s="67">
        <f t="shared" ca="1" si="42"/>
        <v>4</v>
      </c>
      <c r="E359" s="67">
        <f t="shared" ca="1" si="42"/>
        <v>5</v>
      </c>
      <c r="F359" s="63">
        <f t="shared" ca="1" si="42"/>
        <v>10773</v>
      </c>
      <c r="H359" s="49">
        <f t="shared" ca="1" si="37"/>
        <v>22</v>
      </c>
      <c r="I359" s="1">
        <f t="shared" ca="1" si="38"/>
        <v>4</v>
      </c>
      <c r="J359" s="1">
        <f t="shared" ca="1" si="39"/>
        <v>5</v>
      </c>
      <c r="K359" s="49">
        <f t="shared" ca="1" si="40"/>
        <v>10773</v>
      </c>
      <c r="L359" s="39">
        <v>47331</v>
      </c>
      <c r="M359" s="49">
        <v>22</v>
      </c>
      <c r="N359" s="49">
        <v>5</v>
      </c>
      <c r="O359" s="49">
        <v>4</v>
      </c>
      <c r="P359" s="49">
        <v>0</v>
      </c>
      <c r="Q359" s="49">
        <v>31</v>
      </c>
    </row>
    <row r="360" spans="2:17">
      <c r="B360" s="60">
        <f t="shared" ca="1" si="36"/>
        <v>47696</v>
      </c>
      <c r="C360" s="69">
        <f t="shared" ca="1" si="41"/>
        <v>20</v>
      </c>
      <c r="D360" s="67">
        <f t="shared" ca="1" si="42"/>
        <v>5</v>
      </c>
      <c r="E360" s="67">
        <f t="shared" ca="1" si="42"/>
        <v>4</v>
      </c>
      <c r="F360" s="63">
        <f t="shared" ca="1" si="42"/>
        <v>10804</v>
      </c>
      <c r="H360" s="49">
        <f t="shared" ca="1" si="37"/>
        <v>22</v>
      </c>
      <c r="I360" s="1">
        <f t="shared" ca="1" si="38"/>
        <v>5</v>
      </c>
      <c r="J360" s="1">
        <f t="shared" ca="1" si="39"/>
        <v>4</v>
      </c>
      <c r="K360" s="49">
        <f t="shared" ca="1" si="40"/>
        <v>10804</v>
      </c>
      <c r="L360" s="39">
        <v>47362</v>
      </c>
      <c r="M360" s="49">
        <v>20</v>
      </c>
      <c r="N360" s="49">
        <v>4</v>
      </c>
      <c r="O360" s="49">
        <v>6</v>
      </c>
      <c r="P360" s="49">
        <v>1</v>
      </c>
      <c r="Q360" s="49">
        <v>30</v>
      </c>
    </row>
    <row r="361" spans="2:17">
      <c r="B361" s="60">
        <f t="shared" ca="1" si="36"/>
        <v>47727</v>
      </c>
      <c r="C361" s="69">
        <f t="shared" ca="1" si="41"/>
        <v>23</v>
      </c>
      <c r="D361" s="67">
        <f t="shared" ca="1" si="42"/>
        <v>4</v>
      </c>
      <c r="E361" s="67">
        <f t="shared" ca="1" si="42"/>
        <v>6</v>
      </c>
      <c r="F361" s="63">
        <f t="shared" ca="1" si="42"/>
        <v>10835</v>
      </c>
      <c r="H361" s="49">
        <f t="shared" ca="1" si="37"/>
        <v>20</v>
      </c>
      <c r="I361" s="1">
        <f t="shared" ca="1" si="38"/>
        <v>4</v>
      </c>
      <c r="J361" s="1">
        <f t="shared" ca="1" si="39"/>
        <v>6</v>
      </c>
      <c r="K361" s="49">
        <f t="shared" ca="1" si="40"/>
        <v>10835</v>
      </c>
      <c r="L361" s="39">
        <v>47392</v>
      </c>
      <c r="M361" s="49">
        <v>23</v>
      </c>
      <c r="N361" s="49">
        <v>4</v>
      </c>
      <c r="O361" s="49">
        <v>4</v>
      </c>
      <c r="P361" s="49">
        <v>0</v>
      </c>
      <c r="Q361" s="49">
        <v>31</v>
      </c>
    </row>
    <row r="362" spans="2:17">
      <c r="B362" s="60">
        <f t="shared" ca="1" si="36"/>
        <v>47757</v>
      </c>
      <c r="C362" s="69">
        <f t="shared" ca="1" si="41"/>
        <v>20</v>
      </c>
      <c r="D362" s="67">
        <f t="shared" ca="1" si="42"/>
        <v>4</v>
      </c>
      <c r="E362" s="67">
        <f t="shared" ca="1" si="42"/>
        <v>4</v>
      </c>
      <c r="F362" s="63">
        <f t="shared" ca="1" si="42"/>
        <v>10865</v>
      </c>
      <c r="H362" s="49">
        <f t="shared" ca="1" si="37"/>
        <v>23</v>
      </c>
      <c r="I362" s="1">
        <f t="shared" ca="1" si="38"/>
        <v>4</v>
      </c>
      <c r="J362" s="1">
        <f t="shared" ca="1" si="39"/>
        <v>4</v>
      </c>
      <c r="K362" s="49">
        <f t="shared" ca="1" si="40"/>
        <v>10865</v>
      </c>
      <c r="L362" s="39">
        <v>47423</v>
      </c>
      <c r="M362" s="49">
        <v>20</v>
      </c>
      <c r="N362" s="49">
        <v>5</v>
      </c>
      <c r="O362" s="49">
        <v>5</v>
      </c>
      <c r="P362" s="49">
        <v>1</v>
      </c>
      <c r="Q362" s="49">
        <v>30</v>
      </c>
    </row>
    <row r="363" spans="2:17">
      <c r="B363" s="60">
        <f t="shared" ca="1" si="36"/>
        <v>47788</v>
      </c>
      <c r="C363" s="69">
        <f t="shared" ca="1" si="41"/>
        <v>21</v>
      </c>
      <c r="D363" s="67">
        <f t="shared" ca="1" si="42"/>
        <v>5</v>
      </c>
      <c r="E363" s="67">
        <f t="shared" ca="1" si="42"/>
        <v>5</v>
      </c>
      <c r="F363" s="63">
        <f t="shared" ca="1" si="42"/>
        <v>10896</v>
      </c>
      <c r="H363" s="49">
        <f t="shared" ca="1" si="37"/>
        <v>20</v>
      </c>
      <c r="I363" s="1">
        <f t="shared" ca="1" si="38"/>
        <v>5</v>
      </c>
      <c r="J363" s="1">
        <f t="shared" ca="1" si="39"/>
        <v>5</v>
      </c>
      <c r="K363" s="49">
        <f t="shared" ca="1" si="40"/>
        <v>10896</v>
      </c>
      <c r="L363" s="39">
        <v>47453</v>
      </c>
      <c r="M363" s="49">
        <v>21</v>
      </c>
      <c r="N363" s="49">
        <v>4</v>
      </c>
      <c r="O363" s="49">
        <v>6</v>
      </c>
      <c r="P363" s="49">
        <v>1</v>
      </c>
      <c r="Q363" s="49">
        <v>31</v>
      </c>
    </row>
    <row r="364" spans="2:17">
      <c r="B364" s="60">
        <f t="shared" ca="1" si="36"/>
        <v>47818</v>
      </c>
      <c r="C364" s="69">
        <f t="shared" ca="1" si="41"/>
        <v>22</v>
      </c>
      <c r="D364" s="67">
        <f t="shared" ca="1" si="42"/>
        <v>4</v>
      </c>
      <c r="E364" s="67">
        <f t="shared" ca="1" si="42"/>
        <v>6</v>
      </c>
      <c r="F364" s="63">
        <f t="shared" ca="1" si="42"/>
        <v>10926</v>
      </c>
      <c r="H364" s="49">
        <f t="shared" ca="1" si="37"/>
        <v>21</v>
      </c>
      <c r="I364" s="1">
        <f t="shared" ca="1" si="38"/>
        <v>4</v>
      </c>
      <c r="J364" s="1">
        <f t="shared" ca="1" si="39"/>
        <v>6</v>
      </c>
      <c r="K364" s="49">
        <f t="shared" ca="1" si="40"/>
        <v>10926</v>
      </c>
      <c r="L364" s="39">
        <v>47484</v>
      </c>
      <c r="M364" s="49">
        <v>22</v>
      </c>
      <c r="N364" s="49">
        <v>4</v>
      </c>
      <c r="O364" s="49">
        <v>5</v>
      </c>
      <c r="P364" s="49">
        <v>1</v>
      </c>
      <c r="Q364" s="49">
        <v>31</v>
      </c>
    </row>
    <row r="365" spans="2:17">
      <c r="B365" s="60">
        <f t="shared" ca="1" si="36"/>
        <v>47849</v>
      </c>
      <c r="C365" s="69">
        <f t="shared" ca="1" si="41"/>
        <v>20</v>
      </c>
      <c r="D365" s="67">
        <f t="shared" ca="1" si="42"/>
        <v>4</v>
      </c>
      <c r="E365" s="67">
        <f t="shared" ca="1" si="42"/>
        <v>5</v>
      </c>
      <c r="F365" s="63">
        <f t="shared" ca="1" si="42"/>
        <v>10957</v>
      </c>
      <c r="H365" s="49">
        <f t="shared" ca="1" si="37"/>
        <v>22</v>
      </c>
      <c r="I365" s="1">
        <f t="shared" ca="1" si="38"/>
        <v>4</v>
      </c>
      <c r="J365" s="1">
        <f t="shared" ca="1" si="39"/>
        <v>5</v>
      </c>
      <c r="K365" s="49">
        <f t="shared" ca="1" si="40"/>
        <v>10957</v>
      </c>
      <c r="L365" s="39">
        <v>47515</v>
      </c>
      <c r="M365" s="49">
        <v>20</v>
      </c>
      <c r="N365" s="49">
        <v>4</v>
      </c>
      <c r="O365" s="49">
        <v>4</v>
      </c>
      <c r="P365" s="49">
        <v>0</v>
      </c>
      <c r="Q365" s="49">
        <v>28</v>
      </c>
    </row>
    <row r="366" spans="2:17">
      <c r="B366" s="60">
        <f t="shared" ca="1" si="36"/>
        <v>47880</v>
      </c>
      <c r="C366" s="69">
        <f t="shared" ca="1" si="41"/>
        <v>21</v>
      </c>
      <c r="D366" s="67">
        <f t="shared" ca="1" si="42"/>
        <v>4</v>
      </c>
      <c r="E366" s="67">
        <f t="shared" ca="1" si="42"/>
        <v>4</v>
      </c>
      <c r="F366" s="63">
        <f t="shared" ca="1" si="42"/>
        <v>10988</v>
      </c>
      <c r="H366" s="49">
        <f t="shared" ca="1" si="37"/>
        <v>20</v>
      </c>
      <c r="I366" s="1">
        <f t="shared" ca="1" si="38"/>
        <v>4</v>
      </c>
      <c r="J366" s="1">
        <f t="shared" ca="1" si="39"/>
        <v>4</v>
      </c>
      <c r="K366" s="49">
        <f t="shared" ca="1" si="40"/>
        <v>10988</v>
      </c>
      <c r="L366" s="39">
        <v>47543</v>
      </c>
      <c r="M366" s="49">
        <v>21</v>
      </c>
      <c r="N366" s="49">
        <v>5</v>
      </c>
      <c r="O366" s="49">
        <v>5</v>
      </c>
      <c r="P366" s="49">
        <v>0</v>
      </c>
      <c r="Q366" s="49">
        <v>31</v>
      </c>
    </row>
    <row r="367" spans="2:17">
      <c r="B367" s="60">
        <f t="shared" ca="1" si="36"/>
        <v>47908</v>
      </c>
      <c r="C367" s="69">
        <f t="shared" ca="1" si="41"/>
        <v>22</v>
      </c>
      <c r="D367" s="67">
        <f t="shared" ca="1" si="42"/>
        <v>5</v>
      </c>
      <c r="E367" s="67">
        <f t="shared" ca="1" si="42"/>
        <v>5</v>
      </c>
      <c r="F367" s="63">
        <f t="shared" ca="1" si="42"/>
        <v>11016</v>
      </c>
      <c r="H367" s="49">
        <f t="shared" ca="1" si="37"/>
        <v>21</v>
      </c>
      <c r="I367" s="1">
        <f t="shared" ca="1" si="38"/>
        <v>5</v>
      </c>
      <c r="J367" s="1">
        <f t="shared" ca="1" si="39"/>
        <v>5</v>
      </c>
      <c r="K367" s="49">
        <f t="shared" ca="1" si="40"/>
        <v>11016</v>
      </c>
      <c r="L367" s="39">
        <v>47574</v>
      </c>
      <c r="M367" s="49">
        <v>22</v>
      </c>
      <c r="N367" s="49">
        <v>4</v>
      </c>
      <c r="O367" s="49">
        <v>4</v>
      </c>
      <c r="P367" s="49">
        <v>0</v>
      </c>
      <c r="Q367" s="49">
        <v>30</v>
      </c>
    </row>
    <row r="368" spans="2:17">
      <c r="B368" s="60">
        <f t="shared" ca="1" si="36"/>
        <v>47939</v>
      </c>
      <c r="C368" s="69">
        <f t="shared" ca="1" si="41"/>
        <v>22</v>
      </c>
      <c r="D368" s="67">
        <f t="shared" ca="1" si="42"/>
        <v>4</v>
      </c>
      <c r="E368" s="67">
        <f t="shared" ca="1" si="42"/>
        <v>4</v>
      </c>
      <c r="F368" s="63">
        <f t="shared" ca="1" si="42"/>
        <v>11047</v>
      </c>
      <c r="H368" s="49">
        <f t="shared" ca="1" si="37"/>
        <v>22</v>
      </c>
      <c r="I368" s="1">
        <f t="shared" ca="1" si="38"/>
        <v>4</v>
      </c>
      <c r="J368" s="1">
        <f t="shared" ca="1" si="39"/>
        <v>4</v>
      </c>
      <c r="K368" s="49">
        <f t="shared" ca="1" si="40"/>
        <v>11047</v>
      </c>
      <c r="L368" s="39">
        <v>47604</v>
      </c>
      <c r="M368" s="49">
        <v>22</v>
      </c>
      <c r="N368" s="49">
        <v>4</v>
      </c>
      <c r="O368" s="49">
        <v>5</v>
      </c>
      <c r="P368" s="49">
        <v>1</v>
      </c>
      <c r="Q368" s="49">
        <v>31</v>
      </c>
    </row>
    <row r="369" spans="2:17">
      <c r="B369" s="60">
        <f t="shared" ca="1" si="36"/>
        <v>47969</v>
      </c>
      <c r="C369" s="69">
        <f t="shared" ca="1" si="41"/>
        <v>20</v>
      </c>
      <c r="D369" s="67">
        <f t="shared" ca="1" si="42"/>
        <v>4</v>
      </c>
      <c r="E369" s="67">
        <f t="shared" ca="1" si="42"/>
        <v>5</v>
      </c>
      <c r="F369" s="63">
        <f t="shared" ca="1" si="42"/>
        <v>11077</v>
      </c>
      <c r="H369" s="49">
        <f t="shared" ca="1" si="37"/>
        <v>22</v>
      </c>
      <c r="I369" s="1">
        <f t="shared" ca="1" si="38"/>
        <v>4</v>
      </c>
      <c r="J369" s="1">
        <f t="shared" ca="1" si="39"/>
        <v>5</v>
      </c>
      <c r="K369" s="49">
        <f t="shared" ca="1" si="40"/>
        <v>11077</v>
      </c>
      <c r="L369" s="39">
        <v>47635</v>
      </c>
      <c r="M369" s="49">
        <v>20</v>
      </c>
      <c r="N369" s="49">
        <v>5</v>
      </c>
      <c r="O369" s="49">
        <v>5</v>
      </c>
      <c r="P369" s="49">
        <v>0</v>
      </c>
      <c r="Q369" s="49">
        <v>30</v>
      </c>
    </row>
    <row r="370" spans="2:17">
      <c r="B370" s="60">
        <f t="shared" ca="1" si="36"/>
        <v>48000</v>
      </c>
      <c r="C370" s="69">
        <f t="shared" ca="1" si="41"/>
        <v>22</v>
      </c>
      <c r="D370" s="67">
        <f t="shared" ca="1" si="42"/>
        <v>5</v>
      </c>
      <c r="E370" s="67">
        <f t="shared" ca="1" si="42"/>
        <v>5</v>
      </c>
      <c r="F370" s="63">
        <f t="shared" ca="1" si="42"/>
        <v>11108</v>
      </c>
      <c r="H370" s="49">
        <f t="shared" ca="1" si="37"/>
        <v>20</v>
      </c>
      <c r="I370" s="1">
        <f t="shared" ca="1" si="38"/>
        <v>5</v>
      </c>
      <c r="J370" s="1">
        <f t="shared" ca="1" si="39"/>
        <v>5</v>
      </c>
      <c r="K370" s="49">
        <f t="shared" ca="1" si="40"/>
        <v>11108</v>
      </c>
      <c r="L370" s="39">
        <v>47665</v>
      </c>
      <c r="M370" s="49">
        <v>22</v>
      </c>
      <c r="N370" s="49">
        <v>4</v>
      </c>
      <c r="O370" s="49">
        <v>5</v>
      </c>
      <c r="P370" s="49">
        <v>1</v>
      </c>
      <c r="Q370" s="49">
        <v>31</v>
      </c>
    </row>
    <row r="371" spans="2:17">
      <c r="B371" s="60">
        <f t="shared" ca="1" si="36"/>
        <v>48030</v>
      </c>
      <c r="C371" s="69">
        <f t="shared" ca="1" si="41"/>
        <v>22</v>
      </c>
      <c r="D371" s="67">
        <f t="shared" ca="1" si="42"/>
        <v>4</v>
      </c>
      <c r="E371" s="67">
        <f t="shared" ca="1" si="42"/>
        <v>5</v>
      </c>
      <c r="F371" s="63">
        <f t="shared" ca="1" si="42"/>
        <v>11138</v>
      </c>
      <c r="H371" s="49">
        <f t="shared" ca="1" si="37"/>
        <v>22</v>
      </c>
      <c r="I371" s="1">
        <f t="shared" ca="1" si="38"/>
        <v>4</v>
      </c>
      <c r="J371" s="1">
        <f t="shared" ca="1" si="39"/>
        <v>5</v>
      </c>
      <c r="K371" s="49">
        <f t="shared" ca="1" si="40"/>
        <v>11138</v>
      </c>
      <c r="L371" s="39">
        <v>47696</v>
      </c>
      <c r="M371" s="49">
        <v>22</v>
      </c>
      <c r="N371" s="49">
        <v>5</v>
      </c>
      <c r="O371" s="49">
        <v>4</v>
      </c>
      <c r="P371" s="49">
        <v>0</v>
      </c>
      <c r="Q371" s="49">
        <v>31</v>
      </c>
    </row>
    <row r="372" spans="2:17">
      <c r="B372" s="60">
        <f t="shared" ca="1" si="36"/>
        <v>48061</v>
      </c>
      <c r="C372" s="69">
        <f t="shared" ca="1" si="41"/>
        <v>20</v>
      </c>
      <c r="D372" s="67">
        <f t="shared" ca="1" si="42"/>
        <v>5</v>
      </c>
      <c r="E372" s="67">
        <f t="shared" ca="1" si="42"/>
        <v>4</v>
      </c>
      <c r="F372" s="63">
        <f t="shared" ca="1" si="42"/>
        <v>11169</v>
      </c>
      <c r="H372" s="49">
        <f t="shared" ca="1" si="37"/>
        <v>22</v>
      </c>
      <c r="I372" s="1">
        <f t="shared" ca="1" si="38"/>
        <v>5</v>
      </c>
      <c r="J372" s="1">
        <f t="shared" ca="1" si="39"/>
        <v>4</v>
      </c>
      <c r="K372" s="49">
        <f t="shared" ca="1" si="40"/>
        <v>11169</v>
      </c>
      <c r="L372" s="39">
        <v>47727</v>
      </c>
      <c r="M372" s="49">
        <v>20</v>
      </c>
      <c r="N372" s="49">
        <v>4</v>
      </c>
      <c r="O372" s="49">
        <v>6</v>
      </c>
      <c r="P372" s="49">
        <v>1</v>
      </c>
      <c r="Q372" s="49">
        <v>30</v>
      </c>
    </row>
    <row r="373" spans="2:17">
      <c r="B373" s="60">
        <f t="shared" ca="1" si="36"/>
        <v>48092</v>
      </c>
      <c r="C373" s="69">
        <f t="shared" ca="1" si="41"/>
        <v>23</v>
      </c>
      <c r="D373" s="67">
        <f t="shared" ca="1" si="42"/>
        <v>4</v>
      </c>
      <c r="E373" s="67">
        <f t="shared" ca="1" si="42"/>
        <v>6</v>
      </c>
      <c r="F373" s="63">
        <f t="shared" ca="1" si="42"/>
        <v>11200</v>
      </c>
      <c r="H373" s="49">
        <f t="shared" ca="1" si="37"/>
        <v>20</v>
      </c>
      <c r="I373" s="1">
        <f t="shared" ca="1" si="38"/>
        <v>4</v>
      </c>
      <c r="J373" s="1">
        <f t="shared" ca="1" si="39"/>
        <v>6</v>
      </c>
      <c r="K373" s="49">
        <f t="shared" ca="1" si="40"/>
        <v>11200</v>
      </c>
      <c r="L373" s="39">
        <v>47757</v>
      </c>
      <c r="M373" s="49">
        <v>23</v>
      </c>
      <c r="N373" s="49">
        <v>4</v>
      </c>
      <c r="O373" s="49">
        <v>4</v>
      </c>
      <c r="P373" s="49">
        <v>0</v>
      </c>
      <c r="Q373" s="49">
        <v>31</v>
      </c>
    </row>
    <row r="374" spans="2:17">
      <c r="B374" s="60">
        <f t="shared" ca="1" si="36"/>
        <v>48122</v>
      </c>
      <c r="C374" s="69">
        <f t="shared" ca="1" si="41"/>
        <v>20</v>
      </c>
      <c r="D374" s="67">
        <f t="shared" ca="1" si="42"/>
        <v>4</v>
      </c>
      <c r="E374" s="67">
        <f t="shared" ca="1" si="42"/>
        <v>4</v>
      </c>
      <c r="F374" s="63">
        <f t="shared" ca="1" si="42"/>
        <v>11230</v>
      </c>
      <c r="H374" s="49">
        <f t="shared" ca="1" si="37"/>
        <v>23</v>
      </c>
      <c r="I374" s="1">
        <f t="shared" ca="1" si="38"/>
        <v>4</v>
      </c>
      <c r="J374" s="1">
        <f t="shared" ca="1" si="39"/>
        <v>4</v>
      </c>
      <c r="K374" s="49">
        <f t="shared" ca="1" si="40"/>
        <v>11230</v>
      </c>
      <c r="L374" s="39">
        <v>47788</v>
      </c>
      <c r="M374" s="49">
        <v>20</v>
      </c>
      <c r="N374" s="49">
        <v>5</v>
      </c>
      <c r="O374" s="49">
        <v>5</v>
      </c>
      <c r="P374" s="49">
        <v>1</v>
      </c>
      <c r="Q374" s="49">
        <v>30</v>
      </c>
    </row>
    <row r="375" spans="2:17">
      <c r="B375" s="60">
        <f t="shared" ca="1" si="36"/>
        <v>48153</v>
      </c>
      <c r="C375" s="69">
        <f t="shared" ca="1" si="41"/>
        <v>21</v>
      </c>
      <c r="D375" s="67">
        <f t="shared" ca="1" si="42"/>
        <v>5</v>
      </c>
      <c r="E375" s="67">
        <f t="shared" ca="1" si="42"/>
        <v>5</v>
      </c>
      <c r="F375" s="63">
        <f t="shared" ca="1" si="42"/>
        <v>11261</v>
      </c>
      <c r="H375" s="49">
        <f t="shared" ca="1" si="37"/>
        <v>20</v>
      </c>
      <c r="I375" s="1">
        <f t="shared" ca="1" si="38"/>
        <v>5</v>
      </c>
      <c r="J375" s="1">
        <f t="shared" ca="1" si="39"/>
        <v>5</v>
      </c>
      <c r="K375" s="49">
        <f t="shared" ca="1" si="40"/>
        <v>11261</v>
      </c>
      <c r="L375" s="39">
        <v>47818</v>
      </c>
      <c r="M375" s="49">
        <v>21</v>
      </c>
      <c r="N375" s="49">
        <v>4</v>
      </c>
      <c r="O375" s="49">
        <v>6</v>
      </c>
      <c r="P375" s="49">
        <v>1</v>
      </c>
      <c r="Q375" s="49">
        <v>31</v>
      </c>
    </row>
    <row r="376" spans="2:17">
      <c r="B376" s="60">
        <f t="shared" ca="1" si="36"/>
        <v>48183</v>
      </c>
      <c r="C376" s="69">
        <f t="shared" ca="1" si="41"/>
        <v>22</v>
      </c>
      <c r="D376" s="67">
        <f t="shared" ca="1" si="42"/>
        <v>4</v>
      </c>
      <c r="E376" s="67">
        <f t="shared" ca="1" si="42"/>
        <v>6</v>
      </c>
      <c r="F376" s="63">
        <f t="shared" ca="1" si="42"/>
        <v>11291</v>
      </c>
      <c r="H376" s="49">
        <f t="shared" ca="1" si="37"/>
        <v>21</v>
      </c>
      <c r="I376" s="1">
        <f t="shared" ca="1" si="38"/>
        <v>4</v>
      </c>
      <c r="J376" s="1">
        <f t="shared" ca="1" si="39"/>
        <v>6</v>
      </c>
      <c r="K376" s="49">
        <f t="shared" ca="1" si="40"/>
        <v>11291</v>
      </c>
      <c r="L376" s="39">
        <v>47849</v>
      </c>
      <c r="M376" s="49">
        <v>22</v>
      </c>
      <c r="N376" s="49">
        <v>4</v>
      </c>
      <c r="O376" s="49">
        <v>5</v>
      </c>
      <c r="P376" s="49">
        <v>1</v>
      </c>
      <c r="Q376" s="49">
        <v>31</v>
      </c>
    </row>
    <row r="377" spans="2:17">
      <c r="B377" s="60">
        <f t="shared" ca="1" si="36"/>
        <v>48214</v>
      </c>
      <c r="C377" s="69">
        <f t="shared" ca="1" si="41"/>
        <v>20</v>
      </c>
      <c r="D377" s="67">
        <f t="shared" ca="1" si="42"/>
        <v>4</v>
      </c>
      <c r="E377" s="67">
        <f t="shared" ca="1" si="42"/>
        <v>5</v>
      </c>
      <c r="F377" s="63">
        <f t="shared" ca="1" si="42"/>
        <v>11322</v>
      </c>
      <c r="H377" s="49">
        <f t="shared" ca="1" si="37"/>
        <v>22</v>
      </c>
      <c r="I377" s="1">
        <f t="shared" ca="1" si="38"/>
        <v>4</v>
      </c>
      <c r="J377" s="1">
        <f t="shared" ca="1" si="39"/>
        <v>5</v>
      </c>
      <c r="K377" s="49">
        <f t="shared" ca="1" si="40"/>
        <v>11322</v>
      </c>
      <c r="L377" s="39">
        <v>47880</v>
      </c>
      <c r="M377" s="49">
        <v>20</v>
      </c>
      <c r="N377" s="49">
        <v>4</v>
      </c>
      <c r="O377" s="49">
        <v>4</v>
      </c>
      <c r="P377" s="49">
        <v>0</v>
      </c>
      <c r="Q377" s="49">
        <v>28</v>
      </c>
    </row>
    <row r="378" spans="2:17">
      <c r="B378" s="60">
        <f t="shared" ca="1" si="36"/>
        <v>48245</v>
      </c>
      <c r="C378" s="69">
        <f t="shared" ca="1" si="41"/>
        <v>22</v>
      </c>
      <c r="D378" s="67">
        <f t="shared" ca="1" si="42"/>
        <v>5</v>
      </c>
      <c r="E378" s="67">
        <f t="shared" ca="1" si="42"/>
        <v>4</v>
      </c>
      <c r="F378" s="63">
        <f t="shared" ca="1" si="42"/>
        <v>11353</v>
      </c>
      <c r="H378" s="49">
        <f t="shared" ca="1" si="37"/>
        <v>20</v>
      </c>
      <c r="I378" s="1">
        <f t="shared" ca="1" si="38"/>
        <v>5</v>
      </c>
      <c r="J378" s="1">
        <f t="shared" ca="1" si="39"/>
        <v>4</v>
      </c>
      <c r="K378" s="49">
        <f t="shared" ca="1" si="40"/>
        <v>11353</v>
      </c>
      <c r="L378" s="39">
        <v>47908</v>
      </c>
      <c r="M378" s="49">
        <v>21</v>
      </c>
      <c r="N378" s="49">
        <v>5</v>
      </c>
      <c r="O378" s="49">
        <v>5</v>
      </c>
      <c r="P378" s="49">
        <v>0</v>
      </c>
      <c r="Q378" s="49">
        <v>31</v>
      </c>
    </row>
    <row r="379" spans="2:17">
      <c r="B379" s="60">
        <f t="shared" ca="1" si="36"/>
        <v>48274</v>
      </c>
      <c r="C379" s="69">
        <f t="shared" ca="1" si="41"/>
        <v>22</v>
      </c>
      <c r="D379" s="67">
        <f t="shared" ca="1" si="42"/>
        <v>4</v>
      </c>
      <c r="E379" s="67">
        <f t="shared" ca="1" si="42"/>
        <v>5</v>
      </c>
      <c r="F379" s="63">
        <f t="shared" ca="1" si="42"/>
        <v>11382</v>
      </c>
      <c r="H379" s="49">
        <f t="shared" ca="1" si="37"/>
        <v>22</v>
      </c>
      <c r="I379" s="1">
        <f t="shared" ca="1" si="38"/>
        <v>4</v>
      </c>
      <c r="J379" s="1">
        <f t="shared" ca="1" si="39"/>
        <v>5</v>
      </c>
      <c r="K379" s="49">
        <f t="shared" ca="1" si="40"/>
        <v>11382</v>
      </c>
      <c r="L379" s="39">
        <v>47939</v>
      </c>
      <c r="M379" s="49">
        <v>22</v>
      </c>
      <c r="N379" s="49">
        <v>4</v>
      </c>
      <c r="O379" s="49">
        <v>4</v>
      </c>
      <c r="P379" s="49">
        <v>0</v>
      </c>
      <c r="Q379" s="49">
        <v>30</v>
      </c>
    </row>
    <row r="380" spans="2:17">
      <c r="B380" s="60">
        <f t="shared" ca="1" si="36"/>
        <v>48305</v>
      </c>
      <c r="C380" s="69">
        <f t="shared" ca="1" si="41"/>
        <v>20</v>
      </c>
      <c r="D380" s="67">
        <f t="shared" ca="1" si="42"/>
        <v>4</v>
      </c>
      <c r="E380" s="67">
        <f t="shared" ca="1" si="42"/>
        <v>4</v>
      </c>
      <c r="F380" s="63">
        <f t="shared" ca="1" si="42"/>
        <v>11413</v>
      </c>
      <c r="H380" s="49">
        <f t="shared" ca="1" si="37"/>
        <v>22</v>
      </c>
      <c r="I380" s="1">
        <f t="shared" ca="1" si="38"/>
        <v>4</v>
      </c>
      <c r="J380" s="1">
        <f t="shared" ca="1" si="39"/>
        <v>4</v>
      </c>
      <c r="K380" s="49">
        <f t="shared" ca="1" si="40"/>
        <v>11413</v>
      </c>
      <c r="L380" s="39">
        <v>47969</v>
      </c>
      <c r="M380" s="49">
        <v>22</v>
      </c>
      <c r="N380" s="49">
        <v>4</v>
      </c>
      <c r="O380" s="49">
        <v>5</v>
      </c>
      <c r="P380" s="49">
        <v>1</v>
      </c>
      <c r="Q380" s="49">
        <v>31</v>
      </c>
    </row>
    <row r="381" spans="2:17">
      <c r="B381" s="60">
        <f t="shared" ca="1" si="36"/>
        <v>48335</v>
      </c>
      <c r="C381" s="69">
        <f t="shared" ca="1" si="41"/>
        <v>22</v>
      </c>
      <c r="D381" s="67">
        <f t="shared" ca="1" si="42"/>
        <v>5</v>
      </c>
      <c r="E381" s="67">
        <f t="shared" ca="1" si="42"/>
        <v>6</v>
      </c>
      <c r="F381" s="63">
        <f t="shared" ca="1" si="42"/>
        <v>11443</v>
      </c>
      <c r="H381" s="49">
        <f t="shared" ca="1" si="37"/>
        <v>20</v>
      </c>
      <c r="I381" s="1">
        <f t="shared" ca="1" si="38"/>
        <v>5</v>
      </c>
      <c r="J381" s="1">
        <f t="shared" ca="1" si="39"/>
        <v>6</v>
      </c>
      <c r="K381" s="49">
        <f t="shared" ca="1" si="40"/>
        <v>11443</v>
      </c>
      <c r="L381" s="39">
        <v>48000</v>
      </c>
      <c r="M381" s="49">
        <v>20</v>
      </c>
      <c r="N381" s="49">
        <v>5</v>
      </c>
      <c r="O381" s="49">
        <v>5</v>
      </c>
      <c r="P381" s="49">
        <v>0</v>
      </c>
      <c r="Q381" s="49">
        <v>30</v>
      </c>
    </row>
    <row r="382" spans="2:17">
      <c r="B382" s="60">
        <f t="shared" ca="1" si="36"/>
        <v>48366</v>
      </c>
      <c r="C382" s="69">
        <f t="shared" ca="1" si="41"/>
        <v>23</v>
      </c>
      <c r="D382" s="67">
        <f t="shared" ca="1" si="42"/>
        <v>4</v>
      </c>
      <c r="E382" s="67">
        <f t="shared" ca="1" si="42"/>
        <v>4</v>
      </c>
      <c r="F382" s="63">
        <f t="shared" ca="1" si="42"/>
        <v>11474</v>
      </c>
      <c r="H382" s="49">
        <f t="shared" ca="1" si="37"/>
        <v>22</v>
      </c>
      <c r="I382" s="1">
        <f t="shared" ca="1" si="38"/>
        <v>4</v>
      </c>
      <c r="J382" s="1">
        <f t="shared" ca="1" si="39"/>
        <v>4</v>
      </c>
      <c r="K382" s="49">
        <f t="shared" ca="1" si="40"/>
        <v>11474</v>
      </c>
      <c r="L382" s="39">
        <v>48030</v>
      </c>
      <c r="M382" s="49">
        <v>22</v>
      </c>
      <c r="N382" s="49">
        <v>4</v>
      </c>
      <c r="O382" s="49">
        <v>5</v>
      </c>
      <c r="P382" s="49">
        <v>1</v>
      </c>
      <c r="Q382" s="49">
        <v>31</v>
      </c>
    </row>
    <row r="383" spans="2:17">
      <c r="B383" s="60">
        <f t="shared" ca="1" si="36"/>
        <v>48396</v>
      </c>
      <c r="C383" s="69">
        <f t="shared" ca="1" si="41"/>
        <v>21</v>
      </c>
      <c r="D383" s="67">
        <f t="shared" ca="1" si="42"/>
        <v>3</v>
      </c>
      <c r="E383" s="67">
        <f t="shared" ca="1" si="42"/>
        <v>5</v>
      </c>
      <c r="F383" s="63">
        <f t="shared" ca="1" si="42"/>
        <v>11504</v>
      </c>
      <c r="H383" s="49">
        <f t="shared" ca="1" si="37"/>
        <v>23</v>
      </c>
      <c r="I383" s="1">
        <f t="shared" ca="1" si="38"/>
        <v>3</v>
      </c>
      <c r="J383" s="1">
        <f t="shared" ca="1" si="39"/>
        <v>5</v>
      </c>
      <c r="K383" s="49">
        <f t="shared" ca="1" si="40"/>
        <v>11504</v>
      </c>
      <c r="L383" s="39">
        <v>48061</v>
      </c>
      <c r="M383" s="49">
        <v>22</v>
      </c>
      <c r="N383" s="49">
        <v>5</v>
      </c>
      <c r="O383" s="49">
        <v>4</v>
      </c>
      <c r="P383" s="49">
        <v>0</v>
      </c>
      <c r="Q383" s="49">
        <v>31</v>
      </c>
    </row>
    <row r="384" spans="2:17">
      <c r="B384" s="60">
        <f t="shared" ca="1" si="36"/>
        <v>48427</v>
      </c>
      <c r="C384" s="69">
        <f t="shared" ca="1" si="41"/>
        <v>21</v>
      </c>
      <c r="D384" s="67">
        <f t="shared" ca="1" si="42"/>
        <v>5</v>
      </c>
      <c r="E384" s="67">
        <f t="shared" ca="1" si="42"/>
        <v>5</v>
      </c>
      <c r="F384" s="63">
        <f t="shared" ca="1" si="42"/>
        <v>11535</v>
      </c>
      <c r="H384" s="49">
        <f t="shared" ca="1" si="37"/>
        <v>21</v>
      </c>
      <c r="I384" s="1">
        <f t="shared" ca="1" si="38"/>
        <v>5</v>
      </c>
      <c r="J384" s="1">
        <f t="shared" ca="1" si="39"/>
        <v>5</v>
      </c>
      <c r="K384" s="49">
        <f t="shared" ca="1" si="40"/>
        <v>11535</v>
      </c>
      <c r="L384" s="39">
        <v>48092</v>
      </c>
      <c r="M384" s="49">
        <v>20</v>
      </c>
      <c r="N384" s="49">
        <v>4</v>
      </c>
      <c r="O384" s="49">
        <v>6</v>
      </c>
      <c r="P384" s="49">
        <v>1</v>
      </c>
      <c r="Q384" s="49">
        <v>30</v>
      </c>
    </row>
    <row r="385" spans="2:17">
      <c r="B385" s="60">
        <f t="shared" ca="1" si="36"/>
        <v>48458</v>
      </c>
      <c r="C385" s="69">
        <f t="shared" ca="1" si="41"/>
        <v>22</v>
      </c>
      <c r="D385" s="67">
        <f t="shared" ca="1" si="42"/>
        <v>4</v>
      </c>
      <c r="E385" s="67">
        <f t="shared" ca="1" si="42"/>
        <v>5</v>
      </c>
      <c r="F385" s="63">
        <f t="shared" ca="1" si="42"/>
        <v>11566</v>
      </c>
      <c r="H385" s="49">
        <f t="shared" ca="1" si="37"/>
        <v>21</v>
      </c>
      <c r="I385" s="1">
        <f t="shared" ca="1" si="38"/>
        <v>4</v>
      </c>
      <c r="J385" s="1">
        <f t="shared" ca="1" si="39"/>
        <v>5</v>
      </c>
      <c r="K385" s="49">
        <f t="shared" ca="1" si="40"/>
        <v>11566</v>
      </c>
      <c r="L385" s="39">
        <v>48122</v>
      </c>
      <c r="M385" s="49">
        <v>23</v>
      </c>
      <c r="N385" s="49">
        <v>4</v>
      </c>
      <c r="O385" s="49">
        <v>4</v>
      </c>
      <c r="P385" s="49">
        <v>0</v>
      </c>
      <c r="Q385" s="49">
        <v>31</v>
      </c>
    </row>
    <row r="386" spans="2:17">
      <c r="B386" s="60">
        <f t="shared" ca="1" si="36"/>
        <v>48488</v>
      </c>
      <c r="C386" s="69">
        <f t="shared" ca="1" si="41"/>
        <v>20</v>
      </c>
      <c r="D386" s="67">
        <f t="shared" ca="1" si="42"/>
        <v>5</v>
      </c>
      <c r="E386" s="67">
        <f t="shared" ca="1" si="42"/>
        <v>4</v>
      </c>
      <c r="F386" s="63">
        <f t="shared" ca="1" si="42"/>
        <v>11596</v>
      </c>
      <c r="H386" s="49">
        <f t="shared" ca="1" si="37"/>
        <v>22</v>
      </c>
      <c r="I386" s="1">
        <f t="shared" ca="1" si="38"/>
        <v>5</v>
      </c>
      <c r="J386" s="1">
        <f t="shared" ca="1" si="39"/>
        <v>4</v>
      </c>
      <c r="K386" s="49">
        <f t="shared" ca="1" si="40"/>
        <v>11596</v>
      </c>
      <c r="L386" s="39">
        <v>48153</v>
      </c>
      <c r="M386" s="49">
        <v>20</v>
      </c>
      <c r="N386" s="49">
        <v>5</v>
      </c>
      <c r="O386" s="49">
        <v>5</v>
      </c>
      <c r="P386" s="49">
        <v>1</v>
      </c>
      <c r="Q386" s="49">
        <v>30</v>
      </c>
    </row>
    <row r="387" spans="2:17">
      <c r="B387" s="60">
        <f t="shared" ca="1" si="36"/>
        <v>48519</v>
      </c>
      <c r="C387" s="69">
        <f t="shared" ca="1" si="41"/>
        <v>22</v>
      </c>
      <c r="D387" s="67">
        <f t="shared" ca="1" si="42"/>
        <v>4</v>
      </c>
      <c r="E387" s="67">
        <f t="shared" ca="1" si="42"/>
        <v>6</v>
      </c>
      <c r="F387" s="63">
        <f t="shared" ca="1" si="42"/>
        <v>11627</v>
      </c>
      <c r="H387" s="49">
        <f t="shared" ca="1" si="37"/>
        <v>20</v>
      </c>
      <c r="I387" s="1">
        <f t="shared" ca="1" si="38"/>
        <v>4</v>
      </c>
      <c r="J387" s="1">
        <f t="shared" ca="1" si="39"/>
        <v>6</v>
      </c>
      <c r="K387" s="49">
        <f t="shared" ca="1" si="40"/>
        <v>11627</v>
      </c>
      <c r="L387" s="39">
        <v>48183</v>
      </c>
      <c r="M387" s="49">
        <v>21</v>
      </c>
      <c r="N387" s="49">
        <v>4</v>
      </c>
      <c r="O387" s="49">
        <v>6</v>
      </c>
      <c r="P387" s="49">
        <v>1</v>
      </c>
      <c r="Q387" s="49">
        <v>31</v>
      </c>
    </row>
    <row r="388" spans="2:17">
      <c r="B388" s="60">
        <f t="shared" ca="1" si="36"/>
        <v>48549</v>
      </c>
      <c r="C388" s="69">
        <f t="shared" ca="1" si="41"/>
        <v>22</v>
      </c>
      <c r="D388" s="67">
        <f t="shared" ca="1" si="42"/>
        <v>4</v>
      </c>
      <c r="E388" s="67">
        <f t="shared" ca="1" si="42"/>
        <v>5</v>
      </c>
      <c r="F388" s="63">
        <f t="shared" ca="1" si="42"/>
        <v>11657</v>
      </c>
      <c r="H388" s="49">
        <f t="shared" ca="1" si="37"/>
        <v>22</v>
      </c>
      <c r="I388" s="1">
        <f t="shared" ca="1" si="38"/>
        <v>4</v>
      </c>
      <c r="J388" s="1">
        <f t="shared" ca="1" si="39"/>
        <v>5</v>
      </c>
      <c r="K388" s="49">
        <f t="shared" ca="1" si="40"/>
        <v>11657</v>
      </c>
      <c r="L388" s="39">
        <v>48214</v>
      </c>
      <c r="M388" s="49">
        <v>22</v>
      </c>
      <c r="N388" s="49">
        <v>4</v>
      </c>
      <c r="O388" s="49">
        <v>5</v>
      </c>
      <c r="P388" s="49">
        <v>1</v>
      </c>
      <c r="Q388" s="49">
        <v>31</v>
      </c>
    </row>
    <row r="389" spans="2:17">
      <c r="B389" s="60">
        <f t="shared" ca="1" si="36"/>
        <v>48580</v>
      </c>
      <c r="C389" s="69">
        <f t="shared" ca="1" si="41"/>
        <v>20</v>
      </c>
      <c r="D389" s="67">
        <f t="shared" ca="1" si="42"/>
        <v>4</v>
      </c>
      <c r="E389" s="67">
        <f t="shared" ca="1" si="42"/>
        <v>5</v>
      </c>
      <c r="F389" s="63">
        <f t="shared" ca="1" si="42"/>
        <v>11688</v>
      </c>
      <c r="H389" s="49">
        <f t="shared" ca="1" si="37"/>
        <v>22</v>
      </c>
      <c r="I389" s="1">
        <f t="shared" ca="1" si="38"/>
        <v>4</v>
      </c>
      <c r="J389" s="1">
        <f t="shared" ca="1" si="39"/>
        <v>5</v>
      </c>
      <c r="K389" s="49">
        <f t="shared" ca="1" si="40"/>
        <v>11688</v>
      </c>
      <c r="L389" s="39">
        <v>48245</v>
      </c>
      <c r="M389" s="49">
        <v>20</v>
      </c>
      <c r="N389" s="49">
        <v>5</v>
      </c>
      <c r="O389" s="49">
        <v>4</v>
      </c>
      <c r="P389" s="49">
        <v>0</v>
      </c>
      <c r="Q389" s="49">
        <v>29</v>
      </c>
    </row>
    <row r="390" spans="2:17">
      <c r="B390" s="60">
        <f t="shared" ref="B390:B453" ca="1" si="43">EOMONTH(B389,0)+1</f>
        <v>48611</v>
      </c>
      <c r="C390" s="69">
        <f t="shared" ca="1" si="41"/>
        <v>21</v>
      </c>
      <c r="D390" s="67">
        <f t="shared" ca="1" si="42"/>
        <v>4</v>
      </c>
      <c r="E390" s="67">
        <f t="shared" ca="1" si="42"/>
        <v>4</v>
      </c>
      <c r="F390" s="63">
        <f t="shared" ca="1" si="42"/>
        <v>11719</v>
      </c>
      <c r="H390" s="49">
        <f t="shared" ref="H390:H453" ca="1" si="44">VLOOKUP($B390, NdayTable, 2)</f>
        <v>20</v>
      </c>
      <c r="I390" s="1">
        <f t="shared" ref="I390:I453" ca="1" si="45">VLOOKUP($B390, NdayTable,3)</f>
        <v>4</v>
      </c>
      <c r="J390" s="1">
        <f t="shared" ref="J390:J453" ca="1" si="46">VLOOKUP($B390, NdayTable, 4)</f>
        <v>4</v>
      </c>
      <c r="K390" s="49">
        <f t="shared" ref="K390:K453" ca="1" si="47">B390-ValuationDate</f>
        <v>11719</v>
      </c>
      <c r="L390" s="39">
        <v>48274</v>
      </c>
      <c r="M390" s="49">
        <v>22</v>
      </c>
      <c r="N390" s="49">
        <v>4</v>
      </c>
      <c r="O390" s="49">
        <v>5</v>
      </c>
      <c r="P390" s="49">
        <v>0</v>
      </c>
      <c r="Q390" s="49">
        <v>31</v>
      </c>
    </row>
    <row r="391" spans="2:17">
      <c r="B391" s="60">
        <f t="shared" ca="1" si="43"/>
        <v>48639</v>
      </c>
      <c r="C391" s="69">
        <f t="shared" ref="C391:C454" ca="1" si="48">H392</f>
        <v>22</v>
      </c>
      <c r="D391" s="67">
        <f t="shared" ca="1" si="42"/>
        <v>5</v>
      </c>
      <c r="E391" s="67">
        <f t="shared" ca="1" si="42"/>
        <v>5</v>
      </c>
      <c r="F391" s="63">
        <f t="shared" ca="1" si="42"/>
        <v>11747</v>
      </c>
      <c r="H391" s="49">
        <f t="shared" ca="1" si="44"/>
        <v>21</v>
      </c>
      <c r="I391" s="1">
        <f t="shared" ca="1" si="45"/>
        <v>5</v>
      </c>
      <c r="J391" s="1">
        <f t="shared" ca="1" si="46"/>
        <v>5</v>
      </c>
      <c r="K391" s="49">
        <f t="shared" ca="1" si="47"/>
        <v>11747</v>
      </c>
      <c r="L391" s="39">
        <v>48305</v>
      </c>
      <c r="M391" s="49">
        <v>22</v>
      </c>
      <c r="N391" s="49">
        <v>4</v>
      </c>
      <c r="O391" s="49">
        <v>4</v>
      </c>
      <c r="P391" s="49">
        <v>0</v>
      </c>
      <c r="Q391" s="49">
        <v>30</v>
      </c>
    </row>
    <row r="392" spans="2:17">
      <c r="B392" s="60">
        <f t="shared" ca="1" si="43"/>
        <v>48670</v>
      </c>
      <c r="C392" s="69">
        <f t="shared" ca="1" si="48"/>
        <v>22</v>
      </c>
      <c r="D392" s="67">
        <f t="shared" ca="1" si="42"/>
        <v>4</v>
      </c>
      <c r="E392" s="67">
        <f t="shared" ca="1" si="42"/>
        <v>4</v>
      </c>
      <c r="F392" s="63">
        <f t="shared" ca="1" si="42"/>
        <v>11778</v>
      </c>
      <c r="H392" s="49">
        <f t="shared" ca="1" si="44"/>
        <v>22</v>
      </c>
      <c r="I392" s="1">
        <f t="shared" ca="1" si="45"/>
        <v>4</v>
      </c>
      <c r="J392" s="1">
        <f t="shared" ca="1" si="46"/>
        <v>4</v>
      </c>
      <c r="K392" s="49">
        <f t="shared" ca="1" si="47"/>
        <v>11778</v>
      </c>
      <c r="L392" s="39">
        <v>48335</v>
      </c>
      <c r="M392" s="49">
        <v>20</v>
      </c>
      <c r="N392" s="49">
        <v>5</v>
      </c>
      <c r="O392" s="49">
        <v>6</v>
      </c>
      <c r="P392" s="49">
        <v>1</v>
      </c>
      <c r="Q392" s="49">
        <v>31</v>
      </c>
    </row>
    <row r="393" spans="2:17">
      <c r="B393" s="60">
        <f t="shared" ca="1" si="43"/>
        <v>48700</v>
      </c>
      <c r="C393" s="69">
        <f t="shared" ca="1" si="48"/>
        <v>20</v>
      </c>
      <c r="D393" s="67">
        <f t="shared" ca="1" si="42"/>
        <v>4</v>
      </c>
      <c r="E393" s="67">
        <f t="shared" ca="1" si="42"/>
        <v>5</v>
      </c>
      <c r="F393" s="63">
        <f t="shared" ca="1" si="42"/>
        <v>11808</v>
      </c>
      <c r="H393" s="49">
        <f t="shared" ca="1" si="44"/>
        <v>22</v>
      </c>
      <c r="I393" s="1">
        <f t="shared" ca="1" si="45"/>
        <v>4</v>
      </c>
      <c r="J393" s="1">
        <f t="shared" ca="1" si="46"/>
        <v>5</v>
      </c>
      <c r="K393" s="49">
        <f t="shared" ca="1" si="47"/>
        <v>11808</v>
      </c>
      <c r="L393" s="39">
        <v>48366</v>
      </c>
      <c r="M393" s="49">
        <v>22</v>
      </c>
      <c r="N393" s="49">
        <v>4</v>
      </c>
      <c r="O393" s="49">
        <v>4</v>
      </c>
      <c r="P393" s="49">
        <v>0</v>
      </c>
      <c r="Q393" s="49">
        <v>30</v>
      </c>
    </row>
    <row r="394" spans="2:17">
      <c r="B394" s="60">
        <f t="shared" ca="1" si="43"/>
        <v>48731</v>
      </c>
      <c r="C394" s="69">
        <f t="shared" ca="1" si="48"/>
        <v>22</v>
      </c>
      <c r="D394" s="67">
        <f t="shared" ca="1" si="42"/>
        <v>5</v>
      </c>
      <c r="E394" s="67">
        <f t="shared" ca="1" si="42"/>
        <v>5</v>
      </c>
      <c r="F394" s="63">
        <f t="shared" ca="1" si="42"/>
        <v>11839</v>
      </c>
      <c r="H394" s="49">
        <f t="shared" ca="1" si="44"/>
        <v>20</v>
      </c>
      <c r="I394" s="1">
        <f t="shared" ca="1" si="45"/>
        <v>5</v>
      </c>
      <c r="J394" s="1">
        <f t="shared" ca="1" si="46"/>
        <v>5</v>
      </c>
      <c r="K394" s="49">
        <f t="shared" ca="1" si="47"/>
        <v>11839</v>
      </c>
      <c r="L394" s="39">
        <v>48396</v>
      </c>
      <c r="M394" s="49">
        <v>23</v>
      </c>
      <c r="N394" s="49">
        <v>3</v>
      </c>
      <c r="O394" s="49">
        <v>5</v>
      </c>
      <c r="P394" s="49">
        <v>1</v>
      </c>
      <c r="Q394" s="49">
        <v>31</v>
      </c>
    </row>
    <row r="395" spans="2:17">
      <c r="B395" s="60">
        <f t="shared" ca="1" si="43"/>
        <v>48761</v>
      </c>
      <c r="C395" s="69">
        <f t="shared" ca="1" si="48"/>
        <v>22</v>
      </c>
      <c r="D395" s="67">
        <f t="shared" ca="1" si="42"/>
        <v>4</v>
      </c>
      <c r="E395" s="67">
        <f t="shared" ca="1" si="42"/>
        <v>5</v>
      </c>
      <c r="F395" s="63">
        <f t="shared" ca="1" si="42"/>
        <v>11869</v>
      </c>
      <c r="H395" s="49">
        <f t="shared" ca="1" si="44"/>
        <v>22</v>
      </c>
      <c r="I395" s="1">
        <f t="shared" ca="1" si="45"/>
        <v>4</v>
      </c>
      <c r="J395" s="1">
        <f t="shared" ca="1" si="46"/>
        <v>5</v>
      </c>
      <c r="K395" s="49">
        <f t="shared" ca="1" si="47"/>
        <v>11869</v>
      </c>
      <c r="L395" s="39">
        <v>48427</v>
      </c>
      <c r="M395" s="49">
        <v>21</v>
      </c>
      <c r="N395" s="49">
        <v>5</v>
      </c>
      <c r="O395" s="49">
        <v>5</v>
      </c>
      <c r="P395" s="49">
        <v>0</v>
      </c>
      <c r="Q395" s="49">
        <v>31</v>
      </c>
    </row>
    <row r="396" spans="2:17">
      <c r="B396" s="60">
        <f t="shared" ca="1" si="43"/>
        <v>48792</v>
      </c>
      <c r="C396" s="69">
        <f t="shared" ca="1" si="48"/>
        <v>20</v>
      </c>
      <c r="D396" s="67">
        <f t="shared" ca="1" si="42"/>
        <v>5</v>
      </c>
      <c r="E396" s="67">
        <f t="shared" ca="1" si="42"/>
        <v>4</v>
      </c>
      <c r="F396" s="63">
        <f t="shared" ca="1" si="42"/>
        <v>11900</v>
      </c>
      <c r="H396" s="49">
        <f t="shared" ca="1" si="44"/>
        <v>22</v>
      </c>
      <c r="I396" s="1">
        <f t="shared" ca="1" si="45"/>
        <v>5</v>
      </c>
      <c r="J396" s="1">
        <f t="shared" ca="1" si="46"/>
        <v>4</v>
      </c>
      <c r="K396" s="49">
        <f t="shared" ca="1" si="47"/>
        <v>11900</v>
      </c>
      <c r="L396" s="39">
        <v>48458</v>
      </c>
      <c r="M396" s="49">
        <v>21</v>
      </c>
      <c r="N396" s="49">
        <v>4</v>
      </c>
      <c r="O396" s="49">
        <v>5</v>
      </c>
      <c r="P396" s="49">
        <v>1</v>
      </c>
      <c r="Q396" s="49">
        <v>30</v>
      </c>
    </row>
    <row r="397" spans="2:17">
      <c r="B397" s="60">
        <f t="shared" ca="1" si="43"/>
        <v>48823</v>
      </c>
      <c r="C397" s="69">
        <f t="shared" ca="1" si="48"/>
        <v>23</v>
      </c>
      <c r="D397" s="67">
        <f t="shared" ca="1" si="42"/>
        <v>4</v>
      </c>
      <c r="E397" s="67">
        <f t="shared" ca="1" si="42"/>
        <v>6</v>
      </c>
      <c r="F397" s="63">
        <f t="shared" ca="1" si="42"/>
        <v>11931</v>
      </c>
      <c r="H397" s="49">
        <f t="shared" ca="1" si="44"/>
        <v>20</v>
      </c>
      <c r="I397" s="1">
        <f t="shared" ca="1" si="45"/>
        <v>4</v>
      </c>
      <c r="J397" s="1">
        <f t="shared" ca="1" si="46"/>
        <v>6</v>
      </c>
      <c r="K397" s="49">
        <f t="shared" ca="1" si="47"/>
        <v>11931</v>
      </c>
      <c r="L397" s="39">
        <v>48488</v>
      </c>
      <c r="M397" s="49">
        <v>22</v>
      </c>
      <c r="N397" s="49">
        <v>5</v>
      </c>
      <c r="O397" s="49">
        <v>4</v>
      </c>
      <c r="P397" s="49">
        <v>0</v>
      </c>
      <c r="Q397" s="49">
        <v>31</v>
      </c>
    </row>
    <row r="398" spans="2:17">
      <c r="B398" s="60">
        <f t="shared" ca="1" si="43"/>
        <v>48853</v>
      </c>
      <c r="C398" s="69">
        <f t="shared" ca="1" si="48"/>
        <v>20</v>
      </c>
      <c r="D398" s="67">
        <f t="shared" ca="1" si="42"/>
        <v>4</v>
      </c>
      <c r="E398" s="67">
        <f t="shared" ca="1" si="42"/>
        <v>4</v>
      </c>
      <c r="F398" s="63">
        <f t="shared" ca="1" si="42"/>
        <v>11961</v>
      </c>
      <c r="H398" s="49">
        <f t="shared" ca="1" si="44"/>
        <v>23</v>
      </c>
      <c r="I398" s="1">
        <f t="shared" ca="1" si="45"/>
        <v>4</v>
      </c>
      <c r="J398" s="1">
        <f t="shared" ca="1" si="46"/>
        <v>4</v>
      </c>
      <c r="K398" s="49">
        <f t="shared" ca="1" si="47"/>
        <v>11961</v>
      </c>
      <c r="L398" s="39">
        <v>48519</v>
      </c>
      <c r="M398" s="49">
        <v>20</v>
      </c>
      <c r="N398" s="49">
        <v>4</v>
      </c>
      <c r="O398" s="49">
        <v>6</v>
      </c>
      <c r="P398" s="49">
        <v>1</v>
      </c>
      <c r="Q398" s="49">
        <v>30</v>
      </c>
    </row>
    <row r="399" spans="2:17">
      <c r="B399" s="60">
        <f t="shared" ca="1" si="43"/>
        <v>48884</v>
      </c>
      <c r="C399" s="69">
        <f t="shared" ca="1" si="48"/>
        <v>21</v>
      </c>
      <c r="D399" s="67">
        <f t="shared" ca="1" si="42"/>
        <v>5</v>
      </c>
      <c r="E399" s="67">
        <f t="shared" ca="1" si="42"/>
        <v>5</v>
      </c>
      <c r="F399" s="63">
        <f t="shared" ca="1" si="42"/>
        <v>11992</v>
      </c>
      <c r="H399" s="49">
        <f t="shared" ca="1" si="44"/>
        <v>20</v>
      </c>
      <c r="I399" s="1">
        <f t="shared" ca="1" si="45"/>
        <v>5</v>
      </c>
      <c r="J399" s="1">
        <f t="shared" ca="1" si="46"/>
        <v>5</v>
      </c>
      <c r="K399" s="49">
        <f t="shared" ca="1" si="47"/>
        <v>11992</v>
      </c>
      <c r="L399" s="39">
        <v>48549</v>
      </c>
      <c r="M399" s="49">
        <v>22</v>
      </c>
      <c r="N399" s="49">
        <v>4</v>
      </c>
      <c r="O399" s="49">
        <v>5</v>
      </c>
      <c r="P399" s="49">
        <v>1</v>
      </c>
      <c r="Q399" s="49">
        <v>31</v>
      </c>
    </row>
    <row r="400" spans="2:17">
      <c r="B400" s="60">
        <f t="shared" ca="1" si="43"/>
        <v>48914</v>
      </c>
      <c r="C400" s="69">
        <f t="shared" ca="1" si="48"/>
        <v>22</v>
      </c>
      <c r="D400" s="67">
        <f t="shared" ca="1" si="42"/>
        <v>4</v>
      </c>
      <c r="E400" s="67">
        <f t="shared" ca="1" si="42"/>
        <v>6</v>
      </c>
      <c r="F400" s="63">
        <f t="shared" ca="1" si="42"/>
        <v>12022</v>
      </c>
      <c r="H400" s="49">
        <f t="shared" ca="1" si="44"/>
        <v>21</v>
      </c>
      <c r="I400" s="1">
        <f t="shared" ca="1" si="45"/>
        <v>4</v>
      </c>
      <c r="J400" s="1">
        <f t="shared" ca="1" si="46"/>
        <v>6</v>
      </c>
      <c r="K400" s="49">
        <f t="shared" ca="1" si="47"/>
        <v>12022</v>
      </c>
      <c r="L400" s="39">
        <v>48580</v>
      </c>
      <c r="M400" s="49">
        <v>22</v>
      </c>
      <c r="N400" s="49">
        <v>4</v>
      </c>
      <c r="O400" s="49">
        <v>5</v>
      </c>
      <c r="P400" s="49">
        <v>1</v>
      </c>
      <c r="Q400" s="49">
        <v>31</v>
      </c>
    </row>
    <row r="401" spans="2:17">
      <c r="B401" s="60">
        <f t="shared" ca="1" si="43"/>
        <v>48945</v>
      </c>
      <c r="C401" s="69">
        <f t="shared" ca="1" si="48"/>
        <v>20</v>
      </c>
      <c r="D401" s="67">
        <f t="shared" ca="1" si="42"/>
        <v>4</v>
      </c>
      <c r="E401" s="67">
        <f t="shared" ca="1" si="42"/>
        <v>5</v>
      </c>
      <c r="F401" s="63">
        <f t="shared" ca="1" si="42"/>
        <v>12053</v>
      </c>
      <c r="H401" s="49">
        <f t="shared" ca="1" si="44"/>
        <v>22</v>
      </c>
      <c r="I401" s="1">
        <f t="shared" ca="1" si="45"/>
        <v>4</v>
      </c>
      <c r="J401" s="1">
        <f t="shared" ca="1" si="46"/>
        <v>5</v>
      </c>
      <c r="K401" s="49">
        <f t="shared" ca="1" si="47"/>
        <v>12053</v>
      </c>
      <c r="L401" s="39">
        <v>48611</v>
      </c>
      <c r="M401" s="49">
        <v>20</v>
      </c>
      <c r="N401" s="49">
        <v>4</v>
      </c>
      <c r="O401" s="49">
        <v>4</v>
      </c>
      <c r="P401" s="49">
        <v>0</v>
      </c>
      <c r="Q401" s="49">
        <v>28</v>
      </c>
    </row>
    <row r="402" spans="2:17">
      <c r="B402" s="60">
        <f t="shared" ca="1" si="43"/>
        <v>48976</v>
      </c>
      <c r="C402" s="69">
        <f t="shared" ca="1" si="48"/>
        <v>21</v>
      </c>
      <c r="D402" s="67">
        <f t="shared" ca="1" si="42"/>
        <v>4</v>
      </c>
      <c r="E402" s="67">
        <f t="shared" ca="1" si="42"/>
        <v>4</v>
      </c>
      <c r="F402" s="63">
        <f t="shared" ca="1" si="42"/>
        <v>12084</v>
      </c>
      <c r="H402" s="49">
        <f t="shared" ca="1" si="44"/>
        <v>20</v>
      </c>
      <c r="I402" s="1">
        <f t="shared" ca="1" si="45"/>
        <v>4</v>
      </c>
      <c r="J402" s="1">
        <f t="shared" ca="1" si="46"/>
        <v>4</v>
      </c>
      <c r="K402" s="49">
        <f t="shared" ca="1" si="47"/>
        <v>12084</v>
      </c>
      <c r="L402" s="39">
        <v>48639</v>
      </c>
      <c r="M402" s="49">
        <v>21</v>
      </c>
      <c r="N402" s="49">
        <v>5</v>
      </c>
      <c r="O402" s="49">
        <v>5</v>
      </c>
      <c r="P402" s="49">
        <v>0</v>
      </c>
      <c r="Q402" s="49">
        <v>31</v>
      </c>
    </row>
    <row r="403" spans="2:17">
      <c r="B403" s="60">
        <f t="shared" ca="1" si="43"/>
        <v>49004</v>
      </c>
      <c r="C403" s="69">
        <f t="shared" ca="1" si="48"/>
        <v>22</v>
      </c>
      <c r="D403" s="67">
        <f t="shared" ca="1" si="42"/>
        <v>5</v>
      </c>
      <c r="E403" s="67">
        <f t="shared" ca="1" si="42"/>
        <v>5</v>
      </c>
      <c r="F403" s="63">
        <f t="shared" ca="1" si="42"/>
        <v>12112</v>
      </c>
      <c r="H403" s="49">
        <f t="shared" ca="1" si="44"/>
        <v>21</v>
      </c>
      <c r="I403" s="1">
        <f t="shared" ca="1" si="45"/>
        <v>5</v>
      </c>
      <c r="J403" s="1">
        <f t="shared" ca="1" si="46"/>
        <v>5</v>
      </c>
      <c r="K403" s="49">
        <f t="shared" ca="1" si="47"/>
        <v>12112</v>
      </c>
      <c r="L403" s="39">
        <v>48670</v>
      </c>
      <c r="M403" s="49">
        <v>22</v>
      </c>
      <c r="N403" s="49">
        <v>4</v>
      </c>
      <c r="O403" s="49">
        <v>4</v>
      </c>
      <c r="P403" s="49">
        <v>0</v>
      </c>
      <c r="Q403" s="49">
        <v>30</v>
      </c>
    </row>
    <row r="404" spans="2:17">
      <c r="B404" s="60">
        <f t="shared" ca="1" si="43"/>
        <v>49035</v>
      </c>
      <c r="C404" s="69">
        <f t="shared" ca="1" si="48"/>
        <v>22</v>
      </c>
      <c r="D404" s="67">
        <f t="shared" ca="1" si="42"/>
        <v>4</v>
      </c>
      <c r="E404" s="67">
        <f t="shared" ca="1" si="42"/>
        <v>4</v>
      </c>
      <c r="F404" s="63">
        <f t="shared" ca="1" si="42"/>
        <v>12143</v>
      </c>
      <c r="H404" s="49">
        <f t="shared" ca="1" si="44"/>
        <v>22</v>
      </c>
      <c r="I404" s="1">
        <f t="shared" ca="1" si="45"/>
        <v>4</v>
      </c>
      <c r="J404" s="1">
        <f t="shared" ca="1" si="46"/>
        <v>4</v>
      </c>
      <c r="K404" s="49">
        <f t="shared" ca="1" si="47"/>
        <v>12143</v>
      </c>
      <c r="L404" s="39">
        <v>48700</v>
      </c>
      <c r="M404" s="49">
        <v>22</v>
      </c>
      <c r="N404" s="49">
        <v>4</v>
      </c>
      <c r="O404" s="49">
        <v>5</v>
      </c>
      <c r="P404" s="49">
        <v>1</v>
      </c>
      <c r="Q404" s="49">
        <v>31</v>
      </c>
    </row>
    <row r="405" spans="2:17">
      <c r="B405" s="60">
        <f t="shared" ca="1" si="43"/>
        <v>49065</v>
      </c>
      <c r="C405" s="69">
        <f t="shared" ca="1" si="48"/>
        <v>20</v>
      </c>
      <c r="D405" s="67">
        <f t="shared" ref="D405:F467" ca="1" si="49">I405</f>
        <v>4</v>
      </c>
      <c r="E405" s="67">
        <f t="shared" ca="1" si="49"/>
        <v>5</v>
      </c>
      <c r="F405" s="63">
        <f t="shared" ca="1" si="49"/>
        <v>12173</v>
      </c>
      <c r="H405" s="49">
        <f t="shared" ca="1" si="44"/>
        <v>22</v>
      </c>
      <c r="I405" s="1">
        <f t="shared" ca="1" si="45"/>
        <v>4</v>
      </c>
      <c r="J405" s="1">
        <f t="shared" ca="1" si="46"/>
        <v>5</v>
      </c>
      <c r="K405" s="49">
        <f t="shared" ca="1" si="47"/>
        <v>12173</v>
      </c>
      <c r="L405" s="39">
        <v>48731</v>
      </c>
      <c r="M405" s="49">
        <v>20</v>
      </c>
      <c r="N405" s="49">
        <v>5</v>
      </c>
      <c r="O405" s="49">
        <v>5</v>
      </c>
      <c r="P405" s="49">
        <v>0</v>
      </c>
      <c r="Q405" s="49">
        <v>30</v>
      </c>
    </row>
    <row r="406" spans="2:17">
      <c r="B406" s="60">
        <f t="shared" ca="1" si="43"/>
        <v>49096</v>
      </c>
      <c r="C406" s="69">
        <f t="shared" ca="1" si="48"/>
        <v>22</v>
      </c>
      <c r="D406" s="67">
        <f t="shared" ca="1" si="49"/>
        <v>5</v>
      </c>
      <c r="E406" s="67">
        <f t="shared" ca="1" si="49"/>
        <v>5</v>
      </c>
      <c r="F406" s="63">
        <f t="shared" ca="1" si="49"/>
        <v>12204</v>
      </c>
      <c r="H406" s="49">
        <f t="shared" ca="1" si="44"/>
        <v>20</v>
      </c>
      <c r="I406" s="1">
        <f t="shared" ca="1" si="45"/>
        <v>5</v>
      </c>
      <c r="J406" s="1">
        <f t="shared" ca="1" si="46"/>
        <v>5</v>
      </c>
      <c r="K406" s="49">
        <f t="shared" ca="1" si="47"/>
        <v>12204</v>
      </c>
      <c r="L406" s="39">
        <v>48761</v>
      </c>
      <c r="M406" s="49">
        <v>22</v>
      </c>
      <c r="N406" s="49">
        <v>4</v>
      </c>
      <c r="O406" s="49">
        <v>5</v>
      </c>
      <c r="P406" s="49">
        <v>1</v>
      </c>
      <c r="Q406" s="49">
        <v>31</v>
      </c>
    </row>
    <row r="407" spans="2:17">
      <c r="B407" s="60">
        <f t="shared" ca="1" si="43"/>
        <v>49126</v>
      </c>
      <c r="C407" s="69">
        <f t="shared" ca="1" si="48"/>
        <v>22</v>
      </c>
      <c r="D407" s="67">
        <f t="shared" ca="1" si="49"/>
        <v>4</v>
      </c>
      <c r="E407" s="67">
        <f t="shared" ca="1" si="49"/>
        <v>5</v>
      </c>
      <c r="F407" s="63">
        <f t="shared" ca="1" si="49"/>
        <v>12234</v>
      </c>
      <c r="H407" s="49">
        <f t="shared" ca="1" si="44"/>
        <v>22</v>
      </c>
      <c r="I407" s="1">
        <f t="shared" ca="1" si="45"/>
        <v>4</v>
      </c>
      <c r="J407" s="1">
        <f t="shared" ca="1" si="46"/>
        <v>5</v>
      </c>
      <c r="K407" s="49">
        <f t="shared" ca="1" si="47"/>
        <v>12234</v>
      </c>
      <c r="L407" s="39">
        <v>48792</v>
      </c>
      <c r="M407" s="49">
        <v>22</v>
      </c>
      <c r="N407" s="49">
        <v>5</v>
      </c>
      <c r="O407" s="49">
        <v>4</v>
      </c>
      <c r="P407" s="49">
        <v>0</v>
      </c>
      <c r="Q407" s="49">
        <v>31</v>
      </c>
    </row>
    <row r="408" spans="2:17">
      <c r="B408" s="60">
        <f t="shared" ca="1" si="43"/>
        <v>49157</v>
      </c>
      <c r="C408" s="69">
        <f t="shared" ca="1" si="48"/>
        <v>20</v>
      </c>
      <c r="D408" s="67">
        <f t="shared" ca="1" si="49"/>
        <v>5</v>
      </c>
      <c r="E408" s="67">
        <f t="shared" ca="1" si="49"/>
        <v>4</v>
      </c>
      <c r="F408" s="63">
        <f t="shared" ca="1" si="49"/>
        <v>12265</v>
      </c>
      <c r="H408" s="49">
        <f t="shared" ca="1" si="44"/>
        <v>22</v>
      </c>
      <c r="I408" s="1">
        <f t="shared" ca="1" si="45"/>
        <v>5</v>
      </c>
      <c r="J408" s="1">
        <f t="shared" ca="1" si="46"/>
        <v>4</v>
      </c>
      <c r="K408" s="49">
        <f t="shared" ca="1" si="47"/>
        <v>12265</v>
      </c>
      <c r="L408" s="39">
        <v>48823</v>
      </c>
      <c r="M408" s="49">
        <v>20</v>
      </c>
      <c r="N408" s="49">
        <v>4</v>
      </c>
      <c r="O408" s="49">
        <v>6</v>
      </c>
      <c r="P408" s="49">
        <v>1</v>
      </c>
      <c r="Q408" s="49">
        <v>30</v>
      </c>
    </row>
    <row r="409" spans="2:17">
      <c r="B409" s="60">
        <f t="shared" ca="1" si="43"/>
        <v>49188</v>
      </c>
      <c r="C409" s="69">
        <f t="shared" ca="1" si="48"/>
        <v>23</v>
      </c>
      <c r="D409" s="67">
        <f t="shared" ca="1" si="49"/>
        <v>4</v>
      </c>
      <c r="E409" s="67">
        <f t="shared" ca="1" si="49"/>
        <v>6</v>
      </c>
      <c r="F409" s="63">
        <f t="shared" ca="1" si="49"/>
        <v>12296</v>
      </c>
      <c r="H409" s="49">
        <f t="shared" ca="1" si="44"/>
        <v>20</v>
      </c>
      <c r="I409" s="1">
        <f t="shared" ca="1" si="45"/>
        <v>4</v>
      </c>
      <c r="J409" s="1">
        <f t="shared" ca="1" si="46"/>
        <v>6</v>
      </c>
      <c r="K409" s="49">
        <f t="shared" ca="1" si="47"/>
        <v>12296</v>
      </c>
      <c r="L409" s="39">
        <v>48853</v>
      </c>
      <c r="M409" s="49">
        <v>23</v>
      </c>
      <c r="N409" s="49">
        <v>4</v>
      </c>
      <c r="O409" s="49">
        <v>4</v>
      </c>
      <c r="P409" s="49">
        <v>0</v>
      </c>
      <c r="Q409" s="49">
        <v>31</v>
      </c>
    </row>
    <row r="410" spans="2:17">
      <c r="B410" s="60">
        <f t="shared" ca="1" si="43"/>
        <v>49218</v>
      </c>
      <c r="C410" s="69">
        <f t="shared" ca="1" si="48"/>
        <v>20</v>
      </c>
      <c r="D410" s="67">
        <f t="shared" ca="1" si="49"/>
        <v>4</v>
      </c>
      <c r="E410" s="67">
        <f t="shared" ca="1" si="49"/>
        <v>4</v>
      </c>
      <c r="F410" s="63">
        <f t="shared" ca="1" si="49"/>
        <v>12326</v>
      </c>
      <c r="H410" s="49">
        <f t="shared" ca="1" si="44"/>
        <v>23</v>
      </c>
      <c r="I410" s="1">
        <f t="shared" ca="1" si="45"/>
        <v>4</v>
      </c>
      <c r="J410" s="1">
        <f t="shared" ca="1" si="46"/>
        <v>4</v>
      </c>
      <c r="K410" s="49">
        <f t="shared" ca="1" si="47"/>
        <v>12326</v>
      </c>
      <c r="L410" s="39">
        <v>48884</v>
      </c>
      <c r="M410" s="49">
        <v>20</v>
      </c>
      <c r="N410" s="49">
        <v>5</v>
      </c>
      <c r="O410" s="49">
        <v>5</v>
      </c>
      <c r="P410" s="49">
        <v>1</v>
      </c>
      <c r="Q410" s="49">
        <v>30</v>
      </c>
    </row>
    <row r="411" spans="2:17">
      <c r="B411" s="60">
        <f t="shared" ca="1" si="43"/>
        <v>49249</v>
      </c>
      <c r="C411" s="69">
        <f t="shared" ca="1" si="48"/>
        <v>21</v>
      </c>
      <c r="D411" s="67">
        <f t="shared" ca="1" si="49"/>
        <v>5</v>
      </c>
      <c r="E411" s="67">
        <f t="shared" ca="1" si="49"/>
        <v>5</v>
      </c>
      <c r="F411" s="63">
        <f t="shared" ca="1" si="49"/>
        <v>12357</v>
      </c>
      <c r="H411" s="49">
        <f t="shared" ca="1" si="44"/>
        <v>20</v>
      </c>
      <c r="I411" s="1">
        <f t="shared" ca="1" si="45"/>
        <v>5</v>
      </c>
      <c r="J411" s="1">
        <f t="shared" ca="1" si="46"/>
        <v>5</v>
      </c>
      <c r="K411" s="49">
        <f t="shared" ca="1" si="47"/>
        <v>12357</v>
      </c>
      <c r="L411" s="39">
        <v>48914</v>
      </c>
      <c r="M411" s="49">
        <v>21</v>
      </c>
      <c r="N411" s="49">
        <v>4</v>
      </c>
      <c r="O411" s="49">
        <v>6</v>
      </c>
      <c r="P411" s="49">
        <v>1</v>
      </c>
      <c r="Q411" s="49">
        <v>31</v>
      </c>
    </row>
    <row r="412" spans="2:17">
      <c r="B412" s="60">
        <f t="shared" ca="1" si="43"/>
        <v>49279</v>
      </c>
      <c r="C412" s="69">
        <f t="shared" ca="1" si="48"/>
        <v>22</v>
      </c>
      <c r="D412" s="67">
        <f t="shared" ca="1" si="49"/>
        <v>4</v>
      </c>
      <c r="E412" s="67">
        <f t="shared" ca="1" si="49"/>
        <v>6</v>
      </c>
      <c r="F412" s="63">
        <f t="shared" ca="1" si="49"/>
        <v>12387</v>
      </c>
      <c r="H412" s="49">
        <f t="shared" ca="1" si="44"/>
        <v>21</v>
      </c>
      <c r="I412" s="1">
        <f t="shared" ca="1" si="45"/>
        <v>4</v>
      </c>
      <c r="J412" s="1">
        <f t="shared" ca="1" si="46"/>
        <v>6</v>
      </c>
      <c r="K412" s="49">
        <f t="shared" ca="1" si="47"/>
        <v>12387</v>
      </c>
      <c r="L412" s="39">
        <v>48945</v>
      </c>
      <c r="M412" s="49">
        <v>22</v>
      </c>
      <c r="N412" s="49">
        <v>4</v>
      </c>
      <c r="O412" s="49">
        <v>5</v>
      </c>
      <c r="P412" s="49">
        <v>1</v>
      </c>
      <c r="Q412" s="49">
        <v>31</v>
      </c>
    </row>
    <row r="413" spans="2:17">
      <c r="B413" s="60">
        <f t="shared" ca="1" si="43"/>
        <v>49310</v>
      </c>
      <c r="C413" s="69">
        <f t="shared" ca="1" si="48"/>
        <v>20</v>
      </c>
      <c r="D413" s="67">
        <f t="shared" ca="1" si="49"/>
        <v>4</v>
      </c>
      <c r="E413" s="67">
        <f t="shared" ca="1" si="49"/>
        <v>5</v>
      </c>
      <c r="F413" s="63">
        <f t="shared" ca="1" si="49"/>
        <v>12418</v>
      </c>
      <c r="H413" s="49">
        <f t="shared" ca="1" si="44"/>
        <v>22</v>
      </c>
      <c r="I413" s="1">
        <f t="shared" ca="1" si="45"/>
        <v>4</v>
      </c>
      <c r="J413" s="1">
        <f t="shared" ca="1" si="46"/>
        <v>5</v>
      </c>
      <c r="K413" s="49">
        <f t="shared" ca="1" si="47"/>
        <v>12418</v>
      </c>
      <c r="L413" s="39">
        <v>48976</v>
      </c>
      <c r="M413" s="49">
        <v>20</v>
      </c>
      <c r="N413" s="49">
        <v>4</v>
      </c>
      <c r="O413" s="49">
        <v>4</v>
      </c>
      <c r="P413" s="49">
        <v>0</v>
      </c>
      <c r="Q413" s="49">
        <v>28</v>
      </c>
    </row>
    <row r="414" spans="2:17">
      <c r="B414" s="60">
        <f t="shared" ca="1" si="43"/>
        <v>49341</v>
      </c>
      <c r="C414" s="69">
        <f t="shared" ca="1" si="48"/>
        <v>21</v>
      </c>
      <c r="D414" s="67">
        <f t="shared" ca="1" si="49"/>
        <v>4</v>
      </c>
      <c r="E414" s="67">
        <f t="shared" ca="1" si="49"/>
        <v>4</v>
      </c>
      <c r="F414" s="63">
        <f t="shared" ca="1" si="49"/>
        <v>12449</v>
      </c>
      <c r="H414" s="49">
        <f t="shared" ca="1" si="44"/>
        <v>20</v>
      </c>
      <c r="I414" s="1">
        <f t="shared" ca="1" si="45"/>
        <v>4</v>
      </c>
      <c r="J414" s="1">
        <f t="shared" ca="1" si="46"/>
        <v>4</v>
      </c>
      <c r="K414" s="49">
        <f t="shared" ca="1" si="47"/>
        <v>12449</v>
      </c>
      <c r="L414" s="39">
        <v>49004</v>
      </c>
      <c r="M414" s="49">
        <v>21</v>
      </c>
      <c r="N414" s="49">
        <v>5</v>
      </c>
      <c r="O414" s="49">
        <v>5</v>
      </c>
      <c r="P414" s="49">
        <v>0</v>
      </c>
      <c r="Q414" s="49">
        <v>31</v>
      </c>
    </row>
    <row r="415" spans="2:17">
      <c r="B415" s="60">
        <f t="shared" ca="1" si="43"/>
        <v>49369</v>
      </c>
      <c r="C415" s="69">
        <f t="shared" ca="1" si="48"/>
        <v>22</v>
      </c>
      <c r="D415" s="67">
        <f t="shared" ca="1" si="49"/>
        <v>5</v>
      </c>
      <c r="E415" s="67">
        <f t="shared" ca="1" si="49"/>
        <v>5</v>
      </c>
      <c r="F415" s="63">
        <f t="shared" ca="1" si="49"/>
        <v>12477</v>
      </c>
      <c r="H415" s="49">
        <f t="shared" ca="1" si="44"/>
        <v>21</v>
      </c>
      <c r="I415" s="1">
        <f t="shared" ca="1" si="45"/>
        <v>5</v>
      </c>
      <c r="J415" s="1">
        <f t="shared" ca="1" si="46"/>
        <v>5</v>
      </c>
      <c r="K415" s="49">
        <f t="shared" ca="1" si="47"/>
        <v>12477</v>
      </c>
      <c r="L415" s="39">
        <v>49035</v>
      </c>
      <c r="M415" s="49">
        <v>22</v>
      </c>
      <c r="N415" s="49">
        <v>4</v>
      </c>
      <c r="O415" s="49">
        <v>4</v>
      </c>
      <c r="P415" s="49">
        <v>0</v>
      </c>
      <c r="Q415" s="49">
        <v>30</v>
      </c>
    </row>
    <row r="416" spans="2:17">
      <c r="B416" s="60">
        <f t="shared" ca="1" si="43"/>
        <v>49400</v>
      </c>
      <c r="C416" s="69">
        <f t="shared" ca="1" si="48"/>
        <v>22</v>
      </c>
      <c r="D416" s="67">
        <f t="shared" ca="1" si="49"/>
        <v>4</v>
      </c>
      <c r="E416" s="67">
        <f t="shared" ca="1" si="49"/>
        <v>4</v>
      </c>
      <c r="F416" s="63">
        <f t="shared" ca="1" si="49"/>
        <v>12508</v>
      </c>
      <c r="H416" s="49">
        <f t="shared" ca="1" si="44"/>
        <v>22</v>
      </c>
      <c r="I416" s="1">
        <f t="shared" ca="1" si="45"/>
        <v>4</v>
      </c>
      <c r="J416" s="1">
        <f t="shared" ca="1" si="46"/>
        <v>4</v>
      </c>
      <c r="K416" s="49">
        <f t="shared" ca="1" si="47"/>
        <v>12508</v>
      </c>
      <c r="L416" s="39">
        <v>49065</v>
      </c>
      <c r="M416" s="49">
        <v>22</v>
      </c>
      <c r="N416" s="49">
        <v>4</v>
      </c>
      <c r="O416" s="49">
        <v>5</v>
      </c>
      <c r="P416" s="49">
        <v>1</v>
      </c>
      <c r="Q416" s="49">
        <v>31</v>
      </c>
    </row>
    <row r="417" spans="2:17">
      <c r="B417" s="60">
        <f t="shared" ca="1" si="43"/>
        <v>49430</v>
      </c>
      <c r="C417" s="69">
        <f t="shared" ca="1" si="48"/>
        <v>20</v>
      </c>
      <c r="D417" s="67">
        <f t="shared" ca="1" si="49"/>
        <v>4</v>
      </c>
      <c r="E417" s="67">
        <f t="shared" ca="1" si="49"/>
        <v>5</v>
      </c>
      <c r="F417" s="63">
        <f t="shared" ca="1" si="49"/>
        <v>12538</v>
      </c>
      <c r="H417" s="49">
        <f t="shared" ca="1" si="44"/>
        <v>22</v>
      </c>
      <c r="I417" s="1">
        <f t="shared" ca="1" si="45"/>
        <v>4</v>
      </c>
      <c r="J417" s="1">
        <f t="shared" ca="1" si="46"/>
        <v>5</v>
      </c>
      <c r="K417" s="49">
        <f t="shared" ca="1" si="47"/>
        <v>12538</v>
      </c>
      <c r="L417" s="39">
        <v>49096</v>
      </c>
      <c r="M417" s="49">
        <v>20</v>
      </c>
      <c r="N417" s="49">
        <v>5</v>
      </c>
      <c r="O417" s="49">
        <v>5</v>
      </c>
      <c r="P417" s="49">
        <v>0</v>
      </c>
      <c r="Q417" s="49">
        <v>30</v>
      </c>
    </row>
    <row r="418" spans="2:17">
      <c r="B418" s="60">
        <f t="shared" ca="1" si="43"/>
        <v>49461</v>
      </c>
      <c r="C418" s="69">
        <f t="shared" ca="1" si="48"/>
        <v>22</v>
      </c>
      <c r="D418" s="67">
        <f t="shared" ca="1" si="49"/>
        <v>5</v>
      </c>
      <c r="E418" s="67">
        <f t="shared" ca="1" si="49"/>
        <v>5</v>
      </c>
      <c r="F418" s="63">
        <f t="shared" ca="1" si="49"/>
        <v>12569</v>
      </c>
      <c r="H418" s="49">
        <f t="shared" ca="1" si="44"/>
        <v>20</v>
      </c>
      <c r="I418" s="1">
        <f t="shared" ca="1" si="45"/>
        <v>5</v>
      </c>
      <c r="J418" s="1">
        <f t="shared" ca="1" si="46"/>
        <v>5</v>
      </c>
      <c r="K418" s="49">
        <f t="shared" ca="1" si="47"/>
        <v>12569</v>
      </c>
      <c r="L418" s="39">
        <v>49126</v>
      </c>
      <c r="M418" s="49">
        <v>22</v>
      </c>
      <c r="N418" s="49">
        <v>4</v>
      </c>
      <c r="O418" s="49">
        <v>5</v>
      </c>
      <c r="P418" s="49">
        <v>1</v>
      </c>
      <c r="Q418" s="49">
        <v>31</v>
      </c>
    </row>
    <row r="419" spans="2:17">
      <c r="B419" s="60">
        <f t="shared" ca="1" si="43"/>
        <v>49491</v>
      </c>
      <c r="C419" s="69">
        <f t="shared" ca="1" si="48"/>
        <v>22</v>
      </c>
      <c r="D419" s="67">
        <f t="shared" ca="1" si="49"/>
        <v>4</v>
      </c>
      <c r="E419" s="67">
        <f t="shared" ca="1" si="49"/>
        <v>5</v>
      </c>
      <c r="F419" s="63">
        <f t="shared" ca="1" si="49"/>
        <v>12599</v>
      </c>
      <c r="H419" s="49">
        <f t="shared" ca="1" si="44"/>
        <v>22</v>
      </c>
      <c r="I419" s="1">
        <f t="shared" ca="1" si="45"/>
        <v>4</v>
      </c>
      <c r="J419" s="1">
        <f t="shared" ca="1" si="46"/>
        <v>5</v>
      </c>
      <c r="K419" s="49">
        <f t="shared" ca="1" si="47"/>
        <v>12599</v>
      </c>
      <c r="L419" s="39">
        <v>49157</v>
      </c>
      <c r="M419" s="49">
        <v>22</v>
      </c>
      <c r="N419" s="49">
        <v>5</v>
      </c>
      <c r="O419" s="49">
        <v>4</v>
      </c>
      <c r="P419" s="49">
        <v>0</v>
      </c>
      <c r="Q419" s="49">
        <v>31</v>
      </c>
    </row>
    <row r="420" spans="2:17">
      <c r="B420" s="60">
        <f t="shared" ca="1" si="43"/>
        <v>49522</v>
      </c>
      <c r="C420" s="69">
        <f t="shared" ca="1" si="48"/>
        <v>20</v>
      </c>
      <c r="D420" s="67">
        <f t="shared" ca="1" si="49"/>
        <v>5</v>
      </c>
      <c r="E420" s="67">
        <f t="shared" ca="1" si="49"/>
        <v>4</v>
      </c>
      <c r="F420" s="63">
        <f t="shared" ca="1" si="49"/>
        <v>12630</v>
      </c>
      <c r="H420" s="49">
        <f t="shared" ca="1" si="44"/>
        <v>22</v>
      </c>
      <c r="I420" s="1">
        <f t="shared" ca="1" si="45"/>
        <v>5</v>
      </c>
      <c r="J420" s="1">
        <f t="shared" ca="1" si="46"/>
        <v>4</v>
      </c>
      <c r="K420" s="49">
        <f t="shared" ca="1" si="47"/>
        <v>12630</v>
      </c>
      <c r="L420" s="39">
        <v>49188</v>
      </c>
      <c r="M420" s="49">
        <v>20</v>
      </c>
      <c r="N420" s="49">
        <v>4</v>
      </c>
      <c r="O420" s="49">
        <v>6</v>
      </c>
      <c r="P420" s="49">
        <v>1</v>
      </c>
      <c r="Q420" s="49">
        <v>30</v>
      </c>
    </row>
    <row r="421" spans="2:17">
      <c r="B421" s="60">
        <f t="shared" ca="1" si="43"/>
        <v>49553</v>
      </c>
      <c r="C421" s="69">
        <f t="shared" ca="1" si="48"/>
        <v>23</v>
      </c>
      <c r="D421" s="67">
        <f t="shared" ca="1" si="49"/>
        <v>4</v>
      </c>
      <c r="E421" s="67">
        <f t="shared" ca="1" si="49"/>
        <v>6</v>
      </c>
      <c r="F421" s="63">
        <f t="shared" ca="1" si="49"/>
        <v>12661</v>
      </c>
      <c r="H421" s="49">
        <f t="shared" ca="1" si="44"/>
        <v>20</v>
      </c>
      <c r="I421" s="1">
        <f t="shared" ca="1" si="45"/>
        <v>4</v>
      </c>
      <c r="J421" s="1">
        <f t="shared" ca="1" si="46"/>
        <v>6</v>
      </c>
      <c r="K421" s="49">
        <f t="shared" ca="1" si="47"/>
        <v>12661</v>
      </c>
      <c r="L421" s="39">
        <v>49218</v>
      </c>
      <c r="M421" s="49">
        <v>23</v>
      </c>
      <c r="N421" s="49">
        <v>4</v>
      </c>
      <c r="O421" s="49">
        <v>4</v>
      </c>
      <c r="P421" s="49">
        <v>0</v>
      </c>
      <c r="Q421" s="49">
        <v>31</v>
      </c>
    </row>
    <row r="422" spans="2:17">
      <c r="B422" s="60">
        <f t="shared" ca="1" si="43"/>
        <v>49583</v>
      </c>
      <c r="C422" s="69">
        <f t="shared" ca="1" si="48"/>
        <v>20</v>
      </c>
      <c r="D422" s="67">
        <f t="shared" ca="1" si="49"/>
        <v>4</v>
      </c>
      <c r="E422" s="67">
        <f t="shared" ca="1" si="49"/>
        <v>4</v>
      </c>
      <c r="F422" s="63">
        <f t="shared" ca="1" si="49"/>
        <v>12691</v>
      </c>
      <c r="H422" s="49">
        <f t="shared" ca="1" si="44"/>
        <v>23</v>
      </c>
      <c r="I422" s="1">
        <f t="shared" ca="1" si="45"/>
        <v>4</v>
      </c>
      <c r="J422" s="1">
        <f t="shared" ca="1" si="46"/>
        <v>4</v>
      </c>
      <c r="K422" s="49">
        <f t="shared" ca="1" si="47"/>
        <v>12691</v>
      </c>
      <c r="L422" s="39">
        <v>49249</v>
      </c>
      <c r="M422" s="49">
        <v>20</v>
      </c>
      <c r="N422" s="49">
        <v>5</v>
      </c>
      <c r="O422" s="49">
        <v>5</v>
      </c>
      <c r="P422" s="49">
        <v>1</v>
      </c>
      <c r="Q422" s="49">
        <v>30</v>
      </c>
    </row>
    <row r="423" spans="2:17">
      <c r="B423" s="60">
        <f t="shared" ca="1" si="43"/>
        <v>49614</v>
      </c>
      <c r="C423" s="69">
        <f t="shared" ca="1" si="48"/>
        <v>21</v>
      </c>
      <c r="D423" s="67">
        <f t="shared" ca="1" si="49"/>
        <v>5</v>
      </c>
      <c r="E423" s="67">
        <f t="shared" ca="1" si="49"/>
        <v>5</v>
      </c>
      <c r="F423" s="63">
        <f t="shared" ca="1" si="49"/>
        <v>12722</v>
      </c>
      <c r="H423" s="49">
        <f t="shared" ca="1" si="44"/>
        <v>20</v>
      </c>
      <c r="I423" s="1">
        <f t="shared" ca="1" si="45"/>
        <v>5</v>
      </c>
      <c r="J423" s="1">
        <f t="shared" ca="1" si="46"/>
        <v>5</v>
      </c>
      <c r="K423" s="49">
        <f t="shared" ca="1" si="47"/>
        <v>12722</v>
      </c>
      <c r="L423" s="39">
        <v>49279</v>
      </c>
      <c r="M423" s="49">
        <v>21</v>
      </c>
      <c r="N423" s="49">
        <v>4</v>
      </c>
      <c r="O423" s="49">
        <v>6</v>
      </c>
      <c r="P423" s="49">
        <v>1</v>
      </c>
      <c r="Q423" s="49">
        <v>31</v>
      </c>
    </row>
    <row r="424" spans="2:17">
      <c r="B424" s="60">
        <f t="shared" ca="1" si="43"/>
        <v>49644</v>
      </c>
      <c r="C424" s="69">
        <f t="shared" ca="1" si="48"/>
        <v>22</v>
      </c>
      <c r="D424" s="67">
        <f t="shared" ca="1" si="49"/>
        <v>4</v>
      </c>
      <c r="E424" s="67">
        <f t="shared" ca="1" si="49"/>
        <v>6</v>
      </c>
      <c r="F424" s="63">
        <f t="shared" ca="1" si="49"/>
        <v>12752</v>
      </c>
      <c r="H424" s="49">
        <f t="shared" ca="1" si="44"/>
        <v>21</v>
      </c>
      <c r="I424" s="1">
        <f t="shared" ca="1" si="45"/>
        <v>4</v>
      </c>
      <c r="J424" s="1">
        <f t="shared" ca="1" si="46"/>
        <v>6</v>
      </c>
      <c r="K424" s="49">
        <f t="shared" ca="1" si="47"/>
        <v>12752</v>
      </c>
      <c r="L424" s="39">
        <v>49310</v>
      </c>
      <c r="M424" s="49">
        <v>22</v>
      </c>
      <c r="N424" s="49">
        <v>4</v>
      </c>
      <c r="O424" s="49">
        <v>5</v>
      </c>
      <c r="P424" s="49">
        <v>1</v>
      </c>
      <c r="Q424" s="49">
        <v>31</v>
      </c>
    </row>
    <row r="425" spans="2:17">
      <c r="B425" s="60">
        <f t="shared" ca="1" si="43"/>
        <v>49675</v>
      </c>
      <c r="C425" s="69">
        <f t="shared" ca="1" si="48"/>
        <v>20</v>
      </c>
      <c r="D425" s="67">
        <f t="shared" ca="1" si="49"/>
        <v>4</v>
      </c>
      <c r="E425" s="67">
        <f t="shared" ca="1" si="49"/>
        <v>5</v>
      </c>
      <c r="F425" s="63">
        <f t="shared" ca="1" si="49"/>
        <v>12783</v>
      </c>
      <c r="H425" s="49">
        <f t="shared" ca="1" si="44"/>
        <v>22</v>
      </c>
      <c r="I425" s="1">
        <f t="shared" ca="1" si="45"/>
        <v>4</v>
      </c>
      <c r="J425" s="1">
        <f t="shared" ca="1" si="46"/>
        <v>5</v>
      </c>
      <c r="K425" s="49">
        <f t="shared" ca="1" si="47"/>
        <v>12783</v>
      </c>
      <c r="L425" s="39">
        <v>49341</v>
      </c>
      <c r="M425" s="49">
        <v>20</v>
      </c>
      <c r="N425" s="49">
        <v>4</v>
      </c>
      <c r="O425" s="49">
        <v>4</v>
      </c>
      <c r="P425" s="49">
        <v>0</v>
      </c>
      <c r="Q425" s="49">
        <v>28</v>
      </c>
    </row>
    <row r="426" spans="2:17">
      <c r="B426" s="60">
        <f t="shared" ca="1" si="43"/>
        <v>49706</v>
      </c>
      <c r="C426" s="69">
        <f t="shared" ca="1" si="48"/>
        <v>22</v>
      </c>
      <c r="D426" s="67">
        <f t="shared" ca="1" si="49"/>
        <v>5</v>
      </c>
      <c r="E426" s="67">
        <f t="shared" ca="1" si="49"/>
        <v>4</v>
      </c>
      <c r="F426" s="63">
        <f t="shared" ca="1" si="49"/>
        <v>12814</v>
      </c>
      <c r="H426" s="49">
        <f t="shared" ca="1" si="44"/>
        <v>20</v>
      </c>
      <c r="I426" s="1">
        <f t="shared" ca="1" si="45"/>
        <v>5</v>
      </c>
      <c r="J426" s="1">
        <f t="shared" ca="1" si="46"/>
        <v>4</v>
      </c>
      <c r="K426" s="49">
        <f t="shared" ca="1" si="47"/>
        <v>12814</v>
      </c>
      <c r="L426" s="39">
        <v>49369</v>
      </c>
      <c r="M426" s="49">
        <v>21</v>
      </c>
      <c r="N426" s="49">
        <v>5</v>
      </c>
      <c r="O426" s="49">
        <v>5</v>
      </c>
      <c r="P426" s="49">
        <v>0</v>
      </c>
      <c r="Q426" s="49">
        <v>31</v>
      </c>
    </row>
    <row r="427" spans="2:17">
      <c r="B427" s="60">
        <f t="shared" ca="1" si="43"/>
        <v>49735</v>
      </c>
      <c r="C427" s="69">
        <f t="shared" ca="1" si="48"/>
        <v>22</v>
      </c>
      <c r="D427" s="67">
        <f t="shared" ca="1" si="49"/>
        <v>4</v>
      </c>
      <c r="E427" s="67">
        <f t="shared" ca="1" si="49"/>
        <v>5</v>
      </c>
      <c r="F427" s="63">
        <f t="shared" ca="1" si="49"/>
        <v>12843</v>
      </c>
      <c r="H427" s="49">
        <f t="shared" ca="1" si="44"/>
        <v>22</v>
      </c>
      <c r="I427" s="1">
        <f t="shared" ca="1" si="45"/>
        <v>4</v>
      </c>
      <c r="J427" s="1">
        <f t="shared" ca="1" si="46"/>
        <v>5</v>
      </c>
      <c r="K427" s="49">
        <f t="shared" ca="1" si="47"/>
        <v>12843</v>
      </c>
      <c r="L427" s="39">
        <v>49400</v>
      </c>
      <c r="M427" s="49">
        <v>22</v>
      </c>
      <c r="N427" s="49">
        <v>4</v>
      </c>
      <c r="O427" s="49">
        <v>4</v>
      </c>
      <c r="P427" s="49">
        <v>0</v>
      </c>
      <c r="Q427" s="49">
        <v>30</v>
      </c>
    </row>
    <row r="428" spans="2:17">
      <c r="B428" s="60">
        <f t="shared" ca="1" si="43"/>
        <v>49766</v>
      </c>
      <c r="C428" s="69">
        <f t="shared" ca="1" si="48"/>
        <v>20</v>
      </c>
      <c r="D428" s="67">
        <f t="shared" ca="1" si="49"/>
        <v>4</v>
      </c>
      <c r="E428" s="67">
        <f t="shared" ca="1" si="49"/>
        <v>4</v>
      </c>
      <c r="F428" s="63">
        <f t="shared" ca="1" si="49"/>
        <v>12874</v>
      </c>
      <c r="H428" s="49">
        <f t="shared" ca="1" si="44"/>
        <v>22</v>
      </c>
      <c r="I428" s="1">
        <f t="shared" ca="1" si="45"/>
        <v>4</v>
      </c>
      <c r="J428" s="1">
        <f t="shared" ca="1" si="46"/>
        <v>4</v>
      </c>
      <c r="K428" s="49">
        <f t="shared" ca="1" si="47"/>
        <v>12874</v>
      </c>
      <c r="L428" s="39">
        <v>49430</v>
      </c>
      <c r="M428" s="49">
        <v>22</v>
      </c>
      <c r="N428" s="49">
        <v>4</v>
      </c>
      <c r="O428" s="49">
        <v>5</v>
      </c>
      <c r="P428" s="49">
        <v>1</v>
      </c>
      <c r="Q428" s="49">
        <v>31</v>
      </c>
    </row>
    <row r="429" spans="2:17">
      <c r="B429" s="60">
        <f t="shared" ca="1" si="43"/>
        <v>49796</v>
      </c>
      <c r="C429" s="69">
        <f t="shared" ca="1" si="48"/>
        <v>22</v>
      </c>
      <c r="D429" s="67">
        <f t="shared" ca="1" si="49"/>
        <v>5</v>
      </c>
      <c r="E429" s="67">
        <f t="shared" ca="1" si="49"/>
        <v>6</v>
      </c>
      <c r="F429" s="63">
        <f t="shared" ca="1" si="49"/>
        <v>12904</v>
      </c>
      <c r="H429" s="49">
        <f t="shared" ca="1" si="44"/>
        <v>20</v>
      </c>
      <c r="I429" s="1">
        <f t="shared" ca="1" si="45"/>
        <v>5</v>
      </c>
      <c r="J429" s="1">
        <f t="shared" ca="1" si="46"/>
        <v>6</v>
      </c>
      <c r="K429" s="49">
        <f t="shared" ca="1" si="47"/>
        <v>12904</v>
      </c>
      <c r="L429" s="39">
        <v>49461</v>
      </c>
      <c r="M429" s="49">
        <v>20</v>
      </c>
      <c r="N429" s="49">
        <v>5</v>
      </c>
      <c r="O429" s="49">
        <v>5</v>
      </c>
      <c r="P429" s="49">
        <v>0</v>
      </c>
      <c r="Q429" s="49">
        <v>30</v>
      </c>
    </row>
    <row r="430" spans="2:17">
      <c r="B430" s="60">
        <f t="shared" ca="1" si="43"/>
        <v>49827</v>
      </c>
      <c r="C430" s="69">
        <f t="shared" ca="1" si="48"/>
        <v>23</v>
      </c>
      <c r="D430" s="67">
        <f t="shared" ca="1" si="49"/>
        <v>4</v>
      </c>
      <c r="E430" s="67">
        <f t="shared" ca="1" si="49"/>
        <v>4</v>
      </c>
      <c r="F430" s="63">
        <f t="shared" ca="1" si="49"/>
        <v>12935</v>
      </c>
      <c r="H430" s="49">
        <f t="shared" ca="1" si="44"/>
        <v>22</v>
      </c>
      <c r="I430" s="1">
        <f t="shared" ca="1" si="45"/>
        <v>4</v>
      </c>
      <c r="J430" s="1">
        <f t="shared" ca="1" si="46"/>
        <v>4</v>
      </c>
      <c r="K430" s="49">
        <f t="shared" ca="1" si="47"/>
        <v>12935</v>
      </c>
      <c r="L430" s="39">
        <v>49491</v>
      </c>
      <c r="M430" s="49">
        <v>22</v>
      </c>
      <c r="N430" s="49">
        <v>4</v>
      </c>
      <c r="O430" s="49">
        <v>5</v>
      </c>
      <c r="P430" s="49">
        <v>1</v>
      </c>
      <c r="Q430" s="49">
        <v>31</v>
      </c>
    </row>
    <row r="431" spans="2:17">
      <c r="B431" s="60">
        <f t="shared" ca="1" si="43"/>
        <v>49857</v>
      </c>
      <c r="C431" s="69">
        <f t="shared" ca="1" si="48"/>
        <v>21</v>
      </c>
      <c r="D431" s="67">
        <f t="shared" ca="1" si="49"/>
        <v>3</v>
      </c>
      <c r="E431" s="67">
        <f t="shared" ca="1" si="49"/>
        <v>5</v>
      </c>
      <c r="F431" s="63">
        <f t="shared" ca="1" si="49"/>
        <v>12965</v>
      </c>
      <c r="H431" s="49">
        <f t="shared" ca="1" si="44"/>
        <v>23</v>
      </c>
      <c r="I431" s="1">
        <f t="shared" ca="1" si="45"/>
        <v>3</v>
      </c>
      <c r="J431" s="1">
        <f t="shared" ca="1" si="46"/>
        <v>5</v>
      </c>
      <c r="K431" s="49">
        <f t="shared" ca="1" si="47"/>
        <v>12965</v>
      </c>
      <c r="L431" s="39">
        <v>49522</v>
      </c>
      <c r="M431" s="49">
        <v>22</v>
      </c>
      <c r="N431" s="49">
        <v>5</v>
      </c>
      <c r="O431" s="49">
        <v>4</v>
      </c>
      <c r="P431" s="49">
        <v>0</v>
      </c>
      <c r="Q431" s="49">
        <v>31</v>
      </c>
    </row>
    <row r="432" spans="2:17">
      <c r="B432" s="60">
        <f t="shared" ca="1" si="43"/>
        <v>49888</v>
      </c>
      <c r="C432" s="69">
        <f t="shared" ca="1" si="48"/>
        <v>21</v>
      </c>
      <c r="D432" s="67">
        <f t="shared" ca="1" si="49"/>
        <v>5</v>
      </c>
      <c r="E432" s="67">
        <f t="shared" ca="1" si="49"/>
        <v>5</v>
      </c>
      <c r="F432" s="63">
        <f t="shared" ca="1" si="49"/>
        <v>12996</v>
      </c>
      <c r="H432" s="49">
        <f t="shared" ca="1" si="44"/>
        <v>21</v>
      </c>
      <c r="I432" s="1">
        <f t="shared" ca="1" si="45"/>
        <v>5</v>
      </c>
      <c r="J432" s="1">
        <f t="shared" ca="1" si="46"/>
        <v>5</v>
      </c>
      <c r="K432" s="49">
        <f t="shared" ca="1" si="47"/>
        <v>12996</v>
      </c>
      <c r="L432" s="39">
        <v>49553</v>
      </c>
      <c r="M432" s="49">
        <v>20</v>
      </c>
      <c r="N432" s="49">
        <v>4</v>
      </c>
      <c r="O432" s="49">
        <v>6</v>
      </c>
      <c r="P432" s="49">
        <v>1</v>
      </c>
      <c r="Q432" s="49">
        <v>30</v>
      </c>
    </row>
    <row r="433" spans="2:17">
      <c r="B433" s="60">
        <f t="shared" ca="1" si="43"/>
        <v>49919</v>
      </c>
      <c r="C433" s="69">
        <f t="shared" ca="1" si="48"/>
        <v>22</v>
      </c>
      <c r="D433" s="67">
        <f t="shared" ca="1" si="49"/>
        <v>4</v>
      </c>
      <c r="E433" s="67">
        <f t="shared" ca="1" si="49"/>
        <v>5</v>
      </c>
      <c r="F433" s="63">
        <f t="shared" ca="1" si="49"/>
        <v>13027</v>
      </c>
      <c r="H433" s="49">
        <f t="shared" ca="1" si="44"/>
        <v>21</v>
      </c>
      <c r="I433" s="1">
        <f t="shared" ca="1" si="45"/>
        <v>4</v>
      </c>
      <c r="J433" s="1">
        <f t="shared" ca="1" si="46"/>
        <v>5</v>
      </c>
      <c r="K433" s="49">
        <f t="shared" ca="1" si="47"/>
        <v>13027</v>
      </c>
      <c r="L433" s="39">
        <v>49583</v>
      </c>
      <c r="M433" s="49">
        <v>23</v>
      </c>
      <c r="N433" s="49">
        <v>4</v>
      </c>
      <c r="O433" s="49">
        <v>4</v>
      </c>
      <c r="P433" s="49">
        <v>0</v>
      </c>
      <c r="Q433" s="49">
        <v>31</v>
      </c>
    </row>
    <row r="434" spans="2:17">
      <c r="B434" s="60">
        <f t="shared" ca="1" si="43"/>
        <v>49949</v>
      </c>
      <c r="C434" s="69">
        <f t="shared" ca="1" si="48"/>
        <v>20</v>
      </c>
      <c r="D434" s="67">
        <f t="shared" ca="1" si="49"/>
        <v>5</v>
      </c>
      <c r="E434" s="67">
        <f t="shared" ca="1" si="49"/>
        <v>4</v>
      </c>
      <c r="F434" s="63">
        <f t="shared" ca="1" si="49"/>
        <v>13057</v>
      </c>
      <c r="H434" s="49">
        <f t="shared" ca="1" si="44"/>
        <v>22</v>
      </c>
      <c r="I434" s="1">
        <f t="shared" ca="1" si="45"/>
        <v>5</v>
      </c>
      <c r="J434" s="1">
        <f t="shared" ca="1" si="46"/>
        <v>4</v>
      </c>
      <c r="K434" s="49">
        <f t="shared" ca="1" si="47"/>
        <v>13057</v>
      </c>
      <c r="L434" s="39">
        <v>49614</v>
      </c>
      <c r="M434" s="49">
        <v>20</v>
      </c>
      <c r="N434" s="49">
        <v>5</v>
      </c>
      <c r="O434" s="49">
        <v>5</v>
      </c>
      <c r="P434" s="49">
        <v>1</v>
      </c>
      <c r="Q434" s="49">
        <v>30</v>
      </c>
    </row>
    <row r="435" spans="2:17">
      <c r="B435" s="60">
        <f t="shared" ca="1" si="43"/>
        <v>49980</v>
      </c>
      <c r="C435" s="69">
        <f t="shared" ca="1" si="48"/>
        <v>22</v>
      </c>
      <c r="D435" s="67">
        <f t="shared" ca="1" si="49"/>
        <v>4</v>
      </c>
      <c r="E435" s="67">
        <f t="shared" ca="1" si="49"/>
        <v>6</v>
      </c>
      <c r="F435" s="63">
        <f t="shared" ca="1" si="49"/>
        <v>13088</v>
      </c>
      <c r="H435" s="49">
        <f t="shared" ca="1" si="44"/>
        <v>20</v>
      </c>
      <c r="I435" s="1">
        <f t="shared" ca="1" si="45"/>
        <v>4</v>
      </c>
      <c r="J435" s="1">
        <f t="shared" ca="1" si="46"/>
        <v>6</v>
      </c>
      <c r="K435" s="49">
        <f t="shared" ca="1" si="47"/>
        <v>13088</v>
      </c>
      <c r="L435" s="39">
        <v>49644</v>
      </c>
      <c r="M435" s="49">
        <v>21</v>
      </c>
      <c r="N435" s="49">
        <v>4</v>
      </c>
      <c r="O435" s="49">
        <v>6</v>
      </c>
      <c r="P435" s="49">
        <v>1</v>
      </c>
      <c r="Q435" s="49">
        <v>31</v>
      </c>
    </row>
    <row r="436" spans="2:17">
      <c r="B436" s="60">
        <f t="shared" ca="1" si="43"/>
        <v>50010</v>
      </c>
      <c r="C436" s="69">
        <f t="shared" ca="1" si="48"/>
        <v>22</v>
      </c>
      <c r="D436" s="67">
        <f t="shared" ca="1" si="49"/>
        <v>4</v>
      </c>
      <c r="E436" s="67">
        <f t="shared" ca="1" si="49"/>
        <v>5</v>
      </c>
      <c r="F436" s="63">
        <f t="shared" ca="1" si="49"/>
        <v>13118</v>
      </c>
      <c r="H436" s="49">
        <f t="shared" ca="1" si="44"/>
        <v>22</v>
      </c>
      <c r="I436" s="1">
        <f t="shared" ca="1" si="45"/>
        <v>4</v>
      </c>
      <c r="J436" s="1">
        <f t="shared" ca="1" si="46"/>
        <v>5</v>
      </c>
      <c r="K436" s="49">
        <f t="shared" ca="1" si="47"/>
        <v>13118</v>
      </c>
      <c r="L436" s="39">
        <v>49675</v>
      </c>
      <c r="M436" s="49">
        <v>22</v>
      </c>
      <c r="N436" s="49">
        <v>4</v>
      </c>
      <c r="O436" s="49">
        <v>5</v>
      </c>
      <c r="P436" s="49">
        <v>1</v>
      </c>
      <c r="Q436" s="49">
        <v>31</v>
      </c>
    </row>
    <row r="437" spans="2:17">
      <c r="B437" s="60">
        <f t="shared" ca="1" si="43"/>
        <v>50041</v>
      </c>
      <c r="C437" s="69">
        <f t="shared" ca="1" si="48"/>
        <v>22</v>
      </c>
      <c r="D437" s="67">
        <f t="shared" ca="1" si="49"/>
        <v>4</v>
      </c>
      <c r="E437" s="67">
        <f t="shared" ca="1" si="49"/>
        <v>5</v>
      </c>
      <c r="F437" s="63">
        <f t="shared" ca="1" si="49"/>
        <v>13149</v>
      </c>
      <c r="H437" s="49">
        <f t="shared" ca="1" si="44"/>
        <v>22</v>
      </c>
      <c r="I437" s="1">
        <f t="shared" ca="1" si="45"/>
        <v>4</v>
      </c>
      <c r="J437" s="1">
        <f t="shared" ca="1" si="46"/>
        <v>5</v>
      </c>
      <c r="K437" s="49">
        <f t="shared" ca="1" si="47"/>
        <v>13149</v>
      </c>
      <c r="L437" s="39">
        <v>49706</v>
      </c>
      <c r="M437" s="49">
        <v>20</v>
      </c>
      <c r="N437" s="49">
        <v>5</v>
      </c>
      <c r="O437" s="49">
        <v>4</v>
      </c>
      <c r="P437" s="49">
        <v>0</v>
      </c>
      <c r="Q437" s="49">
        <v>29</v>
      </c>
    </row>
    <row r="438" spans="2:17">
      <c r="B438" s="60">
        <f t="shared" ca="1" si="43"/>
        <v>50072</v>
      </c>
      <c r="C438" s="69">
        <f t="shared" ca="1" si="48"/>
        <v>22</v>
      </c>
      <c r="D438" s="67">
        <f t="shared" ca="1" si="49"/>
        <v>4</v>
      </c>
      <c r="E438" s="67">
        <f t="shared" ca="1" si="49"/>
        <v>5</v>
      </c>
      <c r="F438" s="63">
        <f t="shared" ca="1" si="49"/>
        <v>13180</v>
      </c>
      <c r="H438" s="49">
        <f t="shared" ca="1" si="44"/>
        <v>22</v>
      </c>
      <c r="I438" s="1">
        <f t="shared" ca="1" si="45"/>
        <v>4</v>
      </c>
      <c r="J438" s="1">
        <f t="shared" ca="1" si="46"/>
        <v>5</v>
      </c>
      <c r="K438" s="49">
        <f t="shared" ca="1" si="47"/>
        <v>13180</v>
      </c>
      <c r="L438" s="39">
        <v>49735</v>
      </c>
      <c r="M438" s="49">
        <v>22</v>
      </c>
      <c r="N438" s="49">
        <v>4</v>
      </c>
      <c r="O438" s="49">
        <v>5</v>
      </c>
      <c r="P438" s="49">
        <v>0</v>
      </c>
      <c r="Q438" s="49">
        <v>31</v>
      </c>
    </row>
    <row r="439" spans="2:17">
      <c r="B439" s="60">
        <f t="shared" ca="1" si="43"/>
        <v>50100</v>
      </c>
      <c r="C439" s="69">
        <f t="shared" ca="1" si="48"/>
        <v>22</v>
      </c>
      <c r="D439" s="67">
        <f t="shared" ca="1" si="49"/>
        <v>4</v>
      </c>
      <c r="E439" s="67">
        <f t="shared" ca="1" si="49"/>
        <v>5</v>
      </c>
      <c r="F439" s="63">
        <f t="shared" ca="1" si="49"/>
        <v>13208</v>
      </c>
      <c r="H439" s="49">
        <f t="shared" ca="1" si="44"/>
        <v>22</v>
      </c>
      <c r="I439" s="1">
        <f t="shared" ca="1" si="45"/>
        <v>4</v>
      </c>
      <c r="J439" s="1">
        <f t="shared" ca="1" si="46"/>
        <v>5</v>
      </c>
      <c r="K439" s="49">
        <f t="shared" ca="1" si="47"/>
        <v>13208</v>
      </c>
      <c r="L439" s="39">
        <v>49766</v>
      </c>
      <c r="M439" s="49">
        <v>22</v>
      </c>
      <c r="N439" s="49">
        <v>4</v>
      </c>
      <c r="O439" s="49">
        <v>4</v>
      </c>
      <c r="P439" s="49">
        <v>0</v>
      </c>
      <c r="Q439" s="49">
        <v>30</v>
      </c>
    </row>
    <row r="440" spans="2:17">
      <c r="B440" s="60">
        <f t="shared" ca="1" si="43"/>
        <v>50131</v>
      </c>
      <c r="C440" s="69">
        <f t="shared" ca="1" si="48"/>
        <v>22</v>
      </c>
      <c r="D440" s="67">
        <f t="shared" ca="1" si="49"/>
        <v>4</v>
      </c>
      <c r="E440" s="67">
        <f t="shared" ca="1" si="49"/>
        <v>5</v>
      </c>
      <c r="F440" s="63">
        <f t="shared" ca="1" si="49"/>
        <v>13239</v>
      </c>
      <c r="H440" s="49">
        <f t="shared" ca="1" si="44"/>
        <v>22</v>
      </c>
      <c r="I440" s="1">
        <f t="shared" ca="1" si="45"/>
        <v>4</v>
      </c>
      <c r="J440" s="1">
        <f t="shared" ca="1" si="46"/>
        <v>5</v>
      </c>
      <c r="K440" s="49">
        <f t="shared" ca="1" si="47"/>
        <v>13239</v>
      </c>
      <c r="L440" s="39">
        <v>49796</v>
      </c>
      <c r="M440" s="49">
        <v>20</v>
      </c>
      <c r="N440" s="49">
        <v>5</v>
      </c>
      <c r="O440" s="49">
        <v>6</v>
      </c>
      <c r="P440" s="49">
        <v>1</v>
      </c>
      <c r="Q440" s="49">
        <v>31</v>
      </c>
    </row>
    <row r="441" spans="2:17">
      <c r="B441" s="60">
        <f t="shared" ca="1" si="43"/>
        <v>50161</v>
      </c>
      <c r="C441" s="69">
        <f t="shared" ca="1" si="48"/>
        <v>22</v>
      </c>
      <c r="D441" s="67">
        <f t="shared" ca="1" si="49"/>
        <v>4</v>
      </c>
      <c r="E441" s="67">
        <f t="shared" ca="1" si="49"/>
        <v>5</v>
      </c>
      <c r="F441" s="63">
        <f t="shared" ca="1" si="49"/>
        <v>13269</v>
      </c>
      <c r="H441" s="49">
        <f t="shared" ca="1" si="44"/>
        <v>22</v>
      </c>
      <c r="I441" s="1">
        <f t="shared" ca="1" si="45"/>
        <v>4</v>
      </c>
      <c r="J441" s="1">
        <f t="shared" ca="1" si="46"/>
        <v>5</v>
      </c>
      <c r="K441" s="49">
        <f t="shared" ca="1" si="47"/>
        <v>13269</v>
      </c>
      <c r="L441" s="39">
        <v>49827</v>
      </c>
      <c r="M441" s="49">
        <v>22</v>
      </c>
      <c r="N441" s="49">
        <v>4</v>
      </c>
      <c r="O441" s="49">
        <v>4</v>
      </c>
      <c r="P441" s="49">
        <v>0</v>
      </c>
      <c r="Q441" s="49">
        <v>30</v>
      </c>
    </row>
    <row r="442" spans="2:17">
      <c r="B442" s="60">
        <f t="shared" ca="1" si="43"/>
        <v>50192</v>
      </c>
      <c r="C442" s="69">
        <f t="shared" ca="1" si="48"/>
        <v>22</v>
      </c>
      <c r="D442" s="67">
        <f t="shared" ca="1" si="49"/>
        <v>4</v>
      </c>
      <c r="E442" s="67">
        <f t="shared" ca="1" si="49"/>
        <v>5</v>
      </c>
      <c r="F442" s="63">
        <f t="shared" ca="1" si="49"/>
        <v>13300</v>
      </c>
      <c r="H442" s="49">
        <f t="shared" ca="1" si="44"/>
        <v>22</v>
      </c>
      <c r="I442" s="1">
        <f t="shared" ca="1" si="45"/>
        <v>4</v>
      </c>
      <c r="J442" s="1">
        <f t="shared" ca="1" si="46"/>
        <v>5</v>
      </c>
      <c r="K442" s="49">
        <f t="shared" ca="1" si="47"/>
        <v>13300</v>
      </c>
      <c r="L442" s="39">
        <v>49857</v>
      </c>
      <c r="M442" s="49">
        <v>23</v>
      </c>
      <c r="N442" s="49">
        <v>3</v>
      </c>
      <c r="O442" s="49">
        <v>5</v>
      </c>
      <c r="P442" s="49">
        <v>1</v>
      </c>
      <c r="Q442" s="49">
        <v>31</v>
      </c>
    </row>
    <row r="443" spans="2:17">
      <c r="B443" s="60">
        <f t="shared" ca="1" si="43"/>
        <v>50222</v>
      </c>
      <c r="C443" s="69">
        <f t="shared" ca="1" si="48"/>
        <v>22</v>
      </c>
      <c r="D443" s="67">
        <f t="shared" ca="1" si="49"/>
        <v>4</v>
      </c>
      <c r="E443" s="67">
        <f t="shared" ca="1" si="49"/>
        <v>5</v>
      </c>
      <c r="F443" s="63">
        <f t="shared" ca="1" si="49"/>
        <v>13330</v>
      </c>
      <c r="H443" s="49">
        <f t="shared" ca="1" si="44"/>
        <v>22</v>
      </c>
      <c r="I443" s="1">
        <f t="shared" ca="1" si="45"/>
        <v>4</v>
      </c>
      <c r="J443" s="1">
        <f t="shared" ca="1" si="46"/>
        <v>5</v>
      </c>
      <c r="K443" s="49">
        <f t="shared" ca="1" si="47"/>
        <v>13330</v>
      </c>
      <c r="L443" s="39">
        <v>49888</v>
      </c>
      <c r="M443" s="49">
        <v>21</v>
      </c>
      <c r="N443" s="49">
        <v>5</v>
      </c>
      <c r="O443" s="49">
        <v>5</v>
      </c>
      <c r="P443" s="49">
        <v>0</v>
      </c>
      <c r="Q443" s="49">
        <v>31</v>
      </c>
    </row>
    <row r="444" spans="2:17">
      <c r="B444" s="60">
        <f t="shared" ca="1" si="43"/>
        <v>50253</v>
      </c>
      <c r="C444" s="69">
        <f t="shared" ca="1" si="48"/>
        <v>22</v>
      </c>
      <c r="D444" s="67">
        <f t="shared" ca="1" si="49"/>
        <v>4</v>
      </c>
      <c r="E444" s="67">
        <f t="shared" ca="1" si="49"/>
        <v>5</v>
      </c>
      <c r="F444" s="63">
        <f t="shared" ca="1" si="49"/>
        <v>13361</v>
      </c>
      <c r="H444" s="49">
        <f t="shared" ca="1" si="44"/>
        <v>22</v>
      </c>
      <c r="I444" s="1">
        <f t="shared" ca="1" si="45"/>
        <v>4</v>
      </c>
      <c r="J444" s="1">
        <f t="shared" ca="1" si="46"/>
        <v>5</v>
      </c>
      <c r="K444" s="49">
        <f t="shared" ca="1" si="47"/>
        <v>13361</v>
      </c>
      <c r="L444" s="39">
        <v>49919</v>
      </c>
      <c r="M444" s="49">
        <v>21</v>
      </c>
      <c r="N444" s="49">
        <v>4</v>
      </c>
      <c r="O444" s="49">
        <v>5</v>
      </c>
      <c r="P444" s="49">
        <v>1</v>
      </c>
      <c r="Q444" s="49">
        <v>30</v>
      </c>
    </row>
    <row r="445" spans="2:17">
      <c r="B445" s="60">
        <f t="shared" ca="1" si="43"/>
        <v>50284</v>
      </c>
      <c r="C445" s="69">
        <f t="shared" ca="1" si="48"/>
        <v>22</v>
      </c>
      <c r="D445" s="67">
        <f t="shared" ca="1" si="49"/>
        <v>4</v>
      </c>
      <c r="E445" s="67">
        <f t="shared" ca="1" si="49"/>
        <v>5</v>
      </c>
      <c r="F445" s="63">
        <f t="shared" ca="1" si="49"/>
        <v>13392</v>
      </c>
      <c r="H445" s="49">
        <f t="shared" ca="1" si="44"/>
        <v>22</v>
      </c>
      <c r="I445" s="1">
        <f t="shared" ca="1" si="45"/>
        <v>4</v>
      </c>
      <c r="J445" s="1">
        <f t="shared" ca="1" si="46"/>
        <v>5</v>
      </c>
      <c r="K445" s="49">
        <f t="shared" ca="1" si="47"/>
        <v>13392</v>
      </c>
      <c r="L445" s="39">
        <v>49949</v>
      </c>
      <c r="M445" s="49">
        <v>22</v>
      </c>
      <c r="N445" s="49">
        <v>5</v>
      </c>
      <c r="O445" s="49">
        <v>4</v>
      </c>
      <c r="P445" s="49">
        <v>0</v>
      </c>
      <c r="Q445" s="49">
        <v>31</v>
      </c>
    </row>
    <row r="446" spans="2:17">
      <c r="B446" s="60">
        <f t="shared" ca="1" si="43"/>
        <v>50314</v>
      </c>
      <c r="C446" s="69">
        <f t="shared" ca="1" si="48"/>
        <v>22</v>
      </c>
      <c r="D446" s="67">
        <f t="shared" ca="1" si="49"/>
        <v>4</v>
      </c>
      <c r="E446" s="67">
        <f t="shared" ca="1" si="49"/>
        <v>5</v>
      </c>
      <c r="F446" s="63">
        <f t="shared" ca="1" si="49"/>
        <v>13422</v>
      </c>
      <c r="H446" s="49">
        <f t="shared" ca="1" si="44"/>
        <v>22</v>
      </c>
      <c r="I446" s="1">
        <f t="shared" ca="1" si="45"/>
        <v>4</v>
      </c>
      <c r="J446" s="1">
        <f t="shared" ca="1" si="46"/>
        <v>5</v>
      </c>
      <c r="K446" s="49">
        <f t="shared" ca="1" si="47"/>
        <v>13422</v>
      </c>
      <c r="L446" s="39">
        <v>49980</v>
      </c>
      <c r="M446" s="49">
        <v>20</v>
      </c>
      <c r="N446" s="49">
        <v>4</v>
      </c>
      <c r="O446" s="49">
        <v>6</v>
      </c>
      <c r="P446" s="49">
        <v>1</v>
      </c>
      <c r="Q446" s="49">
        <v>30</v>
      </c>
    </row>
    <row r="447" spans="2:17">
      <c r="B447" s="60">
        <f t="shared" ca="1" si="43"/>
        <v>50345</v>
      </c>
      <c r="C447" s="69">
        <f t="shared" ca="1" si="48"/>
        <v>22</v>
      </c>
      <c r="D447" s="67">
        <f t="shared" ca="1" si="49"/>
        <v>4</v>
      </c>
      <c r="E447" s="67">
        <f t="shared" ca="1" si="49"/>
        <v>5</v>
      </c>
      <c r="F447" s="63">
        <f t="shared" ca="1" si="49"/>
        <v>13453</v>
      </c>
      <c r="H447" s="49">
        <f t="shared" ca="1" si="44"/>
        <v>22</v>
      </c>
      <c r="I447" s="1">
        <f t="shared" ca="1" si="45"/>
        <v>4</v>
      </c>
      <c r="J447" s="1">
        <f t="shared" ca="1" si="46"/>
        <v>5</v>
      </c>
      <c r="K447" s="49">
        <f t="shared" ca="1" si="47"/>
        <v>13453</v>
      </c>
      <c r="L447" s="39">
        <v>50010</v>
      </c>
      <c r="M447" s="49">
        <v>22</v>
      </c>
      <c r="N447" s="49">
        <v>4</v>
      </c>
      <c r="O447" s="49">
        <v>5</v>
      </c>
      <c r="P447" s="49">
        <v>1</v>
      </c>
      <c r="Q447" s="49">
        <v>31</v>
      </c>
    </row>
    <row r="448" spans="2:17">
      <c r="B448" s="60">
        <f t="shared" ca="1" si="43"/>
        <v>50375</v>
      </c>
      <c r="C448" s="69">
        <f t="shared" ca="1" si="48"/>
        <v>22</v>
      </c>
      <c r="D448" s="67">
        <f t="shared" ca="1" si="49"/>
        <v>4</v>
      </c>
      <c r="E448" s="67">
        <f t="shared" ca="1" si="49"/>
        <v>5</v>
      </c>
      <c r="F448" s="63">
        <f t="shared" ca="1" si="49"/>
        <v>13483</v>
      </c>
      <c r="H448" s="49">
        <f t="shared" ca="1" si="44"/>
        <v>22</v>
      </c>
      <c r="I448" s="1">
        <f t="shared" ca="1" si="45"/>
        <v>4</v>
      </c>
      <c r="J448" s="1">
        <f t="shared" ca="1" si="46"/>
        <v>5</v>
      </c>
      <c r="K448" s="49">
        <f t="shared" ca="1" si="47"/>
        <v>13483</v>
      </c>
    </row>
    <row r="449" spans="2:11">
      <c r="B449" s="60">
        <f t="shared" ca="1" si="43"/>
        <v>50406</v>
      </c>
      <c r="C449" s="69">
        <f t="shared" ca="1" si="48"/>
        <v>22</v>
      </c>
      <c r="D449" s="67">
        <f t="shared" ca="1" si="49"/>
        <v>4</v>
      </c>
      <c r="E449" s="67">
        <f t="shared" ca="1" si="49"/>
        <v>5</v>
      </c>
      <c r="F449" s="63">
        <f t="shared" ca="1" si="49"/>
        <v>13514</v>
      </c>
      <c r="H449" s="49">
        <f t="shared" ca="1" si="44"/>
        <v>22</v>
      </c>
      <c r="I449" s="1">
        <f t="shared" ca="1" si="45"/>
        <v>4</v>
      </c>
      <c r="J449" s="1">
        <f t="shared" ca="1" si="46"/>
        <v>5</v>
      </c>
      <c r="K449" s="49">
        <f t="shared" ca="1" si="47"/>
        <v>13514</v>
      </c>
    </row>
    <row r="450" spans="2:11">
      <c r="B450" s="60">
        <f t="shared" ca="1" si="43"/>
        <v>50437</v>
      </c>
      <c r="C450" s="69">
        <f t="shared" ca="1" si="48"/>
        <v>22</v>
      </c>
      <c r="D450" s="67">
        <f t="shared" ca="1" si="49"/>
        <v>4</v>
      </c>
      <c r="E450" s="67">
        <f t="shared" ca="1" si="49"/>
        <v>5</v>
      </c>
      <c r="F450" s="63">
        <f t="shared" ca="1" si="49"/>
        <v>13545</v>
      </c>
      <c r="H450" s="49">
        <f t="shared" ca="1" si="44"/>
        <v>22</v>
      </c>
      <c r="I450" s="1">
        <f t="shared" ca="1" si="45"/>
        <v>4</v>
      </c>
      <c r="J450" s="1">
        <f t="shared" ca="1" si="46"/>
        <v>5</v>
      </c>
      <c r="K450" s="49">
        <f t="shared" ca="1" si="47"/>
        <v>13545</v>
      </c>
    </row>
    <row r="451" spans="2:11">
      <c r="B451" s="60">
        <f t="shared" ca="1" si="43"/>
        <v>50465</v>
      </c>
      <c r="C451" s="69">
        <f t="shared" ca="1" si="48"/>
        <v>22</v>
      </c>
      <c r="D451" s="67">
        <f t="shared" ca="1" si="49"/>
        <v>4</v>
      </c>
      <c r="E451" s="67">
        <f t="shared" ca="1" si="49"/>
        <v>5</v>
      </c>
      <c r="F451" s="63">
        <f t="shared" ca="1" si="49"/>
        <v>13573</v>
      </c>
      <c r="H451" s="49">
        <f t="shared" ca="1" si="44"/>
        <v>22</v>
      </c>
      <c r="I451" s="1">
        <f t="shared" ca="1" si="45"/>
        <v>4</v>
      </c>
      <c r="J451" s="1">
        <f t="shared" ca="1" si="46"/>
        <v>5</v>
      </c>
      <c r="K451" s="49">
        <f t="shared" ca="1" si="47"/>
        <v>13573</v>
      </c>
    </row>
    <row r="452" spans="2:11">
      <c r="B452" s="60">
        <f t="shared" ca="1" si="43"/>
        <v>50496</v>
      </c>
      <c r="C452" s="69">
        <f t="shared" ca="1" si="48"/>
        <v>22</v>
      </c>
      <c r="D452" s="67">
        <f t="shared" ca="1" si="49"/>
        <v>4</v>
      </c>
      <c r="E452" s="67">
        <f t="shared" ca="1" si="49"/>
        <v>5</v>
      </c>
      <c r="F452" s="63">
        <f t="shared" ca="1" si="49"/>
        <v>13604</v>
      </c>
      <c r="H452" s="49">
        <f t="shared" ca="1" si="44"/>
        <v>22</v>
      </c>
      <c r="I452" s="1">
        <f t="shared" ca="1" si="45"/>
        <v>4</v>
      </c>
      <c r="J452" s="1">
        <f t="shared" ca="1" si="46"/>
        <v>5</v>
      </c>
      <c r="K452" s="49">
        <f t="shared" ca="1" si="47"/>
        <v>13604</v>
      </c>
    </row>
    <row r="453" spans="2:11">
      <c r="B453" s="60">
        <f t="shared" ca="1" si="43"/>
        <v>50526</v>
      </c>
      <c r="C453" s="69">
        <f t="shared" ca="1" si="48"/>
        <v>22</v>
      </c>
      <c r="D453" s="67">
        <f t="shared" ca="1" si="49"/>
        <v>4</v>
      </c>
      <c r="E453" s="67">
        <f t="shared" ca="1" si="49"/>
        <v>5</v>
      </c>
      <c r="F453" s="63">
        <f t="shared" ca="1" si="49"/>
        <v>13634</v>
      </c>
      <c r="H453" s="49">
        <f t="shared" ca="1" si="44"/>
        <v>22</v>
      </c>
      <c r="I453" s="1">
        <f t="shared" ca="1" si="45"/>
        <v>4</v>
      </c>
      <c r="J453" s="1">
        <f t="shared" ca="1" si="46"/>
        <v>5</v>
      </c>
      <c r="K453" s="49">
        <f t="shared" ca="1" si="47"/>
        <v>13634</v>
      </c>
    </row>
    <row r="454" spans="2:11">
      <c r="B454" s="60">
        <f t="shared" ref="B454:B467" ca="1" si="50">EOMONTH(B453,0)+1</f>
        <v>50557</v>
      </c>
      <c r="C454" s="69">
        <f t="shared" ca="1" si="48"/>
        <v>22</v>
      </c>
      <c r="D454" s="67">
        <f t="shared" ca="1" si="49"/>
        <v>4</v>
      </c>
      <c r="E454" s="67">
        <f t="shared" ca="1" si="49"/>
        <v>5</v>
      </c>
      <c r="F454" s="63">
        <f t="shared" ca="1" si="49"/>
        <v>13665</v>
      </c>
      <c r="H454" s="49">
        <f t="shared" ref="H454:H467" ca="1" si="51">VLOOKUP($B454, NdayTable, 2)</f>
        <v>22</v>
      </c>
      <c r="I454" s="1">
        <f t="shared" ref="I454:I467" ca="1" si="52">VLOOKUP($B454, NdayTable,3)</f>
        <v>4</v>
      </c>
      <c r="J454" s="1">
        <f t="shared" ref="J454:J467" ca="1" si="53">VLOOKUP($B454, NdayTable, 4)</f>
        <v>5</v>
      </c>
      <c r="K454" s="49">
        <f t="shared" ref="K454:K467" ca="1" si="54">B454-ValuationDate</f>
        <v>13665</v>
      </c>
    </row>
    <row r="455" spans="2:11">
      <c r="B455" s="60">
        <f t="shared" ca="1" si="50"/>
        <v>50587</v>
      </c>
      <c r="C455" s="69">
        <f t="shared" ref="C455:C467" ca="1" si="55">H456</f>
        <v>22</v>
      </c>
      <c r="D455" s="67">
        <f t="shared" ca="1" si="49"/>
        <v>4</v>
      </c>
      <c r="E455" s="67">
        <f t="shared" ca="1" si="49"/>
        <v>5</v>
      </c>
      <c r="F455" s="63">
        <f t="shared" ca="1" si="49"/>
        <v>13695</v>
      </c>
      <c r="H455" s="49">
        <f t="shared" ca="1" si="51"/>
        <v>22</v>
      </c>
      <c r="I455" s="1">
        <f t="shared" ca="1" si="52"/>
        <v>4</v>
      </c>
      <c r="J455" s="1">
        <f t="shared" ca="1" si="53"/>
        <v>5</v>
      </c>
      <c r="K455" s="49">
        <f t="shared" ca="1" si="54"/>
        <v>13695</v>
      </c>
    </row>
    <row r="456" spans="2:11">
      <c r="B456" s="60">
        <f t="shared" ca="1" si="50"/>
        <v>50618</v>
      </c>
      <c r="C456" s="69">
        <f t="shared" ca="1" si="55"/>
        <v>22</v>
      </c>
      <c r="D456" s="67">
        <f t="shared" ca="1" si="49"/>
        <v>4</v>
      </c>
      <c r="E456" s="67">
        <f t="shared" ca="1" si="49"/>
        <v>5</v>
      </c>
      <c r="F456" s="63">
        <f t="shared" ca="1" si="49"/>
        <v>13726</v>
      </c>
      <c r="H456" s="49">
        <f t="shared" ca="1" si="51"/>
        <v>22</v>
      </c>
      <c r="I456" s="1">
        <f t="shared" ca="1" si="52"/>
        <v>4</v>
      </c>
      <c r="J456" s="1">
        <f t="shared" ca="1" si="53"/>
        <v>5</v>
      </c>
      <c r="K456" s="49">
        <f t="shared" ca="1" si="54"/>
        <v>13726</v>
      </c>
    </row>
    <row r="457" spans="2:11">
      <c r="B457" s="60">
        <f t="shared" ca="1" si="50"/>
        <v>50649</v>
      </c>
      <c r="C457" s="69">
        <f t="shared" ca="1" si="55"/>
        <v>22</v>
      </c>
      <c r="D457" s="67">
        <f t="shared" ca="1" si="49"/>
        <v>4</v>
      </c>
      <c r="E457" s="67">
        <f t="shared" ca="1" si="49"/>
        <v>5</v>
      </c>
      <c r="F457" s="63">
        <f t="shared" ca="1" si="49"/>
        <v>13757</v>
      </c>
      <c r="H457" s="49">
        <f t="shared" ca="1" si="51"/>
        <v>22</v>
      </c>
      <c r="I457" s="1">
        <f t="shared" ca="1" si="52"/>
        <v>4</v>
      </c>
      <c r="J457" s="1">
        <f t="shared" ca="1" si="53"/>
        <v>5</v>
      </c>
      <c r="K457" s="49">
        <f t="shared" ca="1" si="54"/>
        <v>13757</v>
      </c>
    </row>
    <row r="458" spans="2:11">
      <c r="B458" s="60">
        <f t="shared" ca="1" si="50"/>
        <v>50679</v>
      </c>
      <c r="C458" s="69">
        <f t="shared" ca="1" si="55"/>
        <v>22</v>
      </c>
      <c r="D458" s="67">
        <f t="shared" ca="1" si="49"/>
        <v>4</v>
      </c>
      <c r="E458" s="67">
        <f t="shared" ca="1" si="49"/>
        <v>5</v>
      </c>
      <c r="F458" s="63">
        <f t="shared" ca="1" si="49"/>
        <v>13787</v>
      </c>
      <c r="H458" s="49">
        <f t="shared" ca="1" si="51"/>
        <v>22</v>
      </c>
      <c r="I458" s="1">
        <f t="shared" ca="1" si="52"/>
        <v>4</v>
      </c>
      <c r="J458" s="1">
        <f t="shared" ca="1" si="53"/>
        <v>5</v>
      </c>
      <c r="K458" s="49">
        <f t="shared" ca="1" si="54"/>
        <v>13787</v>
      </c>
    </row>
    <row r="459" spans="2:11">
      <c r="B459" s="60">
        <f t="shared" ca="1" si="50"/>
        <v>50710</v>
      </c>
      <c r="C459" s="69">
        <f t="shared" ca="1" si="55"/>
        <v>22</v>
      </c>
      <c r="D459" s="67">
        <f t="shared" ca="1" si="49"/>
        <v>4</v>
      </c>
      <c r="E459" s="67">
        <f t="shared" ca="1" si="49"/>
        <v>5</v>
      </c>
      <c r="F459" s="63">
        <f t="shared" ca="1" si="49"/>
        <v>13818</v>
      </c>
      <c r="H459" s="49">
        <f t="shared" ca="1" si="51"/>
        <v>22</v>
      </c>
      <c r="I459" s="1">
        <f t="shared" ca="1" si="52"/>
        <v>4</v>
      </c>
      <c r="J459" s="1">
        <f t="shared" ca="1" si="53"/>
        <v>5</v>
      </c>
      <c r="K459" s="49">
        <f t="shared" ca="1" si="54"/>
        <v>13818</v>
      </c>
    </row>
    <row r="460" spans="2:11">
      <c r="B460" s="60">
        <f t="shared" ca="1" si="50"/>
        <v>50740</v>
      </c>
      <c r="C460" s="69">
        <f t="shared" ca="1" si="55"/>
        <v>22</v>
      </c>
      <c r="D460" s="67">
        <f t="shared" ca="1" si="49"/>
        <v>4</v>
      </c>
      <c r="E460" s="67">
        <f t="shared" ca="1" si="49"/>
        <v>5</v>
      </c>
      <c r="F460" s="63">
        <f t="shared" ca="1" si="49"/>
        <v>13848</v>
      </c>
      <c r="H460" s="49">
        <f t="shared" ca="1" si="51"/>
        <v>22</v>
      </c>
      <c r="I460" s="1">
        <f t="shared" ca="1" si="52"/>
        <v>4</v>
      </c>
      <c r="J460" s="1">
        <f t="shared" ca="1" si="53"/>
        <v>5</v>
      </c>
      <c r="K460" s="49">
        <f t="shared" ca="1" si="54"/>
        <v>13848</v>
      </c>
    </row>
    <row r="461" spans="2:11">
      <c r="B461" s="60">
        <f t="shared" ca="1" si="50"/>
        <v>50771</v>
      </c>
      <c r="C461" s="69">
        <f t="shared" ca="1" si="55"/>
        <v>22</v>
      </c>
      <c r="D461" s="67">
        <f t="shared" ca="1" si="49"/>
        <v>4</v>
      </c>
      <c r="E461" s="67">
        <f t="shared" ca="1" si="49"/>
        <v>5</v>
      </c>
      <c r="F461" s="63">
        <f t="shared" ca="1" si="49"/>
        <v>13879</v>
      </c>
      <c r="H461" s="49">
        <f t="shared" ca="1" si="51"/>
        <v>22</v>
      </c>
      <c r="I461" s="1">
        <f t="shared" ca="1" si="52"/>
        <v>4</v>
      </c>
      <c r="J461" s="1">
        <f t="shared" ca="1" si="53"/>
        <v>5</v>
      </c>
      <c r="K461" s="49">
        <f t="shared" ca="1" si="54"/>
        <v>13879</v>
      </c>
    </row>
    <row r="462" spans="2:11">
      <c r="B462" s="60">
        <f t="shared" ca="1" si="50"/>
        <v>50802</v>
      </c>
      <c r="C462" s="69">
        <f t="shared" ca="1" si="55"/>
        <v>22</v>
      </c>
      <c r="D462" s="67">
        <f t="shared" ca="1" si="49"/>
        <v>4</v>
      </c>
      <c r="E462" s="67">
        <f t="shared" ca="1" si="49"/>
        <v>5</v>
      </c>
      <c r="F462" s="63">
        <f t="shared" ca="1" si="49"/>
        <v>13910</v>
      </c>
      <c r="H462" s="49">
        <f t="shared" ca="1" si="51"/>
        <v>22</v>
      </c>
      <c r="I462" s="1">
        <f t="shared" ca="1" si="52"/>
        <v>4</v>
      </c>
      <c r="J462" s="1">
        <f t="shared" ca="1" si="53"/>
        <v>5</v>
      </c>
      <c r="K462" s="49">
        <f t="shared" ca="1" si="54"/>
        <v>13910</v>
      </c>
    </row>
    <row r="463" spans="2:11">
      <c r="B463" s="60">
        <f t="shared" ca="1" si="50"/>
        <v>50830</v>
      </c>
      <c r="C463" s="69">
        <f t="shared" ca="1" si="55"/>
        <v>22</v>
      </c>
      <c r="D463" s="67">
        <f t="shared" ca="1" si="49"/>
        <v>4</v>
      </c>
      <c r="E463" s="67">
        <f t="shared" ca="1" si="49"/>
        <v>5</v>
      </c>
      <c r="F463" s="63">
        <f t="shared" ca="1" si="49"/>
        <v>13938</v>
      </c>
      <c r="H463" s="49">
        <f t="shared" ca="1" si="51"/>
        <v>22</v>
      </c>
      <c r="I463" s="1">
        <f t="shared" ca="1" si="52"/>
        <v>4</v>
      </c>
      <c r="J463" s="1">
        <f t="shared" ca="1" si="53"/>
        <v>5</v>
      </c>
      <c r="K463" s="49">
        <f t="shared" ca="1" si="54"/>
        <v>13938</v>
      </c>
    </row>
    <row r="464" spans="2:11">
      <c r="B464" s="60">
        <f t="shared" ca="1" si="50"/>
        <v>50861</v>
      </c>
      <c r="C464" s="69">
        <f t="shared" ca="1" si="55"/>
        <v>22</v>
      </c>
      <c r="D464" s="67">
        <f t="shared" ca="1" si="49"/>
        <v>4</v>
      </c>
      <c r="E464" s="67">
        <f t="shared" ca="1" si="49"/>
        <v>5</v>
      </c>
      <c r="F464" s="63">
        <f t="shared" ca="1" si="49"/>
        <v>13969</v>
      </c>
      <c r="H464" s="49">
        <f t="shared" ca="1" si="51"/>
        <v>22</v>
      </c>
      <c r="I464" s="1">
        <f t="shared" ca="1" si="52"/>
        <v>4</v>
      </c>
      <c r="J464" s="1">
        <f t="shared" ca="1" si="53"/>
        <v>5</v>
      </c>
      <c r="K464" s="49">
        <f t="shared" ca="1" si="54"/>
        <v>13969</v>
      </c>
    </row>
    <row r="465" spans="2:11">
      <c r="B465" s="60">
        <f t="shared" ca="1" si="50"/>
        <v>50891</v>
      </c>
      <c r="C465" s="69">
        <f t="shared" ca="1" si="55"/>
        <v>22</v>
      </c>
      <c r="D465" s="67">
        <f t="shared" ca="1" si="49"/>
        <v>4</v>
      </c>
      <c r="E465" s="67">
        <f t="shared" ca="1" si="49"/>
        <v>5</v>
      </c>
      <c r="F465" s="63">
        <f t="shared" ca="1" si="49"/>
        <v>13999</v>
      </c>
      <c r="H465" s="49">
        <f t="shared" ca="1" si="51"/>
        <v>22</v>
      </c>
      <c r="I465" s="1">
        <f t="shared" ca="1" si="52"/>
        <v>4</v>
      </c>
      <c r="J465" s="1">
        <f t="shared" ca="1" si="53"/>
        <v>5</v>
      </c>
      <c r="K465" s="49">
        <f t="shared" ca="1" si="54"/>
        <v>13999</v>
      </c>
    </row>
    <row r="466" spans="2:11">
      <c r="B466" s="60">
        <f t="shared" ca="1" si="50"/>
        <v>50922</v>
      </c>
      <c r="C466" s="69">
        <f t="shared" ca="1" si="55"/>
        <v>22</v>
      </c>
      <c r="D466" s="67">
        <f t="shared" ca="1" si="49"/>
        <v>4</v>
      </c>
      <c r="E466" s="67">
        <f t="shared" ca="1" si="49"/>
        <v>5</v>
      </c>
      <c r="F466" s="63">
        <f t="shared" ca="1" si="49"/>
        <v>14030</v>
      </c>
      <c r="H466" s="49">
        <f t="shared" ca="1" si="51"/>
        <v>22</v>
      </c>
      <c r="I466" s="1">
        <f t="shared" ca="1" si="52"/>
        <v>4</v>
      </c>
      <c r="J466" s="1">
        <f t="shared" ca="1" si="53"/>
        <v>5</v>
      </c>
      <c r="K466" s="49">
        <f t="shared" ca="1" si="54"/>
        <v>14030</v>
      </c>
    </row>
    <row r="467" spans="2:11">
      <c r="B467" s="61">
        <f t="shared" ca="1" si="50"/>
        <v>50952</v>
      </c>
      <c r="C467" s="69">
        <f t="shared" si="55"/>
        <v>0</v>
      </c>
      <c r="D467" s="68">
        <f t="shared" ca="1" si="49"/>
        <v>4</v>
      </c>
      <c r="E467" s="68">
        <f t="shared" ca="1" si="49"/>
        <v>5</v>
      </c>
      <c r="F467" s="64">
        <f t="shared" ca="1" si="49"/>
        <v>14060</v>
      </c>
      <c r="H467" s="49">
        <f t="shared" ca="1" si="51"/>
        <v>22</v>
      </c>
      <c r="I467" s="1">
        <f t="shared" ca="1" si="52"/>
        <v>4</v>
      </c>
      <c r="J467" s="1">
        <f t="shared" ca="1" si="53"/>
        <v>5</v>
      </c>
      <c r="K467" s="49">
        <f t="shared" ca="1" si="54"/>
        <v>14060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78"/>
  <sheetViews>
    <sheetView workbookViewId="0">
      <selection activeCell="D5" sqref="D5:E5"/>
    </sheetView>
  </sheetViews>
  <sheetFormatPr defaultColWidth="9.109375" defaultRowHeight="10.199999999999999"/>
  <cols>
    <col min="1" max="1" width="8.109375" style="77" customWidth="1"/>
    <col min="2" max="2" width="8.5546875" style="78" customWidth="1"/>
    <col min="3" max="3" width="6.6640625" style="79" customWidth="1"/>
    <col min="4" max="4" width="6" style="79" customWidth="1"/>
    <col min="5" max="5" width="6.109375" style="4" customWidth="1"/>
    <col min="6" max="11" width="6.6640625" style="4" customWidth="1"/>
    <col min="12" max="12" width="6.33203125" style="4" customWidth="1"/>
    <col min="13" max="18" width="6.6640625" style="4" customWidth="1"/>
    <col min="19" max="16384" width="9.109375" style="4"/>
  </cols>
  <sheetData>
    <row r="1" spans="1:18" ht="10.8" thickBot="1"/>
    <row r="2" spans="1:18" ht="13.2">
      <c r="B2" s="80" t="s">
        <v>35</v>
      </c>
      <c r="C2" s="81">
        <v>2</v>
      </c>
      <c r="D2" s="173" t="s">
        <v>72</v>
      </c>
      <c r="E2" s="174"/>
      <c r="F2" s="90">
        <f>IF(C2&gt;=1, 1, "")</f>
        <v>1</v>
      </c>
      <c r="G2" s="90">
        <f>IF(C2&gt;=2, 2,"")</f>
        <v>2</v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 ht="13.2">
      <c r="B3" s="82"/>
      <c r="D3" s="176" t="s">
        <v>31</v>
      </c>
      <c r="E3" s="177"/>
      <c r="F3" s="70">
        <v>36892</v>
      </c>
      <c r="G3" s="70">
        <v>36923</v>
      </c>
      <c r="H3" s="26"/>
      <c r="I3" s="26"/>
      <c r="J3" s="26"/>
      <c r="K3" s="71"/>
      <c r="M3" s="4">
        <f ca="1">(F3-ValuationDate)/30</f>
        <v>0</v>
      </c>
    </row>
    <row r="4" spans="1:18" ht="13.2">
      <c r="B4" s="82"/>
      <c r="D4" s="176" t="s">
        <v>51</v>
      </c>
      <c r="E4" s="177"/>
      <c r="F4" s="70">
        <v>36981</v>
      </c>
      <c r="G4" s="70">
        <v>37011</v>
      </c>
      <c r="H4" s="26"/>
      <c r="I4" s="26"/>
      <c r="J4" s="26"/>
      <c r="K4" s="71"/>
    </row>
    <row r="5" spans="1:18" ht="13.8" thickBot="1">
      <c r="B5" s="82"/>
      <c r="D5" s="178" t="s">
        <v>71</v>
      </c>
      <c r="E5" s="179"/>
      <c r="F5" s="72">
        <v>1</v>
      </c>
      <c r="G5" s="72">
        <v>0</v>
      </c>
      <c r="H5" s="73"/>
      <c r="I5" s="73"/>
      <c r="J5" s="73"/>
      <c r="K5" s="74"/>
    </row>
    <row r="6" spans="1:18">
      <c r="D6" s="83"/>
      <c r="E6" s="84" t="s">
        <v>11</v>
      </c>
      <c r="F6" s="81">
        <f t="shared" ref="F6:K7" ca="1" si="0">(F3-ValuationDate)</f>
        <v>0</v>
      </c>
      <c r="G6" s="81">
        <f t="shared" ca="1" si="0"/>
        <v>31</v>
      </c>
      <c r="H6" s="81">
        <f t="shared" ca="1" si="0"/>
        <v>-36892</v>
      </c>
      <c r="I6" s="81">
        <f t="shared" ca="1" si="0"/>
        <v>-36892</v>
      </c>
      <c r="J6" s="81">
        <f t="shared" ca="1" si="0"/>
        <v>-36892</v>
      </c>
      <c r="K6" s="81">
        <f t="shared" ca="1" si="0"/>
        <v>-36892</v>
      </c>
    </row>
    <row r="7" spans="1:18">
      <c r="E7" s="4" t="s">
        <v>50</v>
      </c>
      <c r="F7" s="81">
        <f t="shared" ca="1" si="0"/>
        <v>89</v>
      </c>
      <c r="G7" s="81">
        <f t="shared" ca="1" si="0"/>
        <v>119</v>
      </c>
      <c r="H7" s="81">
        <f t="shared" ca="1" si="0"/>
        <v>-36892</v>
      </c>
      <c r="I7" s="81">
        <f t="shared" ca="1" si="0"/>
        <v>-36892</v>
      </c>
      <c r="J7" s="81">
        <f t="shared" ca="1" si="0"/>
        <v>-36892</v>
      </c>
      <c r="K7" s="81">
        <f t="shared" ca="1" si="0"/>
        <v>-36892</v>
      </c>
      <c r="L7" s="83"/>
      <c r="M7" s="175"/>
      <c r="N7" s="175"/>
      <c r="O7" s="175"/>
      <c r="P7" s="175"/>
      <c r="Q7" s="175"/>
      <c r="R7" s="175"/>
    </row>
    <row r="8" spans="1:18">
      <c r="E8" s="4" t="s">
        <v>65</v>
      </c>
      <c r="F8" s="81">
        <f t="shared" ref="F8:K8" si="1">F5</f>
        <v>1</v>
      </c>
      <c r="G8" s="81">
        <f t="shared" si="1"/>
        <v>0</v>
      </c>
      <c r="H8" s="81">
        <f t="shared" si="1"/>
        <v>0</v>
      </c>
      <c r="I8" s="81">
        <f t="shared" si="1"/>
        <v>0</v>
      </c>
      <c r="J8" s="81">
        <f t="shared" si="1"/>
        <v>0</v>
      </c>
      <c r="K8" s="81">
        <f t="shared" si="1"/>
        <v>0</v>
      </c>
      <c r="L8" s="83"/>
      <c r="M8" s="83"/>
      <c r="N8" s="83"/>
      <c r="O8" s="83"/>
      <c r="P8" s="83"/>
      <c r="Q8" s="83"/>
      <c r="R8" s="83"/>
    </row>
    <row r="9" spans="1:18">
      <c r="F9" s="81"/>
      <c r="G9" s="81"/>
      <c r="H9" s="81"/>
      <c r="I9" s="81"/>
      <c r="J9" s="81"/>
      <c r="K9" s="81"/>
      <c r="L9" s="83"/>
      <c r="M9" s="83"/>
      <c r="N9" s="83"/>
      <c r="O9" s="83"/>
      <c r="P9" s="83"/>
      <c r="Q9" s="83"/>
      <c r="R9" s="83"/>
    </row>
    <row r="10" spans="1:18">
      <c r="A10" s="77" t="s">
        <v>0</v>
      </c>
      <c r="B10" s="80" t="s">
        <v>36</v>
      </c>
      <c r="C10" s="85" t="s">
        <v>37</v>
      </c>
      <c r="D10" s="79" t="s">
        <v>22</v>
      </c>
      <c r="E10" s="83" t="s">
        <v>38</v>
      </c>
      <c r="F10" s="80" t="s">
        <v>36</v>
      </c>
      <c r="G10" s="85" t="s">
        <v>37</v>
      </c>
      <c r="H10" s="79" t="s">
        <v>22</v>
      </c>
      <c r="I10" s="83" t="s">
        <v>38</v>
      </c>
      <c r="J10" s="80" t="s">
        <v>36</v>
      </c>
      <c r="K10" s="85" t="s">
        <v>37</v>
      </c>
      <c r="L10" s="79" t="s">
        <v>22</v>
      </c>
      <c r="M10" s="83" t="s">
        <v>38</v>
      </c>
      <c r="N10" s="80" t="s">
        <v>36</v>
      </c>
      <c r="O10" s="85" t="s">
        <v>37</v>
      </c>
      <c r="P10" s="79" t="s">
        <v>22</v>
      </c>
      <c r="Q10" s="83" t="s">
        <v>38</v>
      </c>
    </row>
    <row r="11" spans="1:18">
      <c r="C11" s="86"/>
    </row>
    <row r="12" spans="1:18" s="25" customFormat="1">
      <c r="A12" s="87">
        <f ca="1">ValuationDate</f>
        <v>36892</v>
      </c>
      <c r="B12" s="101">
        <v>22.5</v>
      </c>
      <c r="C12" s="101">
        <v>0.44399999999999995</v>
      </c>
      <c r="D12" s="102">
        <v>5</v>
      </c>
      <c r="E12" s="25">
        <v>1000</v>
      </c>
      <c r="F12" s="101">
        <v>22.5</v>
      </c>
      <c r="G12" s="101">
        <v>0.44399999999999995</v>
      </c>
      <c r="H12" s="102">
        <v>5</v>
      </c>
      <c r="I12" s="25">
        <v>1000</v>
      </c>
    </row>
    <row r="13" spans="1:18" s="25" customFormat="1">
      <c r="A13" s="87">
        <f t="shared" ref="A13:A76" ca="1" si="2">EOMONTH(A12,0)+1</f>
        <v>36923</v>
      </c>
      <c r="B13" s="101">
        <v>20.5</v>
      </c>
      <c r="C13" s="101">
        <v>0.40749999999999997</v>
      </c>
      <c r="D13" s="102">
        <v>5</v>
      </c>
      <c r="E13" s="25">
        <v>1000</v>
      </c>
      <c r="F13" s="101">
        <v>20.5</v>
      </c>
      <c r="G13" s="101">
        <v>0.40749999999999997</v>
      </c>
      <c r="H13" s="102">
        <v>5</v>
      </c>
      <c r="I13" s="25">
        <v>1000</v>
      </c>
    </row>
    <row r="14" spans="1:18" s="25" customFormat="1">
      <c r="A14" s="87">
        <f t="shared" ca="1" si="2"/>
        <v>36951</v>
      </c>
      <c r="B14" s="101">
        <v>21.5</v>
      </c>
      <c r="C14" s="101">
        <v>0.27</v>
      </c>
      <c r="D14" s="102">
        <v>5</v>
      </c>
      <c r="E14" s="25">
        <v>1000</v>
      </c>
      <c r="F14" s="101">
        <v>21.5</v>
      </c>
      <c r="G14" s="101">
        <v>0.27</v>
      </c>
      <c r="H14" s="102">
        <v>5</v>
      </c>
      <c r="I14" s="25">
        <v>1000</v>
      </c>
    </row>
    <row r="15" spans="1:18" s="25" customFormat="1">
      <c r="A15" s="87">
        <f t="shared" ca="1" si="2"/>
        <v>36982</v>
      </c>
      <c r="B15" s="101">
        <v>22.5</v>
      </c>
      <c r="C15" s="101">
        <v>0.27</v>
      </c>
      <c r="D15" s="102">
        <v>5</v>
      </c>
      <c r="E15" s="25">
        <v>1000</v>
      </c>
      <c r="F15" s="101">
        <v>22.5</v>
      </c>
      <c r="G15" s="101">
        <v>0.27</v>
      </c>
      <c r="H15" s="102">
        <v>5</v>
      </c>
      <c r="I15" s="25">
        <v>1000</v>
      </c>
    </row>
    <row r="16" spans="1:18" s="25" customFormat="1">
      <c r="A16" s="87">
        <f t="shared" ca="1" si="2"/>
        <v>37012</v>
      </c>
      <c r="B16" s="101">
        <v>23.5</v>
      </c>
      <c r="C16" s="101">
        <v>0.32</v>
      </c>
      <c r="D16" s="102">
        <v>5</v>
      </c>
      <c r="E16" s="25">
        <v>1000</v>
      </c>
      <c r="F16" s="101">
        <v>23.5</v>
      </c>
      <c r="G16" s="101">
        <v>0.32</v>
      </c>
      <c r="H16" s="102">
        <v>5</v>
      </c>
      <c r="I16" s="25">
        <v>1000</v>
      </c>
    </row>
    <row r="17" spans="1:9" s="25" customFormat="1">
      <c r="A17" s="87">
        <f t="shared" ca="1" si="2"/>
        <v>37043</v>
      </c>
      <c r="B17" s="101">
        <v>27.75</v>
      </c>
      <c r="C17" s="101">
        <v>0.44450000000000001</v>
      </c>
      <c r="D17" s="102">
        <v>5</v>
      </c>
      <c r="E17" s="25">
        <v>1000</v>
      </c>
      <c r="F17" s="101">
        <v>27.75</v>
      </c>
      <c r="G17" s="101">
        <v>0.44450000000000001</v>
      </c>
      <c r="H17" s="102">
        <v>5</v>
      </c>
      <c r="I17" s="25">
        <v>1000</v>
      </c>
    </row>
    <row r="18" spans="1:9" s="25" customFormat="1">
      <c r="A18" s="87">
        <f t="shared" ca="1" si="2"/>
        <v>37073</v>
      </c>
      <c r="B18" s="101">
        <v>34.5</v>
      </c>
      <c r="C18" s="101">
        <v>0.53149999999999997</v>
      </c>
      <c r="D18" s="102">
        <v>5</v>
      </c>
      <c r="E18" s="25">
        <v>1000</v>
      </c>
      <c r="F18" s="101">
        <v>34.5</v>
      </c>
      <c r="G18" s="101">
        <v>0.53149999999999997</v>
      </c>
      <c r="H18" s="102">
        <v>5</v>
      </c>
      <c r="I18" s="25">
        <v>1000</v>
      </c>
    </row>
    <row r="19" spans="1:9" s="25" customFormat="1">
      <c r="A19" s="87">
        <f t="shared" ca="1" si="2"/>
        <v>37104</v>
      </c>
      <c r="B19" s="101">
        <v>34.5</v>
      </c>
      <c r="C19" s="101">
        <v>0.51700000000000002</v>
      </c>
      <c r="D19" s="102">
        <v>5</v>
      </c>
      <c r="E19" s="25">
        <v>1000</v>
      </c>
      <c r="F19" s="101">
        <v>34.5</v>
      </c>
      <c r="G19" s="101">
        <v>0.51700000000000002</v>
      </c>
      <c r="H19" s="102">
        <v>5</v>
      </c>
      <c r="I19" s="25">
        <v>1000</v>
      </c>
    </row>
    <row r="20" spans="1:9" s="25" customFormat="1">
      <c r="A20" s="87">
        <f t="shared" ca="1" si="2"/>
        <v>37135</v>
      </c>
      <c r="B20" s="101">
        <v>23.75</v>
      </c>
      <c r="C20" s="101">
        <v>0.37474999999999997</v>
      </c>
      <c r="D20" s="102">
        <v>5</v>
      </c>
      <c r="E20" s="25">
        <v>1000</v>
      </c>
      <c r="F20" s="101">
        <v>23.75</v>
      </c>
      <c r="G20" s="101">
        <v>0.37474999999999997</v>
      </c>
      <c r="H20" s="102">
        <v>5</v>
      </c>
      <c r="I20" s="25">
        <v>1000</v>
      </c>
    </row>
    <row r="21" spans="1:9" s="25" customFormat="1">
      <c r="A21" s="87">
        <f t="shared" ca="1" si="2"/>
        <v>37165</v>
      </c>
      <c r="B21" s="101">
        <v>22.75</v>
      </c>
      <c r="C21" s="101">
        <v>0.23</v>
      </c>
      <c r="D21" s="102">
        <v>5</v>
      </c>
      <c r="E21" s="25">
        <v>1000</v>
      </c>
      <c r="F21" s="101">
        <v>22.75</v>
      </c>
      <c r="G21" s="101">
        <v>0.23</v>
      </c>
      <c r="H21" s="102">
        <v>5</v>
      </c>
      <c r="I21" s="25">
        <v>1000</v>
      </c>
    </row>
    <row r="22" spans="1:9" s="25" customFormat="1">
      <c r="A22" s="87">
        <f t="shared" ca="1" si="2"/>
        <v>37196</v>
      </c>
      <c r="B22" s="101">
        <v>22.75</v>
      </c>
      <c r="C22" s="101">
        <v>0.23</v>
      </c>
      <c r="D22" s="102">
        <v>5</v>
      </c>
      <c r="E22" s="25">
        <v>1000</v>
      </c>
      <c r="F22" s="101">
        <v>22.75</v>
      </c>
      <c r="G22" s="101">
        <v>0.23</v>
      </c>
      <c r="H22" s="102">
        <v>5</v>
      </c>
      <c r="I22" s="25">
        <v>1000</v>
      </c>
    </row>
    <row r="23" spans="1:9" s="25" customFormat="1">
      <c r="A23" s="87">
        <f t="shared" ca="1" si="2"/>
        <v>37226</v>
      </c>
      <c r="B23" s="101">
        <v>20.75</v>
      </c>
      <c r="C23" s="101">
        <v>0.23</v>
      </c>
      <c r="D23" s="102">
        <v>5</v>
      </c>
      <c r="E23" s="25">
        <v>1000</v>
      </c>
      <c r="F23" s="101">
        <v>20.75</v>
      </c>
      <c r="G23" s="101">
        <v>0.23</v>
      </c>
      <c r="H23" s="102">
        <v>5</v>
      </c>
      <c r="I23" s="25">
        <v>1000</v>
      </c>
    </row>
    <row r="24" spans="1:9" s="25" customFormat="1">
      <c r="A24" s="87">
        <f t="shared" ca="1" si="2"/>
        <v>37257</v>
      </c>
      <c r="B24" s="101">
        <v>23</v>
      </c>
      <c r="C24" s="101">
        <v>0.27</v>
      </c>
      <c r="D24" s="102">
        <v>5</v>
      </c>
      <c r="E24" s="25">
        <v>1000</v>
      </c>
      <c r="F24" s="101">
        <v>23</v>
      </c>
      <c r="G24" s="101">
        <v>0.27</v>
      </c>
      <c r="H24" s="102">
        <v>5</v>
      </c>
      <c r="I24" s="25">
        <v>1000</v>
      </c>
    </row>
    <row r="25" spans="1:9" s="25" customFormat="1">
      <c r="A25" s="87">
        <f t="shared" ca="1" si="2"/>
        <v>37288</v>
      </c>
      <c r="B25" s="101">
        <v>21</v>
      </c>
      <c r="C25" s="101">
        <v>0.26250000000000001</v>
      </c>
      <c r="D25" s="102">
        <v>5</v>
      </c>
      <c r="E25" s="25">
        <v>1000</v>
      </c>
      <c r="F25" s="101">
        <v>21</v>
      </c>
      <c r="G25" s="101">
        <v>0.26250000000000001</v>
      </c>
      <c r="H25" s="102">
        <v>5</v>
      </c>
      <c r="I25" s="25">
        <v>1000</v>
      </c>
    </row>
    <row r="26" spans="1:9" s="25" customFormat="1">
      <c r="A26" s="87">
        <f t="shared" ca="1" si="2"/>
        <v>37316</v>
      </c>
      <c r="B26" s="101">
        <v>22</v>
      </c>
      <c r="C26" s="101">
        <v>0.20749999999999999</v>
      </c>
      <c r="D26" s="102">
        <v>5</v>
      </c>
      <c r="E26" s="25">
        <v>1000</v>
      </c>
      <c r="F26" s="101">
        <v>22</v>
      </c>
      <c r="G26" s="101">
        <v>0.20749999999999999</v>
      </c>
      <c r="H26" s="102">
        <v>5</v>
      </c>
      <c r="I26" s="25">
        <v>1000</v>
      </c>
    </row>
    <row r="27" spans="1:9" s="25" customFormat="1">
      <c r="A27" s="87">
        <f t="shared" ca="1" si="2"/>
        <v>37347</v>
      </c>
      <c r="B27" s="101">
        <v>23</v>
      </c>
      <c r="C27" s="101">
        <v>0.20749999999999999</v>
      </c>
      <c r="D27" s="102">
        <v>5</v>
      </c>
      <c r="E27" s="25">
        <v>1000</v>
      </c>
      <c r="F27" s="101">
        <v>23</v>
      </c>
      <c r="G27" s="101">
        <v>0.20749999999999999</v>
      </c>
      <c r="H27" s="102">
        <v>5</v>
      </c>
      <c r="I27" s="25">
        <v>1000</v>
      </c>
    </row>
    <row r="28" spans="1:9" s="25" customFormat="1">
      <c r="A28" s="87">
        <f t="shared" ca="1" si="2"/>
        <v>37377</v>
      </c>
      <c r="B28" s="101">
        <v>24</v>
      </c>
      <c r="C28" s="101">
        <v>0.23749999999999999</v>
      </c>
      <c r="D28" s="102">
        <v>5</v>
      </c>
      <c r="E28" s="25">
        <v>1000</v>
      </c>
      <c r="F28" s="101">
        <v>24</v>
      </c>
      <c r="G28" s="101">
        <v>0.23749999999999999</v>
      </c>
      <c r="H28" s="102">
        <v>5</v>
      </c>
      <c r="I28" s="25">
        <v>1000</v>
      </c>
    </row>
    <row r="29" spans="1:9" s="25" customFormat="1">
      <c r="A29" s="87">
        <f t="shared" ca="1" si="2"/>
        <v>37408</v>
      </c>
      <c r="B29" s="101">
        <v>28</v>
      </c>
      <c r="C29" s="101">
        <v>0.41149999999999998</v>
      </c>
      <c r="D29" s="102">
        <v>5</v>
      </c>
      <c r="E29" s="25">
        <v>1000</v>
      </c>
      <c r="F29" s="101">
        <v>28</v>
      </c>
      <c r="G29" s="101">
        <v>0.41149999999999998</v>
      </c>
      <c r="H29" s="102">
        <v>5</v>
      </c>
      <c r="I29" s="25">
        <v>1000</v>
      </c>
    </row>
    <row r="30" spans="1:9" s="25" customFormat="1">
      <c r="A30" s="87">
        <f t="shared" ca="1" si="2"/>
        <v>37438</v>
      </c>
      <c r="B30" s="101">
        <v>35</v>
      </c>
      <c r="C30" s="101">
        <v>0.4365</v>
      </c>
      <c r="D30" s="102">
        <v>5</v>
      </c>
      <c r="E30" s="25">
        <v>1000</v>
      </c>
      <c r="F30" s="101">
        <v>35</v>
      </c>
      <c r="G30" s="101">
        <v>0.4365</v>
      </c>
      <c r="H30" s="102">
        <v>5</v>
      </c>
      <c r="I30" s="25">
        <v>1000</v>
      </c>
    </row>
    <row r="31" spans="1:9" s="25" customFormat="1">
      <c r="A31" s="87">
        <f t="shared" ca="1" si="2"/>
        <v>37469</v>
      </c>
      <c r="B31" s="101">
        <v>35</v>
      </c>
      <c r="C31" s="101">
        <v>0.4365</v>
      </c>
      <c r="D31" s="102">
        <v>5</v>
      </c>
      <c r="E31" s="25">
        <v>1000</v>
      </c>
      <c r="F31" s="101">
        <v>35</v>
      </c>
      <c r="G31" s="101">
        <v>0.4365</v>
      </c>
      <c r="H31" s="102">
        <v>5</v>
      </c>
      <c r="I31" s="25">
        <v>1000</v>
      </c>
    </row>
    <row r="32" spans="1:9" s="25" customFormat="1">
      <c r="A32" s="87">
        <f t="shared" ca="1" si="2"/>
        <v>37500</v>
      </c>
      <c r="B32" s="101">
        <v>24.25</v>
      </c>
      <c r="C32" s="101">
        <v>0.39349999999999996</v>
      </c>
      <c r="D32" s="102">
        <v>5</v>
      </c>
      <c r="E32" s="25">
        <v>1000</v>
      </c>
      <c r="F32" s="101">
        <v>24.25</v>
      </c>
      <c r="G32" s="101">
        <v>0.39349999999999996</v>
      </c>
      <c r="H32" s="102">
        <v>5</v>
      </c>
      <c r="I32" s="25">
        <v>1000</v>
      </c>
    </row>
    <row r="33" spans="1:9" s="25" customFormat="1">
      <c r="A33" s="87">
        <f t="shared" ca="1" si="2"/>
        <v>37530</v>
      </c>
      <c r="B33" s="101">
        <v>23.25</v>
      </c>
      <c r="C33" s="101">
        <v>0.185</v>
      </c>
      <c r="D33" s="102">
        <v>5</v>
      </c>
      <c r="E33" s="25">
        <v>1000</v>
      </c>
      <c r="F33" s="101">
        <v>23.25</v>
      </c>
      <c r="G33" s="101">
        <v>0.185</v>
      </c>
      <c r="H33" s="102">
        <v>5</v>
      </c>
      <c r="I33" s="25">
        <v>1000</v>
      </c>
    </row>
    <row r="34" spans="1:9" s="25" customFormat="1">
      <c r="A34" s="87">
        <f t="shared" ca="1" si="2"/>
        <v>37561</v>
      </c>
      <c r="B34" s="101">
        <v>23.25</v>
      </c>
      <c r="C34" s="101">
        <v>0.185</v>
      </c>
      <c r="D34" s="102">
        <v>5</v>
      </c>
      <c r="E34" s="25">
        <v>1000</v>
      </c>
      <c r="F34" s="101">
        <v>23.25</v>
      </c>
      <c r="G34" s="101">
        <v>0.185</v>
      </c>
      <c r="H34" s="102">
        <v>5</v>
      </c>
      <c r="I34" s="25">
        <v>1000</v>
      </c>
    </row>
    <row r="35" spans="1:9" s="25" customFormat="1">
      <c r="A35" s="87">
        <f t="shared" ca="1" si="2"/>
        <v>37591</v>
      </c>
      <c r="B35" s="101">
        <v>21.25</v>
      </c>
      <c r="C35" s="101">
        <v>0.185</v>
      </c>
      <c r="D35" s="102">
        <v>5</v>
      </c>
      <c r="E35" s="25">
        <v>1000</v>
      </c>
      <c r="F35" s="101">
        <v>21.25</v>
      </c>
      <c r="G35" s="101">
        <v>0.185</v>
      </c>
      <c r="H35" s="102">
        <v>5</v>
      </c>
      <c r="I35" s="25">
        <v>1000</v>
      </c>
    </row>
    <row r="36" spans="1:9" s="25" customFormat="1">
      <c r="A36" s="87">
        <f t="shared" ca="1" si="2"/>
        <v>37622</v>
      </c>
      <c r="B36" s="101">
        <v>24</v>
      </c>
      <c r="C36" s="101">
        <v>0.22</v>
      </c>
      <c r="D36" s="102">
        <v>5</v>
      </c>
      <c r="E36" s="25">
        <v>1000</v>
      </c>
      <c r="F36" s="101">
        <v>24</v>
      </c>
      <c r="G36" s="101">
        <v>0.22</v>
      </c>
      <c r="H36" s="102">
        <v>5</v>
      </c>
      <c r="I36" s="25">
        <v>1000</v>
      </c>
    </row>
    <row r="37" spans="1:9" s="25" customFormat="1">
      <c r="A37" s="87">
        <f t="shared" ca="1" si="2"/>
        <v>37653</v>
      </c>
      <c r="B37" s="101">
        <v>22</v>
      </c>
      <c r="C37" s="101">
        <v>0.21</v>
      </c>
      <c r="D37" s="102">
        <v>5</v>
      </c>
      <c r="E37" s="25">
        <v>1000</v>
      </c>
      <c r="F37" s="101">
        <v>22</v>
      </c>
      <c r="G37" s="101">
        <v>0.21</v>
      </c>
      <c r="H37" s="102">
        <v>5</v>
      </c>
      <c r="I37" s="25">
        <v>1000</v>
      </c>
    </row>
    <row r="38" spans="1:9" s="25" customFormat="1">
      <c r="A38" s="87">
        <f t="shared" ca="1" si="2"/>
        <v>37681</v>
      </c>
      <c r="B38" s="101">
        <v>23</v>
      </c>
      <c r="C38" s="101">
        <v>0.16</v>
      </c>
      <c r="D38" s="102">
        <v>5</v>
      </c>
      <c r="E38" s="25">
        <v>1000</v>
      </c>
      <c r="F38" s="101">
        <v>23</v>
      </c>
      <c r="G38" s="101">
        <v>0.16</v>
      </c>
      <c r="H38" s="102">
        <v>5</v>
      </c>
      <c r="I38" s="25">
        <v>1000</v>
      </c>
    </row>
    <row r="39" spans="1:9" s="25" customFormat="1">
      <c r="A39" s="87">
        <f t="shared" ca="1" si="2"/>
        <v>37712</v>
      </c>
      <c r="B39" s="101">
        <v>24</v>
      </c>
      <c r="C39" s="101">
        <v>0.16</v>
      </c>
      <c r="D39" s="102">
        <v>5</v>
      </c>
      <c r="E39" s="25">
        <v>1000</v>
      </c>
      <c r="F39" s="101">
        <v>24</v>
      </c>
      <c r="G39" s="101">
        <v>0.16</v>
      </c>
      <c r="H39" s="102">
        <v>5</v>
      </c>
      <c r="I39" s="25">
        <v>1000</v>
      </c>
    </row>
    <row r="40" spans="1:9" s="25" customFormat="1">
      <c r="A40" s="87">
        <f t="shared" ca="1" si="2"/>
        <v>37742</v>
      </c>
      <c r="B40" s="101">
        <v>25</v>
      </c>
      <c r="C40" s="101">
        <v>0.17499999999999999</v>
      </c>
      <c r="D40" s="102">
        <v>5</v>
      </c>
      <c r="E40" s="25">
        <v>1000</v>
      </c>
      <c r="F40" s="101">
        <v>25</v>
      </c>
      <c r="G40" s="101">
        <v>0.17499999999999999</v>
      </c>
      <c r="H40" s="102">
        <v>5</v>
      </c>
      <c r="I40" s="25">
        <v>1000</v>
      </c>
    </row>
    <row r="41" spans="1:9" s="25" customFormat="1">
      <c r="A41" s="87">
        <f t="shared" ca="1" si="2"/>
        <v>37773</v>
      </c>
      <c r="B41" s="101">
        <v>29</v>
      </c>
      <c r="C41" s="101">
        <v>0.40749999999999997</v>
      </c>
      <c r="D41" s="102">
        <v>5</v>
      </c>
      <c r="E41" s="25">
        <v>1000</v>
      </c>
      <c r="F41" s="101">
        <v>29</v>
      </c>
      <c r="G41" s="101">
        <v>0.40749999999999997</v>
      </c>
      <c r="H41" s="102">
        <v>5</v>
      </c>
      <c r="I41" s="25">
        <v>1000</v>
      </c>
    </row>
    <row r="42" spans="1:9" s="25" customFormat="1">
      <c r="A42" s="87">
        <f t="shared" ca="1" si="2"/>
        <v>37803</v>
      </c>
      <c r="B42" s="101">
        <v>36</v>
      </c>
      <c r="C42" s="101">
        <v>0.41249999999999998</v>
      </c>
      <c r="D42" s="102">
        <v>5</v>
      </c>
      <c r="E42" s="25">
        <v>1000</v>
      </c>
      <c r="F42" s="101">
        <v>36</v>
      </c>
      <c r="G42" s="101">
        <v>0.41249999999999998</v>
      </c>
      <c r="H42" s="102">
        <v>5</v>
      </c>
      <c r="I42" s="25">
        <v>1000</v>
      </c>
    </row>
    <row r="43" spans="1:9" s="25" customFormat="1">
      <c r="A43" s="87">
        <f t="shared" ca="1" si="2"/>
        <v>37834</v>
      </c>
      <c r="B43" s="101">
        <v>36</v>
      </c>
      <c r="C43" s="101">
        <v>0.41249999999999998</v>
      </c>
      <c r="D43" s="102">
        <v>5</v>
      </c>
      <c r="E43" s="25">
        <v>1000</v>
      </c>
      <c r="F43" s="101">
        <v>36</v>
      </c>
      <c r="G43" s="101">
        <v>0.41249999999999998</v>
      </c>
      <c r="H43" s="102">
        <v>5</v>
      </c>
      <c r="I43" s="25">
        <v>1000</v>
      </c>
    </row>
    <row r="44" spans="1:9" s="25" customFormat="1">
      <c r="A44" s="87">
        <f t="shared" ca="1" si="2"/>
        <v>37865</v>
      </c>
      <c r="B44" s="101">
        <v>25.25</v>
      </c>
      <c r="C44" s="101">
        <v>0.36349999999999999</v>
      </c>
      <c r="D44" s="102">
        <v>5</v>
      </c>
      <c r="E44" s="25">
        <v>1000</v>
      </c>
      <c r="F44" s="101">
        <v>25.25</v>
      </c>
      <c r="G44" s="101">
        <v>0.36349999999999999</v>
      </c>
      <c r="H44" s="102">
        <v>5</v>
      </c>
      <c r="I44" s="25">
        <v>1000</v>
      </c>
    </row>
    <row r="45" spans="1:9" s="25" customFormat="1">
      <c r="A45" s="87">
        <f t="shared" ca="1" si="2"/>
        <v>37895</v>
      </c>
      <c r="B45" s="101">
        <v>24.25</v>
      </c>
      <c r="C45" s="101">
        <v>0.15</v>
      </c>
      <c r="D45" s="102">
        <v>5</v>
      </c>
      <c r="E45" s="25">
        <v>1000</v>
      </c>
      <c r="F45" s="101">
        <v>24.25</v>
      </c>
      <c r="G45" s="101">
        <v>0.15</v>
      </c>
      <c r="H45" s="102">
        <v>5</v>
      </c>
      <c r="I45" s="25">
        <v>1000</v>
      </c>
    </row>
    <row r="46" spans="1:9" s="25" customFormat="1">
      <c r="A46" s="87">
        <f t="shared" ca="1" si="2"/>
        <v>37926</v>
      </c>
      <c r="B46" s="101">
        <v>24.25</v>
      </c>
      <c r="C46" s="101">
        <v>0.15</v>
      </c>
      <c r="D46" s="102">
        <v>5</v>
      </c>
      <c r="E46" s="25">
        <v>1000</v>
      </c>
      <c r="F46" s="101">
        <v>24.25</v>
      </c>
      <c r="G46" s="101">
        <v>0.15</v>
      </c>
      <c r="H46" s="102">
        <v>5</v>
      </c>
      <c r="I46" s="25">
        <v>1000</v>
      </c>
    </row>
    <row r="47" spans="1:9" s="25" customFormat="1">
      <c r="A47" s="87">
        <f t="shared" ca="1" si="2"/>
        <v>37956</v>
      </c>
      <c r="B47" s="101">
        <v>22.25</v>
      </c>
      <c r="C47" s="101">
        <v>0.15</v>
      </c>
      <c r="D47" s="102">
        <v>5</v>
      </c>
      <c r="E47" s="25">
        <v>1000</v>
      </c>
      <c r="F47" s="101">
        <v>22.25</v>
      </c>
      <c r="G47" s="101">
        <v>0.15</v>
      </c>
      <c r="H47" s="102">
        <v>5</v>
      </c>
      <c r="I47" s="25">
        <v>1000</v>
      </c>
    </row>
    <row r="48" spans="1:9" s="25" customFormat="1">
      <c r="A48" s="87">
        <f t="shared" ca="1" si="2"/>
        <v>37987</v>
      </c>
      <c r="B48" s="101">
        <v>24.75</v>
      </c>
      <c r="C48" s="101">
        <v>0.16</v>
      </c>
      <c r="D48" s="102">
        <v>5</v>
      </c>
      <c r="E48" s="25">
        <v>1000</v>
      </c>
      <c r="F48" s="101">
        <v>24.75</v>
      </c>
      <c r="G48" s="101">
        <v>0.16</v>
      </c>
      <c r="H48" s="102">
        <v>5</v>
      </c>
      <c r="I48" s="25">
        <v>1000</v>
      </c>
    </row>
    <row r="49" spans="1:9" s="25" customFormat="1">
      <c r="A49" s="87">
        <f t="shared" ca="1" si="2"/>
        <v>38018</v>
      </c>
      <c r="B49" s="101">
        <v>22.75</v>
      </c>
      <c r="C49" s="101">
        <v>0.16</v>
      </c>
      <c r="D49" s="102">
        <v>5</v>
      </c>
      <c r="E49" s="25">
        <v>1000</v>
      </c>
      <c r="F49" s="101">
        <v>22.75</v>
      </c>
      <c r="G49" s="101">
        <v>0.16</v>
      </c>
      <c r="H49" s="102">
        <v>5</v>
      </c>
      <c r="I49" s="25">
        <v>1000</v>
      </c>
    </row>
    <row r="50" spans="1:9" s="25" customFormat="1">
      <c r="A50" s="87">
        <f t="shared" ca="1" si="2"/>
        <v>38047</v>
      </c>
      <c r="B50" s="101">
        <v>23.75</v>
      </c>
      <c r="C50" s="101">
        <v>0.13</v>
      </c>
      <c r="D50" s="102">
        <v>5</v>
      </c>
      <c r="E50" s="25">
        <v>1000</v>
      </c>
      <c r="F50" s="101">
        <v>23.75</v>
      </c>
      <c r="G50" s="101">
        <v>0.13</v>
      </c>
      <c r="H50" s="102">
        <v>5</v>
      </c>
      <c r="I50" s="25">
        <v>1000</v>
      </c>
    </row>
    <row r="51" spans="1:9" s="25" customFormat="1">
      <c r="A51" s="87">
        <f t="shared" ca="1" si="2"/>
        <v>38078</v>
      </c>
      <c r="B51" s="101">
        <v>24.75</v>
      </c>
      <c r="C51" s="101">
        <v>0.13</v>
      </c>
      <c r="D51" s="102">
        <v>5</v>
      </c>
      <c r="E51" s="25">
        <v>1000</v>
      </c>
      <c r="F51" s="101">
        <v>24.75</v>
      </c>
      <c r="G51" s="101">
        <v>0.13</v>
      </c>
      <c r="H51" s="102">
        <v>5</v>
      </c>
      <c r="I51" s="25">
        <v>1000</v>
      </c>
    </row>
    <row r="52" spans="1:9" s="25" customFormat="1">
      <c r="A52" s="87">
        <f t="shared" ca="1" si="2"/>
        <v>38108</v>
      </c>
      <c r="B52" s="101">
        <v>25.75</v>
      </c>
      <c r="C52" s="101">
        <v>0.13</v>
      </c>
      <c r="D52" s="102">
        <v>5</v>
      </c>
      <c r="E52" s="25">
        <v>1000</v>
      </c>
      <c r="F52" s="101">
        <v>25.75</v>
      </c>
      <c r="G52" s="101">
        <v>0.13</v>
      </c>
      <c r="H52" s="102">
        <v>5</v>
      </c>
      <c r="I52" s="25">
        <v>1000</v>
      </c>
    </row>
    <row r="53" spans="1:9" s="25" customFormat="1">
      <c r="A53" s="87">
        <f t="shared" ca="1" si="2"/>
        <v>38139</v>
      </c>
      <c r="B53" s="101">
        <v>29.75</v>
      </c>
      <c r="C53" s="101">
        <v>0.34350000000000003</v>
      </c>
      <c r="D53" s="102">
        <v>5</v>
      </c>
      <c r="E53" s="25">
        <v>1000</v>
      </c>
      <c r="F53" s="101">
        <v>29.75</v>
      </c>
      <c r="G53" s="101">
        <v>0.34350000000000003</v>
      </c>
      <c r="H53" s="102">
        <v>5</v>
      </c>
      <c r="I53" s="25">
        <v>1000</v>
      </c>
    </row>
    <row r="54" spans="1:9" s="25" customFormat="1">
      <c r="A54" s="87">
        <f t="shared" ca="1" si="2"/>
        <v>38169</v>
      </c>
      <c r="B54" s="101">
        <v>36.75</v>
      </c>
      <c r="C54" s="101">
        <v>0.37839999999999996</v>
      </c>
      <c r="D54" s="102">
        <v>5</v>
      </c>
      <c r="E54" s="25">
        <v>1000</v>
      </c>
      <c r="F54" s="101">
        <v>36.75</v>
      </c>
      <c r="G54" s="101">
        <v>0.37839999999999996</v>
      </c>
      <c r="H54" s="102">
        <v>5</v>
      </c>
      <c r="I54" s="25">
        <v>1000</v>
      </c>
    </row>
    <row r="55" spans="1:9" s="25" customFormat="1">
      <c r="A55" s="87">
        <f t="shared" ca="1" si="2"/>
        <v>38200</v>
      </c>
      <c r="B55" s="101">
        <v>36.75</v>
      </c>
      <c r="C55" s="101">
        <v>0.37839999999999996</v>
      </c>
      <c r="D55" s="102">
        <v>5</v>
      </c>
      <c r="E55" s="25">
        <v>1000</v>
      </c>
      <c r="F55" s="101">
        <v>36.75</v>
      </c>
      <c r="G55" s="101">
        <v>0.37839999999999996</v>
      </c>
      <c r="H55" s="102">
        <v>5</v>
      </c>
      <c r="I55" s="25">
        <v>1000</v>
      </c>
    </row>
    <row r="56" spans="1:9" s="25" customFormat="1">
      <c r="A56" s="87">
        <f t="shared" ca="1" si="2"/>
        <v>38231</v>
      </c>
      <c r="B56" s="101">
        <v>26</v>
      </c>
      <c r="C56" s="101">
        <v>0.22190000000000001</v>
      </c>
      <c r="D56" s="102">
        <v>5</v>
      </c>
      <c r="E56" s="25">
        <v>1000</v>
      </c>
      <c r="F56" s="101">
        <v>26</v>
      </c>
      <c r="G56" s="101">
        <v>0.22190000000000001</v>
      </c>
      <c r="H56" s="102">
        <v>5</v>
      </c>
      <c r="I56" s="25">
        <v>1000</v>
      </c>
    </row>
    <row r="57" spans="1:9" s="25" customFormat="1">
      <c r="A57" s="87">
        <f t="shared" ca="1" si="2"/>
        <v>38261</v>
      </c>
      <c r="B57" s="101">
        <v>25</v>
      </c>
      <c r="C57" s="101">
        <v>0.13</v>
      </c>
      <c r="D57" s="102">
        <v>5</v>
      </c>
      <c r="E57" s="25">
        <v>1000</v>
      </c>
      <c r="F57" s="101">
        <v>25</v>
      </c>
      <c r="G57" s="101">
        <v>0.13</v>
      </c>
      <c r="H57" s="102">
        <v>5</v>
      </c>
      <c r="I57" s="25">
        <v>1000</v>
      </c>
    </row>
    <row r="58" spans="1:9" s="25" customFormat="1">
      <c r="A58" s="87">
        <f t="shared" ca="1" si="2"/>
        <v>38292</v>
      </c>
      <c r="B58" s="101">
        <v>25</v>
      </c>
      <c r="C58" s="101">
        <v>0.13</v>
      </c>
      <c r="D58" s="102">
        <v>5</v>
      </c>
      <c r="E58" s="25">
        <v>1000</v>
      </c>
      <c r="F58" s="101">
        <v>25</v>
      </c>
      <c r="G58" s="101">
        <v>0.13</v>
      </c>
      <c r="H58" s="102">
        <v>5</v>
      </c>
      <c r="I58" s="25">
        <v>1000</v>
      </c>
    </row>
    <row r="59" spans="1:9" s="25" customFormat="1">
      <c r="A59" s="87">
        <f t="shared" ca="1" si="2"/>
        <v>38322</v>
      </c>
      <c r="B59" s="101">
        <v>23</v>
      </c>
      <c r="C59" s="101">
        <v>0.13</v>
      </c>
      <c r="D59" s="102">
        <v>5</v>
      </c>
      <c r="E59" s="25">
        <v>1000</v>
      </c>
      <c r="F59" s="101">
        <v>23</v>
      </c>
      <c r="G59" s="101">
        <v>0.13</v>
      </c>
      <c r="H59" s="102">
        <v>5</v>
      </c>
      <c r="I59" s="25">
        <v>1000</v>
      </c>
    </row>
    <row r="60" spans="1:9" s="25" customFormat="1">
      <c r="A60" s="87">
        <f t="shared" ca="1" si="2"/>
        <v>38353</v>
      </c>
      <c r="B60" s="101">
        <v>25.5</v>
      </c>
      <c r="C60" s="101">
        <v>0.14000000000000001</v>
      </c>
      <c r="D60" s="102">
        <v>5</v>
      </c>
      <c r="E60" s="25">
        <v>1000</v>
      </c>
      <c r="F60" s="101">
        <v>25.5</v>
      </c>
      <c r="G60" s="101">
        <v>0.14000000000000001</v>
      </c>
      <c r="H60" s="102">
        <v>5</v>
      </c>
      <c r="I60" s="25">
        <v>1000</v>
      </c>
    </row>
    <row r="61" spans="1:9" s="25" customFormat="1">
      <c r="A61" s="87">
        <f t="shared" ca="1" si="2"/>
        <v>38384</v>
      </c>
      <c r="B61" s="101">
        <v>23.5</v>
      </c>
      <c r="C61" s="101">
        <v>0.14000000000000001</v>
      </c>
      <c r="D61" s="102">
        <v>5</v>
      </c>
      <c r="E61" s="25">
        <v>1000</v>
      </c>
      <c r="F61" s="101">
        <v>23.5</v>
      </c>
      <c r="G61" s="101">
        <v>0.14000000000000001</v>
      </c>
      <c r="H61" s="102">
        <v>5</v>
      </c>
      <c r="I61" s="25">
        <v>1000</v>
      </c>
    </row>
    <row r="62" spans="1:9" s="25" customFormat="1">
      <c r="A62" s="87">
        <f t="shared" ca="1" si="2"/>
        <v>38412</v>
      </c>
      <c r="B62" s="101">
        <v>24.5</v>
      </c>
      <c r="C62" s="101">
        <v>0.11</v>
      </c>
      <c r="D62" s="102">
        <v>5</v>
      </c>
      <c r="E62" s="25">
        <v>1000</v>
      </c>
      <c r="F62" s="101">
        <v>24.5</v>
      </c>
      <c r="G62" s="101">
        <v>0.11</v>
      </c>
      <c r="H62" s="102">
        <v>5</v>
      </c>
      <c r="I62" s="25">
        <v>1000</v>
      </c>
    </row>
    <row r="63" spans="1:9" s="25" customFormat="1">
      <c r="A63" s="87">
        <f t="shared" ca="1" si="2"/>
        <v>38443</v>
      </c>
      <c r="B63" s="101">
        <v>25.5</v>
      </c>
      <c r="C63" s="101">
        <v>0.11</v>
      </c>
      <c r="D63" s="102">
        <v>5</v>
      </c>
      <c r="E63" s="25">
        <v>1000</v>
      </c>
      <c r="F63" s="101">
        <v>25.5</v>
      </c>
      <c r="G63" s="101">
        <v>0.11</v>
      </c>
      <c r="H63" s="102">
        <v>5</v>
      </c>
      <c r="I63" s="25">
        <v>1000</v>
      </c>
    </row>
    <row r="64" spans="1:9" s="25" customFormat="1">
      <c r="A64" s="87">
        <f t="shared" ca="1" si="2"/>
        <v>38473</v>
      </c>
      <c r="B64" s="101">
        <v>26.5</v>
      </c>
      <c r="C64" s="101">
        <v>0.11</v>
      </c>
      <c r="D64" s="102">
        <v>5</v>
      </c>
      <c r="E64" s="25">
        <v>1000</v>
      </c>
      <c r="F64" s="101">
        <v>26.5</v>
      </c>
      <c r="G64" s="101">
        <v>0.11</v>
      </c>
      <c r="H64" s="102">
        <v>5</v>
      </c>
      <c r="I64" s="25">
        <v>1000</v>
      </c>
    </row>
    <row r="65" spans="1:9" s="25" customFormat="1">
      <c r="A65" s="87">
        <f t="shared" ca="1" si="2"/>
        <v>38504</v>
      </c>
      <c r="B65" s="101">
        <v>30.5</v>
      </c>
      <c r="C65" s="101">
        <v>0.30915000000000004</v>
      </c>
      <c r="D65" s="102">
        <v>5</v>
      </c>
      <c r="E65" s="25">
        <v>1000</v>
      </c>
      <c r="F65" s="101">
        <v>30.5</v>
      </c>
      <c r="G65" s="101">
        <v>0.30915000000000004</v>
      </c>
      <c r="H65" s="102">
        <v>5</v>
      </c>
      <c r="I65" s="25">
        <v>1000</v>
      </c>
    </row>
    <row r="66" spans="1:9" s="25" customFormat="1">
      <c r="A66" s="87">
        <f t="shared" ca="1" si="2"/>
        <v>38534</v>
      </c>
      <c r="B66" s="101">
        <v>37.5</v>
      </c>
      <c r="C66" s="101">
        <v>0.34055999999999997</v>
      </c>
      <c r="D66" s="102">
        <v>5</v>
      </c>
      <c r="E66" s="25">
        <v>1000</v>
      </c>
      <c r="F66" s="101">
        <v>37.5</v>
      </c>
      <c r="G66" s="101">
        <v>0.34055999999999997</v>
      </c>
      <c r="H66" s="102">
        <v>5</v>
      </c>
      <c r="I66" s="25">
        <v>1000</v>
      </c>
    </row>
    <row r="67" spans="1:9" s="25" customFormat="1">
      <c r="A67" s="87">
        <f t="shared" ca="1" si="2"/>
        <v>38565</v>
      </c>
      <c r="B67" s="101">
        <v>37.5</v>
      </c>
      <c r="C67" s="101">
        <v>0.34055999999999997</v>
      </c>
      <c r="D67" s="102">
        <v>5</v>
      </c>
      <c r="E67" s="25">
        <v>1000</v>
      </c>
      <c r="F67" s="101">
        <v>37.5</v>
      </c>
      <c r="G67" s="101">
        <v>0.34055999999999997</v>
      </c>
      <c r="H67" s="102">
        <v>5</v>
      </c>
      <c r="I67" s="25">
        <v>1000</v>
      </c>
    </row>
    <row r="68" spans="1:9" s="25" customFormat="1">
      <c r="A68" s="87">
        <f t="shared" ca="1" si="2"/>
        <v>38596</v>
      </c>
      <c r="B68" s="101">
        <v>26.75</v>
      </c>
      <c r="C68" s="101">
        <v>0.19971000000000003</v>
      </c>
      <c r="D68" s="102">
        <v>5</v>
      </c>
      <c r="E68" s="25">
        <v>1000</v>
      </c>
      <c r="F68" s="101">
        <v>26.75</v>
      </c>
      <c r="G68" s="101">
        <v>0.19971000000000003</v>
      </c>
      <c r="H68" s="102">
        <v>5</v>
      </c>
      <c r="I68" s="25">
        <v>1000</v>
      </c>
    </row>
    <row r="69" spans="1:9" s="25" customFormat="1">
      <c r="A69" s="87">
        <f t="shared" ca="1" si="2"/>
        <v>38626</v>
      </c>
      <c r="B69" s="101">
        <v>25.75</v>
      </c>
      <c r="C69" s="101">
        <v>0.11</v>
      </c>
      <c r="D69" s="102">
        <v>5</v>
      </c>
      <c r="E69" s="25">
        <v>1000</v>
      </c>
      <c r="F69" s="101">
        <v>25.75</v>
      </c>
      <c r="G69" s="101">
        <v>0.11</v>
      </c>
      <c r="H69" s="102">
        <v>5</v>
      </c>
      <c r="I69" s="25">
        <v>1000</v>
      </c>
    </row>
    <row r="70" spans="1:9" s="25" customFormat="1">
      <c r="A70" s="87">
        <f t="shared" ca="1" si="2"/>
        <v>38657</v>
      </c>
      <c r="B70" s="101">
        <v>25.75</v>
      </c>
      <c r="C70" s="101">
        <v>0.11</v>
      </c>
      <c r="D70" s="102">
        <v>5</v>
      </c>
      <c r="E70" s="25">
        <v>1000</v>
      </c>
      <c r="F70" s="101">
        <v>25.75</v>
      </c>
      <c r="G70" s="101">
        <v>0.11</v>
      </c>
      <c r="H70" s="102">
        <v>5</v>
      </c>
      <c r="I70" s="25">
        <v>1000</v>
      </c>
    </row>
    <row r="71" spans="1:9" s="25" customFormat="1">
      <c r="A71" s="87">
        <f t="shared" ca="1" si="2"/>
        <v>38687</v>
      </c>
      <c r="B71" s="101">
        <v>23.75</v>
      </c>
      <c r="C71" s="101">
        <v>0.11</v>
      </c>
      <c r="D71" s="102">
        <v>5</v>
      </c>
      <c r="E71" s="25">
        <v>1000</v>
      </c>
      <c r="F71" s="101">
        <v>23.75</v>
      </c>
      <c r="G71" s="101">
        <v>0.11</v>
      </c>
      <c r="H71" s="102">
        <v>5</v>
      </c>
      <c r="I71" s="25">
        <v>1000</v>
      </c>
    </row>
    <row r="72" spans="1:9" s="25" customFormat="1">
      <c r="A72" s="87">
        <f t="shared" ca="1" si="2"/>
        <v>38718</v>
      </c>
      <c r="B72" s="101">
        <v>26.25</v>
      </c>
      <c r="C72" s="101">
        <v>0.1</v>
      </c>
      <c r="D72" s="102">
        <v>5</v>
      </c>
      <c r="E72" s="25">
        <v>1000</v>
      </c>
      <c r="F72" s="101">
        <v>26.25</v>
      </c>
      <c r="G72" s="101">
        <v>0.1</v>
      </c>
      <c r="H72" s="102">
        <v>5</v>
      </c>
      <c r="I72" s="25">
        <v>1000</v>
      </c>
    </row>
    <row r="73" spans="1:9" s="25" customFormat="1">
      <c r="A73" s="87">
        <f t="shared" ca="1" si="2"/>
        <v>38749</v>
      </c>
      <c r="B73" s="101">
        <v>24.25</v>
      </c>
      <c r="C73" s="101">
        <v>0.1</v>
      </c>
      <c r="D73" s="102">
        <v>5</v>
      </c>
      <c r="E73" s="25">
        <v>1000</v>
      </c>
      <c r="F73" s="101">
        <v>24.25</v>
      </c>
      <c r="G73" s="101">
        <v>0.1</v>
      </c>
      <c r="H73" s="102">
        <v>5</v>
      </c>
      <c r="I73" s="25">
        <v>1000</v>
      </c>
    </row>
    <row r="74" spans="1:9" s="25" customFormat="1">
      <c r="A74" s="87">
        <f t="shared" ca="1" si="2"/>
        <v>38777</v>
      </c>
      <c r="B74" s="101">
        <v>25.25</v>
      </c>
      <c r="C74" s="101">
        <v>0.1</v>
      </c>
      <c r="D74" s="102">
        <v>5</v>
      </c>
      <c r="E74" s="25">
        <v>1000</v>
      </c>
      <c r="F74" s="101">
        <v>25.25</v>
      </c>
      <c r="G74" s="101">
        <v>0.1</v>
      </c>
      <c r="H74" s="102">
        <v>5</v>
      </c>
      <c r="I74" s="25">
        <v>1000</v>
      </c>
    </row>
    <row r="75" spans="1:9" s="25" customFormat="1">
      <c r="A75" s="87">
        <f t="shared" ca="1" si="2"/>
        <v>38808</v>
      </c>
      <c r="B75" s="101">
        <v>26.25</v>
      </c>
      <c r="C75" s="101">
        <v>0.1</v>
      </c>
      <c r="D75" s="102">
        <v>5</v>
      </c>
      <c r="E75" s="25">
        <v>1000</v>
      </c>
      <c r="F75" s="101">
        <v>26.25</v>
      </c>
      <c r="G75" s="101">
        <v>0.1</v>
      </c>
      <c r="H75" s="102">
        <v>5</v>
      </c>
      <c r="I75" s="25">
        <v>1000</v>
      </c>
    </row>
    <row r="76" spans="1:9" s="25" customFormat="1">
      <c r="A76" s="87">
        <f t="shared" ca="1" si="2"/>
        <v>38838</v>
      </c>
      <c r="B76" s="101">
        <v>27.25</v>
      </c>
      <c r="C76" s="101">
        <v>0.1</v>
      </c>
      <c r="D76" s="102">
        <v>5</v>
      </c>
      <c r="E76" s="25">
        <v>1000</v>
      </c>
      <c r="F76" s="101">
        <v>27.25</v>
      </c>
      <c r="G76" s="101">
        <v>0.1</v>
      </c>
      <c r="H76" s="102">
        <v>5</v>
      </c>
      <c r="I76" s="25">
        <v>1000</v>
      </c>
    </row>
    <row r="77" spans="1:9" s="25" customFormat="1">
      <c r="A77" s="87">
        <f t="shared" ref="A77:A140" ca="1" si="3">EOMONTH(A76,0)+1</f>
        <v>38869</v>
      </c>
      <c r="B77" s="101">
        <v>31.25</v>
      </c>
      <c r="C77" s="101">
        <v>0.27823500000000007</v>
      </c>
      <c r="D77" s="102">
        <v>5</v>
      </c>
      <c r="E77" s="25">
        <v>1000</v>
      </c>
      <c r="F77" s="101">
        <v>31.25</v>
      </c>
      <c r="G77" s="101">
        <v>0.27823500000000007</v>
      </c>
      <c r="H77" s="102">
        <v>5</v>
      </c>
      <c r="I77" s="25">
        <v>1000</v>
      </c>
    </row>
    <row r="78" spans="1:9" s="25" customFormat="1">
      <c r="A78" s="87">
        <f t="shared" ca="1" si="3"/>
        <v>38899</v>
      </c>
      <c r="B78" s="101">
        <v>38.25</v>
      </c>
      <c r="C78" s="101">
        <v>0.306504</v>
      </c>
      <c r="D78" s="102">
        <v>5</v>
      </c>
      <c r="E78" s="25">
        <v>1000</v>
      </c>
      <c r="F78" s="101">
        <v>38.25</v>
      </c>
      <c r="G78" s="101">
        <v>0.306504</v>
      </c>
      <c r="H78" s="102">
        <v>5</v>
      </c>
      <c r="I78" s="25">
        <v>1000</v>
      </c>
    </row>
    <row r="79" spans="1:9" s="25" customFormat="1">
      <c r="A79" s="87">
        <f t="shared" ca="1" si="3"/>
        <v>38930</v>
      </c>
      <c r="B79" s="101">
        <v>38.25</v>
      </c>
      <c r="C79" s="101">
        <v>0.306504</v>
      </c>
      <c r="D79" s="102">
        <v>5</v>
      </c>
      <c r="E79" s="25">
        <v>1000</v>
      </c>
      <c r="F79" s="101">
        <v>38.25</v>
      </c>
      <c r="G79" s="101">
        <v>0.306504</v>
      </c>
      <c r="H79" s="102">
        <v>5</v>
      </c>
      <c r="I79" s="25">
        <v>1000</v>
      </c>
    </row>
    <row r="80" spans="1:9" s="25" customFormat="1">
      <c r="A80" s="87">
        <f t="shared" ca="1" si="3"/>
        <v>38961</v>
      </c>
      <c r="B80" s="101">
        <v>27.5</v>
      </c>
      <c r="C80" s="101">
        <v>0.15976800000000002</v>
      </c>
      <c r="D80" s="102">
        <v>5</v>
      </c>
      <c r="E80" s="25">
        <v>1000</v>
      </c>
      <c r="F80" s="101">
        <v>27.5</v>
      </c>
      <c r="G80" s="101">
        <v>0.15976800000000002</v>
      </c>
      <c r="H80" s="102">
        <v>5</v>
      </c>
      <c r="I80" s="25">
        <v>1000</v>
      </c>
    </row>
    <row r="81" spans="1:9" s="25" customFormat="1">
      <c r="A81" s="87">
        <f t="shared" ca="1" si="3"/>
        <v>38991</v>
      </c>
      <c r="B81" s="101">
        <v>26.5</v>
      </c>
      <c r="C81" s="101">
        <v>0.1</v>
      </c>
      <c r="D81" s="102">
        <v>5</v>
      </c>
      <c r="E81" s="25">
        <v>1000</v>
      </c>
      <c r="F81" s="101">
        <v>26.5</v>
      </c>
      <c r="G81" s="101">
        <v>0.1</v>
      </c>
      <c r="H81" s="102">
        <v>5</v>
      </c>
      <c r="I81" s="25">
        <v>1000</v>
      </c>
    </row>
    <row r="82" spans="1:9" s="25" customFormat="1">
      <c r="A82" s="87">
        <f t="shared" ca="1" si="3"/>
        <v>39022</v>
      </c>
      <c r="B82" s="101">
        <v>26.5</v>
      </c>
      <c r="C82" s="101">
        <v>0.1</v>
      </c>
      <c r="D82" s="102">
        <v>5</v>
      </c>
      <c r="E82" s="25">
        <v>1000</v>
      </c>
      <c r="F82" s="101">
        <v>26.5</v>
      </c>
      <c r="G82" s="101">
        <v>0.1</v>
      </c>
      <c r="H82" s="102">
        <v>5</v>
      </c>
      <c r="I82" s="25">
        <v>1000</v>
      </c>
    </row>
    <row r="83" spans="1:9" s="25" customFormat="1">
      <c r="A83" s="87">
        <f t="shared" ca="1" si="3"/>
        <v>39052</v>
      </c>
      <c r="B83" s="101">
        <v>24.5</v>
      </c>
      <c r="C83" s="101">
        <v>0.1</v>
      </c>
      <c r="D83" s="102">
        <v>5</v>
      </c>
      <c r="E83" s="25">
        <v>1000</v>
      </c>
      <c r="F83" s="101">
        <v>24.5</v>
      </c>
      <c r="G83" s="101">
        <v>0.1</v>
      </c>
      <c r="H83" s="102">
        <v>5</v>
      </c>
      <c r="I83" s="25">
        <v>1000</v>
      </c>
    </row>
    <row r="84" spans="1:9" s="25" customFormat="1">
      <c r="A84" s="87">
        <f t="shared" ca="1" si="3"/>
        <v>39083</v>
      </c>
      <c r="B84" s="101">
        <v>27</v>
      </c>
      <c r="C84" s="101">
        <v>8.5000000000000006E-2</v>
      </c>
      <c r="D84" s="102">
        <v>5</v>
      </c>
      <c r="E84" s="25">
        <v>1000</v>
      </c>
      <c r="F84" s="101">
        <v>27</v>
      </c>
      <c r="G84" s="101">
        <v>8.5000000000000006E-2</v>
      </c>
      <c r="H84" s="102">
        <v>5</v>
      </c>
      <c r="I84" s="25">
        <v>1000</v>
      </c>
    </row>
    <row r="85" spans="1:9" s="25" customFormat="1">
      <c r="A85" s="87">
        <f t="shared" ca="1" si="3"/>
        <v>39114</v>
      </c>
      <c r="B85" s="101">
        <v>25</v>
      </c>
      <c r="C85" s="101">
        <v>8.5000000000000006E-2</v>
      </c>
      <c r="D85" s="102">
        <v>5</v>
      </c>
      <c r="E85" s="25">
        <v>1000</v>
      </c>
      <c r="F85" s="101">
        <v>25</v>
      </c>
      <c r="G85" s="101">
        <v>8.5000000000000006E-2</v>
      </c>
      <c r="H85" s="102">
        <v>5</v>
      </c>
      <c r="I85" s="25">
        <v>1000</v>
      </c>
    </row>
    <row r="86" spans="1:9" s="25" customFormat="1">
      <c r="A86" s="87">
        <f t="shared" ca="1" si="3"/>
        <v>39142</v>
      </c>
      <c r="B86" s="101">
        <v>26</v>
      </c>
      <c r="C86" s="101">
        <v>8.5000000000000006E-2</v>
      </c>
      <c r="D86" s="102">
        <v>5</v>
      </c>
      <c r="E86" s="25">
        <v>1000</v>
      </c>
      <c r="F86" s="101">
        <v>26</v>
      </c>
      <c r="G86" s="101">
        <v>8.5000000000000006E-2</v>
      </c>
      <c r="H86" s="102">
        <v>5</v>
      </c>
      <c r="I86" s="25">
        <v>1000</v>
      </c>
    </row>
    <row r="87" spans="1:9" s="25" customFormat="1">
      <c r="A87" s="87">
        <f t="shared" ca="1" si="3"/>
        <v>39173</v>
      </c>
      <c r="B87" s="101">
        <v>27</v>
      </c>
      <c r="C87" s="101">
        <v>8.5000000000000006E-2</v>
      </c>
      <c r="D87" s="102">
        <v>5</v>
      </c>
      <c r="E87" s="25">
        <v>1000</v>
      </c>
      <c r="F87" s="101">
        <v>27</v>
      </c>
      <c r="G87" s="101">
        <v>8.5000000000000006E-2</v>
      </c>
      <c r="H87" s="102">
        <v>5</v>
      </c>
      <c r="I87" s="25">
        <v>1000</v>
      </c>
    </row>
    <row r="88" spans="1:9" s="25" customFormat="1">
      <c r="A88" s="87">
        <f t="shared" ca="1" si="3"/>
        <v>39203</v>
      </c>
      <c r="B88" s="101">
        <v>28</v>
      </c>
      <c r="C88" s="101">
        <v>8.5000000000000006E-2</v>
      </c>
      <c r="D88" s="102">
        <v>5</v>
      </c>
      <c r="E88" s="25">
        <v>1000</v>
      </c>
      <c r="F88" s="101">
        <v>28</v>
      </c>
      <c r="G88" s="101">
        <v>8.5000000000000006E-2</v>
      </c>
      <c r="H88" s="102">
        <v>5</v>
      </c>
      <c r="I88" s="25">
        <v>1000</v>
      </c>
    </row>
    <row r="89" spans="1:9" s="25" customFormat="1">
      <c r="A89" s="87">
        <f t="shared" ca="1" si="3"/>
        <v>39234</v>
      </c>
      <c r="B89" s="101">
        <v>32</v>
      </c>
      <c r="C89" s="101">
        <v>0.23649975000000004</v>
      </c>
      <c r="D89" s="102">
        <v>5</v>
      </c>
      <c r="E89" s="25">
        <v>1000</v>
      </c>
      <c r="F89" s="101">
        <v>32</v>
      </c>
      <c r="G89" s="101">
        <v>0.23649975000000004</v>
      </c>
      <c r="H89" s="102">
        <v>5</v>
      </c>
      <c r="I89" s="25">
        <v>1000</v>
      </c>
    </row>
    <row r="90" spans="1:9" s="25" customFormat="1">
      <c r="A90" s="87">
        <f t="shared" ca="1" si="3"/>
        <v>39264</v>
      </c>
      <c r="B90" s="101">
        <v>39</v>
      </c>
      <c r="C90" s="101">
        <v>0.26052839999999999</v>
      </c>
      <c r="D90" s="102">
        <v>5</v>
      </c>
      <c r="E90" s="25">
        <v>1000</v>
      </c>
      <c r="F90" s="101">
        <v>39</v>
      </c>
      <c r="G90" s="101">
        <v>0.26052839999999999</v>
      </c>
      <c r="H90" s="102">
        <v>5</v>
      </c>
      <c r="I90" s="25">
        <v>1000</v>
      </c>
    </row>
    <row r="91" spans="1:9" s="25" customFormat="1">
      <c r="A91" s="87">
        <f t="shared" ca="1" si="3"/>
        <v>39295</v>
      </c>
      <c r="B91" s="101">
        <v>39</v>
      </c>
      <c r="C91" s="101">
        <v>0.26052839999999999</v>
      </c>
      <c r="D91" s="102">
        <v>5</v>
      </c>
      <c r="E91" s="25">
        <v>1000</v>
      </c>
      <c r="F91" s="101">
        <v>39</v>
      </c>
      <c r="G91" s="101">
        <v>0.26052839999999999</v>
      </c>
      <c r="H91" s="102">
        <v>5</v>
      </c>
      <c r="I91" s="25">
        <v>1000</v>
      </c>
    </row>
    <row r="92" spans="1:9" s="25" customFormat="1">
      <c r="A92" s="87">
        <f t="shared" ca="1" si="3"/>
        <v>39326</v>
      </c>
      <c r="B92" s="101">
        <v>28.25</v>
      </c>
      <c r="C92" s="101">
        <v>0.1358028</v>
      </c>
      <c r="D92" s="102">
        <v>5</v>
      </c>
      <c r="E92" s="25">
        <v>1000</v>
      </c>
      <c r="F92" s="101">
        <v>28.25</v>
      </c>
      <c r="G92" s="101">
        <v>0.1358028</v>
      </c>
      <c r="H92" s="102">
        <v>5</v>
      </c>
      <c r="I92" s="25">
        <v>1000</v>
      </c>
    </row>
    <row r="93" spans="1:9" s="25" customFormat="1">
      <c r="A93" s="87">
        <f t="shared" ca="1" si="3"/>
        <v>39356</v>
      </c>
      <c r="B93" s="101">
        <v>27.25</v>
      </c>
      <c r="C93" s="101">
        <v>8.5000000000000006E-2</v>
      </c>
      <c r="D93" s="102">
        <v>5</v>
      </c>
      <c r="E93" s="25">
        <v>1000</v>
      </c>
      <c r="F93" s="101">
        <v>27.25</v>
      </c>
      <c r="G93" s="101">
        <v>8.5000000000000006E-2</v>
      </c>
      <c r="H93" s="102">
        <v>5</v>
      </c>
      <c r="I93" s="25">
        <v>1000</v>
      </c>
    </row>
    <row r="94" spans="1:9" s="25" customFormat="1">
      <c r="A94" s="87">
        <f t="shared" ca="1" si="3"/>
        <v>39387</v>
      </c>
      <c r="B94" s="101">
        <v>27.25</v>
      </c>
      <c r="C94" s="101">
        <v>8.5000000000000006E-2</v>
      </c>
      <c r="D94" s="102">
        <v>5</v>
      </c>
      <c r="E94" s="25">
        <v>1000</v>
      </c>
      <c r="F94" s="101">
        <v>27.25</v>
      </c>
      <c r="G94" s="101">
        <v>8.5000000000000006E-2</v>
      </c>
      <c r="H94" s="102">
        <v>5</v>
      </c>
      <c r="I94" s="25">
        <v>1000</v>
      </c>
    </row>
    <row r="95" spans="1:9" s="25" customFormat="1">
      <c r="A95" s="87">
        <f t="shared" ca="1" si="3"/>
        <v>39417</v>
      </c>
      <c r="B95" s="101">
        <v>25.25</v>
      </c>
      <c r="C95" s="101">
        <v>8.5000000000000006E-2</v>
      </c>
      <c r="D95" s="102">
        <v>5</v>
      </c>
      <c r="E95" s="25">
        <v>1000</v>
      </c>
      <c r="F95" s="101">
        <v>25.25</v>
      </c>
      <c r="G95" s="101">
        <v>8.5000000000000006E-2</v>
      </c>
      <c r="H95" s="102">
        <v>5</v>
      </c>
      <c r="I95" s="25">
        <v>1000</v>
      </c>
    </row>
    <row r="96" spans="1:9" s="25" customFormat="1">
      <c r="A96" s="87">
        <f t="shared" ca="1" si="3"/>
        <v>39448</v>
      </c>
      <c r="B96" s="101">
        <v>27.75</v>
      </c>
      <c r="C96" s="101">
        <v>0.08</v>
      </c>
      <c r="D96" s="102">
        <v>5</v>
      </c>
      <c r="E96" s="25">
        <v>1000</v>
      </c>
      <c r="F96" s="101">
        <v>27.75</v>
      </c>
      <c r="G96" s="101">
        <v>0.08</v>
      </c>
      <c r="H96" s="102">
        <v>5</v>
      </c>
      <c r="I96" s="25">
        <v>1000</v>
      </c>
    </row>
    <row r="97" spans="1:9" s="25" customFormat="1">
      <c r="A97" s="87">
        <f t="shared" ca="1" si="3"/>
        <v>39479</v>
      </c>
      <c r="B97" s="101">
        <v>25.75</v>
      </c>
      <c r="C97" s="101">
        <v>0.08</v>
      </c>
      <c r="D97" s="102">
        <v>5</v>
      </c>
      <c r="E97" s="25">
        <v>1000</v>
      </c>
      <c r="F97" s="101">
        <v>25.75</v>
      </c>
      <c r="G97" s="101">
        <v>0.08</v>
      </c>
      <c r="H97" s="102">
        <v>5</v>
      </c>
      <c r="I97" s="25">
        <v>1000</v>
      </c>
    </row>
    <row r="98" spans="1:9" s="25" customFormat="1">
      <c r="A98" s="87">
        <f t="shared" ca="1" si="3"/>
        <v>39508</v>
      </c>
      <c r="B98" s="101">
        <v>26.75</v>
      </c>
      <c r="C98" s="101">
        <v>0.08</v>
      </c>
      <c r="D98" s="102">
        <v>5</v>
      </c>
      <c r="E98" s="25">
        <v>1000</v>
      </c>
      <c r="F98" s="101">
        <v>26.75</v>
      </c>
      <c r="G98" s="101">
        <v>0.08</v>
      </c>
      <c r="H98" s="102">
        <v>5</v>
      </c>
      <c r="I98" s="25">
        <v>1000</v>
      </c>
    </row>
    <row r="99" spans="1:9" s="25" customFormat="1">
      <c r="A99" s="87">
        <f t="shared" ca="1" si="3"/>
        <v>39539</v>
      </c>
      <c r="B99" s="101">
        <v>27.75</v>
      </c>
      <c r="C99" s="101">
        <v>0.08</v>
      </c>
      <c r="D99" s="102">
        <v>5</v>
      </c>
      <c r="E99" s="25">
        <v>1000</v>
      </c>
      <c r="F99" s="101">
        <v>27.75</v>
      </c>
      <c r="G99" s="101">
        <v>0.08</v>
      </c>
      <c r="H99" s="102">
        <v>5</v>
      </c>
      <c r="I99" s="25">
        <v>1000</v>
      </c>
    </row>
    <row r="100" spans="1:9" s="25" customFormat="1">
      <c r="A100" s="87">
        <f t="shared" ca="1" si="3"/>
        <v>39569</v>
      </c>
      <c r="B100" s="101">
        <v>28.75</v>
      </c>
      <c r="C100" s="101">
        <v>0.08</v>
      </c>
      <c r="D100" s="102">
        <v>5</v>
      </c>
      <c r="E100" s="25">
        <v>1000</v>
      </c>
      <c r="F100" s="101">
        <v>28.75</v>
      </c>
      <c r="G100" s="101">
        <v>0.08</v>
      </c>
      <c r="H100" s="102">
        <v>5</v>
      </c>
      <c r="I100" s="25">
        <v>1000</v>
      </c>
    </row>
    <row r="101" spans="1:9" s="25" customFormat="1">
      <c r="A101" s="87">
        <f t="shared" ca="1" si="3"/>
        <v>39600</v>
      </c>
      <c r="B101" s="101">
        <v>32.75</v>
      </c>
      <c r="C101" s="101">
        <v>0.20102478750000002</v>
      </c>
      <c r="D101" s="102">
        <v>5</v>
      </c>
      <c r="E101" s="25">
        <v>1000</v>
      </c>
      <c r="F101" s="101">
        <v>32.75</v>
      </c>
      <c r="G101" s="101">
        <v>0.20102478750000002</v>
      </c>
      <c r="H101" s="102">
        <v>5</v>
      </c>
      <c r="I101" s="25">
        <v>1000</v>
      </c>
    </row>
    <row r="102" spans="1:9" s="25" customFormat="1">
      <c r="A102" s="87">
        <f t="shared" ca="1" si="3"/>
        <v>39630</v>
      </c>
      <c r="B102" s="101">
        <v>39.75</v>
      </c>
      <c r="C102" s="101">
        <v>0.22144913999999999</v>
      </c>
      <c r="D102" s="102">
        <v>5</v>
      </c>
      <c r="E102" s="25">
        <v>1000</v>
      </c>
      <c r="F102" s="101">
        <v>39.75</v>
      </c>
      <c r="G102" s="101">
        <v>0.22144913999999999</v>
      </c>
      <c r="H102" s="102">
        <v>5</v>
      </c>
      <c r="I102" s="25">
        <v>1000</v>
      </c>
    </row>
    <row r="103" spans="1:9" s="25" customFormat="1">
      <c r="A103" s="87">
        <f t="shared" ca="1" si="3"/>
        <v>39661</v>
      </c>
      <c r="B103" s="101">
        <v>39.75</v>
      </c>
      <c r="C103" s="101">
        <v>0.22144913999999999</v>
      </c>
      <c r="D103" s="102">
        <v>5</v>
      </c>
      <c r="E103" s="25">
        <v>1000</v>
      </c>
      <c r="F103" s="101">
        <v>39.75</v>
      </c>
      <c r="G103" s="101">
        <v>0.22144913999999999</v>
      </c>
      <c r="H103" s="102">
        <v>5</v>
      </c>
      <c r="I103" s="25">
        <v>1000</v>
      </c>
    </row>
    <row r="104" spans="1:9" s="25" customFormat="1">
      <c r="A104" s="87">
        <f t="shared" ca="1" si="3"/>
        <v>39692</v>
      </c>
      <c r="B104" s="101">
        <v>29</v>
      </c>
      <c r="C104" s="101">
        <v>0.11543238</v>
      </c>
      <c r="D104" s="102">
        <v>5</v>
      </c>
      <c r="E104" s="25">
        <v>1000</v>
      </c>
      <c r="F104" s="101">
        <v>29</v>
      </c>
      <c r="G104" s="101">
        <v>0.11543238</v>
      </c>
      <c r="H104" s="102">
        <v>5</v>
      </c>
      <c r="I104" s="25">
        <v>1000</v>
      </c>
    </row>
    <row r="105" spans="1:9" s="25" customFormat="1">
      <c r="A105" s="87">
        <f t="shared" ca="1" si="3"/>
        <v>39722</v>
      </c>
      <c r="B105" s="101">
        <v>28</v>
      </c>
      <c r="C105" s="101">
        <v>0.08</v>
      </c>
      <c r="D105" s="102">
        <v>5</v>
      </c>
      <c r="E105" s="25">
        <v>1000</v>
      </c>
      <c r="F105" s="101">
        <v>28</v>
      </c>
      <c r="G105" s="101">
        <v>0.08</v>
      </c>
      <c r="H105" s="102">
        <v>5</v>
      </c>
      <c r="I105" s="25">
        <v>1000</v>
      </c>
    </row>
    <row r="106" spans="1:9" s="25" customFormat="1">
      <c r="A106" s="87">
        <f t="shared" ca="1" si="3"/>
        <v>39753</v>
      </c>
      <c r="B106" s="101">
        <v>28</v>
      </c>
      <c r="C106" s="101">
        <v>0.08</v>
      </c>
      <c r="D106" s="102">
        <v>5</v>
      </c>
      <c r="E106" s="25">
        <v>1000</v>
      </c>
      <c r="F106" s="101">
        <v>28</v>
      </c>
      <c r="G106" s="101">
        <v>0.08</v>
      </c>
      <c r="H106" s="102">
        <v>5</v>
      </c>
      <c r="I106" s="25">
        <v>1000</v>
      </c>
    </row>
    <row r="107" spans="1:9" s="25" customFormat="1">
      <c r="A107" s="87">
        <f t="shared" ca="1" si="3"/>
        <v>39783</v>
      </c>
      <c r="B107" s="101">
        <v>26</v>
      </c>
      <c r="C107" s="101">
        <v>0.08</v>
      </c>
      <c r="D107" s="102">
        <v>5</v>
      </c>
      <c r="E107" s="25">
        <v>1000</v>
      </c>
      <c r="F107" s="101">
        <v>26</v>
      </c>
      <c r="G107" s="101">
        <v>0.08</v>
      </c>
      <c r="H107" s="102">
        <v>5</v>
      </c>
      <c r="I107" s="25">
        <v>1000</v>
      </c>
    </row>
    <row r="108" spans="1:9" s="25" customFormat="1">
      <c r="A108" s="87">
        <f t="shared" ca="1" si="3"/>
        <v>39814</v>
      </c>
      <c r="B108" s="101">
        <v>28.5</v>
      </c>
      <c r="C108" s="101">
        <v>0.08</v>
      </c>
      <c r="D108" s="102">
        <v>5</v>
      </c>
      <c r="E108" s="25">
        <v>1000</v>
      </c>
      <c r="F108" s="101">
        <v>28.5</v>
      </c>
      <c r="G108" s="101">
        <v>0.08</v>
      </c>
      <c r="H108" s="102">
        <v>5</v>
      </c>
      <c r="I108" s="25">
        <v>1000</v>
      </c>
    </row>
    <row r="109" spans="1:9" s="25" customFormat="1">
      <c r="A109" s="87">
        <f t="shared" ca="1" si="3"/>
        <v>39845</v>
      </c>
      <c r="B109" s="101">
        <v>26.5</v>
      </c>
      <c r="C109" s="101">
        <v>0.08</v>
      </c>
      <c r="D109" s="102">
        <v>5</v>
      </c>
      <c r="E109" s="25">
        <v>1000</v>
      </c>
      <c r="F109" s="101">
        <v>26.5</v>
      </c>
      <c r="G109" s="101">
        <v>0.08</v>
      </c>
      <c r="H109" s="102">
        <v>5</v>
      </c>
      <c r="I109" s="25">
        <v>1000</v>
      </c>
    </row>
    <row r="110" spans="1:9" s="25" customFormat="1">
      <c r="A110" s="87">
        <f t="shared" ca="1" si="3"/>
        <v>39873</v>
      </c>
      <c r="B110" s="101">
        <v>27.5</v>
      </c>
      <c r="C110" s="101">
        <v>0.08</v>
      </c>
      <c r="D110" s="102">
        <v>5</v>
      </c>
      <c r="E110" s="25">
        <v>1000</v>
      </c>
      <c r="F110" s="101">
        <v>27.5</v>
      </c>
      <c r="G110" s="101">
        <v>0.08</v>
      </c>
      <c r="H110" s="102">
        <v>5</v>
      </c>
      <c r="I110" s="25">
        <v>1000</v>
      </c>
    </row>
    <row r="111" spans="1:9" s="25" customFormat="1">
      <c r="A111" s="87">
        <f t="shared" ca="1" si="3"/>
        <v>39904</v>
      </c>
      <c r="B111" s="101">
        <v>28.5</v>
      </c>
      <c r="C111" s="101">
        <v>0.08</v>
      </c>
      <c r="D111" s="102">
        <v>5</v>
      </c>
      <c r="E111" s="25">
        <v>1000</v>
      </c>
      <c r="F111" s="101">
        <v>28.5</v>
      </c>
      <c r="G111" s="101">
        <v>0.08</v>
      </c>
      <c r="H111" s="102">
        <v>5</v>
      </c>
      <c r="I111" s="25">
        <v>1000</v>
      </c>
    </row>
    <row r="112" spans="1:9" s="25" customFormat="1">
      <c r="A112" s="87">
        <f t="shared" ca="1" si="3"/>
        <v>39934</v>
      </c>
      <c r="B112" s="101">
        <v>29.5</v>
      </c>
      <c r="C112" s="101">
        <v>0.08</v>
      </c>
      <c r="D112" s="102">
        <v>5</v>
      </c>
      <c r="E112" s="25">
        <v>1000</v>
      </c>
      <c r="F112" s="101">
        <v>29.5</v>
      </c>
      <c r="G112" s="101">
        <v>0.08</v>
      </c>
      <c r="H112" s="102">
        <v>5</v>
      </c>
      <c r="I112" s="25">
        <v>1000</v>
      </c>
    </row>
    <row r="113" spans="1:9" s="25" customFormat="1">
      <c r="A113" s="87">
        <f t="shared" ca="1" si="3"/>
        <v>39965</v>
      </c>
      <c r="B113" s="101">
        <v>33.5</v>
      </c>
      <c r="C113" s="101">
        <v>0.08</v>
      </c>
      <c r="D113" s="102">
        <v>5</v>
      </c>
      <c r="E113" s="25">
        <v>1000</v>
      </c>
      <c r="F113" s="101">
        <v>33.5</v>
      </c>
      <c r="G113" s="101">
        <v>0.08</v>
      </c>
      <c r="H113" s="102">
        <v>5</v>
      </c>
      <c r="I113" s="25">
        <v>1000</v>
      </c>
    </row>
    <row r="114" spans="1:9" s="25" customFormat="1">
      <c r="A114" s="87">
        <f t="shared" ca="1" si="3"/>
        <v>39995</v>
      </c>
      <c r="B114" s="101">
        <v>40.5</v>
      </c>
      <c r="C114" s="101">
        <v>0.08</v>
      </c>
      <c r="D114" s="102">
        <v>5</v>
      </c>
      <c r="E114" s="25">
        <v>1000</v>
      </c>
      <c r="F114" s="101">
        <v>40.5</v>
      </c>
      <c r="G114" s="101">
        <v>0.08</v>
      </c>
      <c r="H114" s="102">
        <v>5</v>
      </c>
      <c r="I114" s="25">
        <v>1000</v>
      </c>
    </row>
    <row r="115" spans="1:9" s="25" customFormat="1">
      <c r="A115" s="87">
        <f t="shared" ca="1" si="3"/>
        <v>40026</v>
      </c>
      <c r="B115" s="101">
        <v>40.5</v>
      </c>
      <c r="C115" s="101">
        <v>0.08</v>
      </c>
      <c r="D115" s="102">
        <v>5</v>
      </c>
      <c r="E115" s="25">
        <v>1000</v>
      </c>
      <c r="F115" s="101">
        <v>40.5</v>
      </c>
      <c r="G115" s="101">
        <v>0.08</v>
      </c>
      <c r="H115" s="102">
        <v>5</v>
      </c>
      <c r="I115" s="25">
        <v>1000</v>
      </c>
    </row>
    <row r="116" spans="1:9" s="25" customFormat="1">
      <c r="A116" s="87">
        <f t="shared" ca="1" si="3"/>
        <v>40057</v>
      </c>
      <c r="B116" s="101">
        <v>29.75</v>
      </c>
      <c r="C116" s="101">
        <v>0.08</v>
      </c>
      <c r="D116" s="102">
        <v>5</v>
      </c>
      <c r="E116" s="25">
        <v>1000</v>
      </c>
      <c r="F116" s="101">
        <v>29.75</v>
      </c>
      <c r="G116" s="101">
        <v>0.08</v>
      </c>
      <c r="H116" s="102">
        <v>5</v>
      </c>
      <c r="I116" s="25">
        <v>1000</v>
      </c>
    </row>
    <row r="117" spans="1:9" s="25" customFormat="1">
      <c r="A117" s="87">
        <f t="shared" ca="1" si="3"/>
        <v>40087</v>
      </c>
      <c r="B117" s="101">
        <v>28.75</v>
      </c>
      <c r="C117" s="101">
        <v>0.08</v>
      </c>
      <c r="D117" s="102">
        <v>5</v>
      </c>
      <c r="E117" s="25">
        <v>1000</v>
      </c>
      <c r="F117" s="101">
        <v>28.75</v>
      </c>
      <c r="G117" s="101">
        <v>0.08</v>
      </c>
      <c r="H117" s="102">
        <v>5</v>
      </c>
      <c r="I117" s="25">
        <v>1000</v>
      </c>
    </row>
    <row r="118" spans="1:9" s="25" customFormat="1">
      <c r="A118" s="87">
        <f t="shared" ca="1" si="3"/>
        <v>40118</v>
      </c>
      <c r="B118" s="101">
        <v>28.75</v>
      </c>
      <c r="C118" s="101">
        <v>0.08</v>
      </c>
      <c r="D118" s="102">
        <v>5</v>
      </c>
      <c r="E118" s="25">
        <v>1000</v>
      </c>
      <c r="F118" s="101">
        <v>28.75</v>
      </c>
      <c r="G118" s="101">
        <v>0.08</v>
      </c>
      <c r="H118" s="102">
        <v>5</v>
      </c>
      <c r="I118" s="25">
        <v>1000</v>
      </c>
    </row>
    <row r="119" spans="1:9" s="25" customFormat="1">
      <c r="A119" s="87">
        <f t="shared" ca="1" si="3"/>
        <v>40148</v>
      </c>
      <c r="B119" s="101">
        <v>26.75</v>
      </c>
      <c r="C119" s="101">
        <v>0.08</v>
      </c>
      <c r="D119" s="102">
        <v>5</v>
      </c>
      <c r="E119" s="25">
        <v>1000</v>
      </c>
      <c r="F119" s="101">
        <v>26.75</v>
      </c>
      <c r="G119" s="101">
        <v>0.08</v>
      </c>
      <c r="H119" s="102">
        <v>5</v>
      </c>
      <c r="I119" s="25">
        <v>1000</v>
      </c>
    </row>
    <row r="120" spans="1:9" s="25" customFormat="1">
      <c r="A120" s="87">
        <f t="shared" ca="1" si="3"/>
        <v>40179</v>
      </c>
      <c r="B120" s="101">
        <v>29.25</v>
      </c>
      <c r="C120" s="101">
        <v>0.08</v>
      </c>
      <c r="D120" s="102">
        <v>5</v>
      </c>
      <c r="E120" s="25">
        <v>1000</v>
      </c>
      <c r="F120" s="101">
        <v>29.25</v>
      </c>
      <c r="G120" s="101">
        <v>0.08</v>
      </c>
      <c r="H120" s="102">
        <v>5</v>
      </c>
      <c r="I120" s="25">
        <v>1000</v>
      </c>
    </row>
    <row r="121" spans="1:9" s="25" customFormat="1">
      <c r="A121" s="87">
        <f t="shared" ca="1" si="3"/>
        <v>40210</v>
      </c>
      <c r="B121" s="101">
        <v>27.25</v>
      </c>
      <c r="C121" s="101">
        <v>0.08</v>
      </c>
      <c r="D121" s="102">
        <v>5</v>
      </c>
      <c r="E121" s="25">
        <v>1000</v>
      </c>
      <c r="F121" s="101">
        <v>27.25</v>
      </c>
      <c r="G121" s="101">
        <v>0.08</v>
      </c>
      <c r="H121" s="102">
        <v>5</v>
      </c>
      <c r="I121" s="25">
        <v>1000</v>
      </c>
    </row>
    <row r="122" spans="1:9" s="25" customFormat="1">
      <c r="A122" s="87">
        <f t="shared" ca="1" si="3"/>
        <v>40238</v>
      </c>
      <c r="B122" s="101">
        <v>28.25</v>
      </c>
      <c r="C122" s="101">
        <v>0.08</v>
      </c>
      <c r="D122" s="102">
        <v>5</v>
      </c>
      <c r="E122" s="25">
        <v>1000</v>
      </c>
      <c r="F122" s="101">
        <v>28.25</v>
      </c>
      <c r="G122" s="101">
        <v>0.08</v>
      </c>
      <c r="H122" s="102">
        <v>5</v>
      </c>
      <c r="I122" s="25">
        <v>1000</v>
      </c>
    </row>
    <row r="123" spans="1:9" s="25" customFormat="1">
      <c r="A123" s="87">
        <f t="shared" ca="1" si="3"/>
        <v>40269</v>
      </c>
      <c r="B123" s="101">
        <v>29.25</v>
      </c>
      <c r="C123" s="101">
        <v>0.08</v>
      </c>
      <c r="D123" s="102">
        <v>5</v>
      </c>
      <c r="E123" s="25">
        <v>1000</v>
      </c>
      <c r="F123" s="101">
        <v>29.25</v>
      </c>
      <c r="G123" s="101">
        <v>0.08</v>
      </c>
      <c r="H123" s="102">
        <v>5</v>
      </c>
      <c r="I123" s="25">
        <v>1000</v>
      </c>
    </row>
    <row r="124" spans="1:9" s="25" customFormat="1">
      <c r="A124" s="87">
        <f t="shared" ca="1" si="3"/>
        <v>40299</v>
      </c>
      <c r="B124" s="101">
        <v>30.25</v>
      </c>
      <c r="C124" s="101">
        <v>0.08</v>
      </c>
      <c r="D124" s="102">
        <v>5</v>
      </c>
      <c r="E124" s="25">
        <v>1000</v>
      </c>
      <c r="F124" s="101">
        <v>30.25</v>
      </c>
      <c r="G124" s="101">
        <v>0.08</v>
      </c>
      <c r="H124" s="102">
        <v>5</v>
      </c>
      <c r="I124" s="25">
        <v>1000</v>
      </c>
    </row>
    <row r="125" spans="1:9" s="25" customFormat="1">
      <c r="A125" s="87">
        <f t="shared" ca="1" si="3"/>
        <v>40330</v>
      </c>
      <c r="B125" s="101">
        <v>34.25</v>
      </c>
      <c r="C125" s="101">
        <v>0.08</v>
      </c>
      <c r="D125" s="102">
        <v>5</v>
      </c>
      <c r="E125" s="25">
        <v>1000</v>
      </c>
      <c r="F125" s="101">
        <v>34.25</v>
      </c>
      <c r="G125" s="101">
        <v>0.08</v>
      </c>
      <c r="H125" s="102">
        <v>5</v>
      </c>
      <c r="I125" s="25">
        <v>1000</v>
      </c>
    </row>
    <row r="126" spans="1:9" s="25" customFormat="1">
      <c r="A126" s="87">
        <f t="shared" ca="1" si="3"/>
        <v>40360</v>
      </c>
      <c r="B126" s="101">
        <v>41.25</v>
      </c>
      <c r="C126" s="101">
        <v>0.08</v>
      </c>
      <c r="D126" s="102">
        <v>5</v>
      </c>
      <c r="E126" s="25">
        <v>1000</v>
      </c>
      <c r="F126" s="101">
        <v>41.25</v>
      </c>
      <c r="G126" s="101">
        <v>0.08</v>
      </c>
      <c r="H126" s="102">
        <v>5</v>
      </c>
      <c r="I126" s="25">
        <v>1000</v>
      </c>
    </row>
    <row r="127" spans="1:9" s="25" customFormat="1">
      <c r="A127" s="87">
        <f t="shared" ca="1" si="3"/>
        <v>40391</v>
      </c>
      <c r="B127" s="101">
        <v>41.25</v>
      </c>
      <c r="C127" s="101">
        <v>0.08</v>
      </c>
      <c r="D127" s="102">
        <v>5</v>
      </c>
      <c r="E127" s="25">
        <v>1000</v>
      </c>
      <c r="F127" s="101">
        <v>41.25</v>
      </c>
      <c r="G127" s="101">
        <v>0.08</v>
      </c>
      <c r="H127" s="102">
        <v>5</v>
      </c>
      <c r="I127" s="25">
        <v>1000</v>
      </c>
    </row>
    <row r="128" spans="1:9" s="25" customFormat="1">
      <c r="A128" s="87">
        <f t="shared" ca="1" si="3"/>
        <v>40422</v>
      </c>
      <c r="B128" s="101">
        <v>30.5</v>
      </c>
      <c r="C128" s="101">
        <v>0.08</v>
      </c>
      <c r="D128" s="102">
        <v>5</v>
      </c>
      <c r="E128" s="25">
        <v>1000</v>
      </c>
      <c r="F128" s="101">
        <v>30.5</v>
      </c>
      <c r="G128" s="101">
        <v>0.08</v>
      </c>
      <c r="H128" s="102">
        <v>5</v>
      </c>
      <c r="I128" s="25">
        <v>1000</v>
      </c>
    </row>
    <row r="129" spans="1:9" s="25" customFormat="1">
      <c r="A129" s="87">
        <f t="shared" ca="1" si="3"/>
        <v>40452</v>
      </c>
      <c r="B129" s="101">
        <v>29.5</v>
      </c>
      <c r="C129" s="101">
        <v>0.08</v>
      </c>
      <c r="D129" s="102">
        <v>5</v>
      </c>
      <c r="E129" s="25">
        <v>1000</v>
      </c>
      <c r="F129" s="101">
        <v>29.5</v>
      </c>
      <c r="G129" s="101">
        <v>0.08</v>
      </c>
      <c r="H129" s="102">
        <v>5</v>
      </c>
      <c r="I129" s="25">
        <v>1000</v>
      </c>
    </row>
    <row r="130" spans="1:9" s="25" customFormat="1">
      <c r="A130" s="87">
        <f t="shared" ca="1" si="3"/>
        <v>40483</v>
      </c>
      <c r="B130" s="101">
        <v>29.5</v>
      </c>
      <c r="C130" s="101">
        <v>0.08</v>
      </c>
      <c r="D130" s="102">
        <v>5</v>
      </c>
      <c r="E130" s="25">
        <v>1000</v>
      </c>
      <c r="F130" s="101">
        <v>29.5</v>
      </c>
      <c r="G130" s="101">
        <v>0.08</v>
      </c>
      <c r="H130" s="102">
        <v>5</v>
      </c>
      <c r="I130" s="25">
        <v>1000</v>
      </c>
    </row>
    <row r="131" spans="1:9" s="25" customFormat="1">
      <c r="A131" s="87">
        <f t="shared" ca="1" si="3"/>
        <v>40513</v>
      </c>
      <c r="B131" s="101">
        <v>27.5</v>
      </c>
      <c r="C131" s="101">
        <v>0.08</v>
      </c>
      <c r="D131" s="102">
        <v>5</v>
      </c>
      <c r="E131" s="25">
        <v>1000</v>
      </c>
      <c r="F131" s="101">
        <v>27.5</v>
      </c>
      <c r="G131" s="101">
        <v>0.08</v>
      </c>
      <c r="H131" s="102">
        <v>5</v>
      </c>
      <c r="I131" s="25">
        <v>1000</v>
      </c>
    </row>
    <row r="132" spans="1:9" s="25" customFormat="1">
      <c r="A132" s="87">
        <f t="shared" ca="1" si="3"/>
        <v>40544</v>
      </c>
      <c r="B132" s="101">
        <v>30</v>
      </c>
      <c r="C132" s="101">
        <v>0.08</v>
      </c>
      <c r="D132" s="102">
        <v>5</v>
      </c>
      <c r="E132" s="25">
        <v>1000</v>
      </c>
      <c r="F132" s="101">
        <v>30</v>
      </c>
      <c r="G132" s="101">
        <v>0.08</v>
      </c>
      <c r="H132" s="102">
        <v>5</v>
      </c>
      <c r="I132" s="25">
        <v>1000</v>
      </c>
    </row>
    <row r="133" spans="1:9" s="25" customFormat="1">
      <c r="A133" s="87">
        <f t="shared" ca="1" si="3"/>
        <v>40575</v>
      </c>
      <c r="B133" s="101">
        <v>28</v>
      </c>
      <c r="C133" s="101">
        <v>0.08</v>
      </c>
      <c r="D133" s="102">
        <v>5</v>
      </c>
      <c r="E133" s="25">
        <v>1000</v>
      </c>
      <c r="F133" s="101">
        <v>28</v>
      </c>
      <c r="G133" s="101">
        <v>0.08</v>
      </c>
      <c r="H133" s="102">
        <v>5</v>
      </c>
      <c r="I133" s="25">
        <v>1000</v>
      </c>
    </row>
    <row r="134" spans="1:9" s="25" customFormat="1">
      <c r="A134" s="87">
        <f t="shared" ca="1" si="3"/>
        <v>40603</v>
      </c>
      <c r="B134" s="101">
        <v>29</v>
      </c>
      <c r="C134" s="101">
        <v>0.08</v>
      </c>
      <c r="D134" s="102">
        <v>5</v>
      </c>
      <c r="E134" s="25">
        <v>1000</v>
      </c>
      <c r="F134" s="101">
        <v>29</v>
      </c>
      <c r="G134" s="101">
        <v>0.08</v>
      </c>
      <c r="H134" s="102">
        <v>5</v>
      </c>
      <c r="I134" s="25">
        <v>1000</v>
      </c>
    </row>
    <row r="135" spans="1:9" s="25" customFormat="1">
      <c r="A135" s="87">
        <f t="shared" ca="1" si="3"/>
        <v>40634</v>
      </c>
      <c r="B135" s="101">
        <v>30</v>
      </c>
      <c r="C135" s="101">
        <v>0.08</v>
      </c>
      <c r="D135" s="102">
        <v>5</v>
      </c>
      <c r="E135" s="25">
        <v>1000</v>
      </c>
      <c r="F135" s="101">
        <v>30</v>
      </c>
      <c r="G135" s="101">
        <v>0.08</v>
      </c>
      <c r="H135" s="102">
        <v>5</v>
      </c>
      <c r="I135" s="25">
        <v>1000</v>
      </c>
    </row>
    <row r="136" spans="1:9" s="25" customFormat="1">
      <c r="A136" s="87">
        <f t="shared" ca="1" si="3"/>
        <v>40664</v>
      </c>
      <c r="B136" s="101">
        <v>31</v>
      </c>
      <c r="C136" s="101">
        <v>0.08</v>
      </c>
      <c r="D136" s="102">
        <v>5</v>
      </c>
      <c r="E136" s="25">
        <v>1000</v>
      </c>
      <c r="F136" s="101">
        <v>31</v>
      </c>
      <c r="G136" s="101">
        <v>0.08</v>
      </c>
      <c r="H136" s="102">
        <v>5</v>
      </c>
      <c r="I136" s="25">
        <v>1000</v>
      </c>
    </row>
    <row r="137" spans="1:9" s="25" customFormat="1">
      <c r="A137" s="87">
        <f t="shared" ca="1" si="3"/>
        <v>40695</v>
      </c>
      <c r="B137" s="101">
        <v>35</v>
      </c>
      <c r="C137" s="101">
        <v>0.08</v>
      </c>
      <c r="D137" s="102">
        <v>5</v>
      </c>
      <c r="E137" s="25">
        <v>1000</v>
      </c>
      <c r="F137" s="101">
        <v>35</v>
      </c>
      <c r="G137" s="101">
        <v>0.08</v>
      </c>
      <c r="H137" s="102">
        <v>5</v>
      </c>
      <c r="I137" s="25">
        <v>1000</v>
      </c>
    </row>
    <row r="138" spans="1:9" s="25" customFormat="1">
      <c r="A138" s="87">
        <f t="shared" ca="1" si="3"/>
        <v>40725</v>
      </c>
      <c r="B138" s="101">
        <v>42</v>
      </c>
      <c r="C138" s="101">
        <v>0.08</v>
      </c>
      <c r="D138" s="102">
        <v>5</v>
      </c>
      <c r="E138" s="25">
        <v>1000</v>
      </c>
      <c r="F138" s="101">
        <v>42</v>
      </c>
      <c r="G138" s="101">
        <v>0.08</v>
      </c>
      <c r="H138" s="102">
        <v>5</v>
      </c>
      <c r="I138" s="25">
        <v>1000</v>
      </c>
    </row>
    <row r="139" spans="1:9" s="25" customFormat="1">
      <c r="A139" s="87">
        <f t="shared" ca="1" si="3"/>
        <v>40756</v>
      </c>
      <c r="B139" s="101">
        <v>42</v>
      </c>
      <c r="C139" s="101">
        <v>0.08</v>
      </c>
      <c r="D139" s="102">
        <v>5</v>
      </c>
      <c r="E139" s="25">
        <v>1000</v>
      </c>
      <c r="F139" s="101">
        <v>42</v>
      </c>
      <c r="G139" s="101">
        <v>0.08</v>
      </c>
      <c r="H139" s="102">
        <v>5</v>
      </c>
      <c r="I139" s="25">
        <v>1000</v>
      </c>
    </row>
    <row r="140" spans="1:9" s="25" customFormat="1">
      <c r="A140" s="87">
        <f t="shared" ca="1" si="3"/>
        <v>40787</v>
      </c>
      <c r="B140" s="101">
        <v>31.25</v>
      </c>
      <c r="C140" s="101">
        <v>0.08</v>
      </c>
      <c r="D140" s="102">
        <v>5</v>
      </c>
      <c r="E140" s="25">
        <v>1000</v>
      </c>
      <c r="F140" s="101">
        <v>31.25</v>
      </c>
      <c r="G140" s="101">
        <v>0.08</v>
      </c>
      <c r="H140" s="102">
        <v>5</v>
      </c>
      <c r="I140" s="25">
        <v>1000</v>
      </c>
    </row>
    <row r="141" spans="1:9" s="25" customFormat="1">
      <c r="A141" s="87">
        <f t="shared" ref="A141:A204" ca="1" si="4">EOMONTH(A140,0)+1</f>
        <v>40817</v>
      </c>
      <c r="B141" s="101">
        <v>30.25</v>
      </c>
      <c r="C141" s="101">
        <v>0.08</v>
      </c>
      <c r="D141" s="102">
        <v>5</v>
      </c>
      <c r="E141" s="25">
        <v>1000</v>
      </c>
      <c r="F141" s="101">
        <v>30.25</v>
      </c>
      <c r="G141" s="101">
        <v>0.08</v>
      </c>
      <c r="H141" s="102">
        <v>5</v>
      </c>
      <c r="I141" s="25">
        <v>1000</v>
      </c>
    </row>
    <row r="142" spans="1:9" s="25" customFormat="1">
      <c r="A142" s="87">
        <f t="shared" ca="1" si="4"/>
        <v>40848</v>
      </c>
      <c r="B142" s="101">
        <v>30.25</v>
      </c>
      <c r="C142" s="101">
        <v>0.08</v>
      </c>
      <c r="D142" s="102">
        <v>5</v>
      </c>
      <c r="E142" s="25">
        <v>1000</v>
      </c>
      <c r="F142" s="101">
        <v>30.25</v>
      </c>
      <c r="G142" s="101">
        <v>0.08</v>
      </c>
      <c r="H142" s="102">
        <v>5</v>
      </c>
      <c r="I142" s="25">
        <v>1000</v>
      </c>
    </row>
    <row r="143" spans="1:9" s="25" customFormat="1">
      <c r="A143" s="87">
        <f t="shared" ca="1" si="4"/>
        <v>40878</v>
      </c>
      <c r="B143" s="101">
        <v>28.25</v>
      </c>
      <c r="C143" s="101">
        <v>0.08</v>
      </c>
      <c r="D143" s="102">
        <v>5</v>
      </c>
      <c r="E143" s="25">
        <v>1000</v>
      </c>
      <c r="F143" s="101">
        <v>28.25</v>
      </c>
      <c r="G143" s="101">
        <v>0.08</v>
      </c>
      <c r="H143" s="102">
        <v>5</v>
      </c>
      <c r="I143" s="25">
        <v>1000</v>
      </c>
    </row>
    <row r="144" spans="1:9" s="25" customFormat="1">
      <c r="A144" s="87">
        <f t="shared" ca="1" si="4"/>
        <v>40909</v>
      </c>
      <c r="B144" s="101">
        <v>30.75</v>
      </c>
      <c r="C144" s="101">
        <v>0.08</v>
      </c>
      <c r="D144" s="102">
        <v>5</v>
      </c>
      <c r="E144" s="25">
        <v>1000</v>
      </c>
      <c r="F144" s="101">
        <v>30.75</v>
      </c>
      <c r="G144" s="101">
        <v>0.08</v>
      </c>
      <c r="H144" s="102">
        <v>5</v>
      </c>
      <c r="I144" s="25">
        <v>1000</v>
      </c>
    </row>
    <row r="145" spans="1:9" s="25" customFormat="1">
      <c r="A145" s="87">
        <f t="shared" ca="1" si="4"/>
        <v>40940</v>
      </c>
      <c r="B145" s="101">
        <v>28.75</v>
      </c>
      <c r="C145" s="101">
        <v>0.08</v>
      </c>
      <c r="D145" s="102">
        <v>5</v>
      </c>
      <c r="E145" s="25">
        <v>1000</v>
      </c>
      <c r="F145" s="101">
        <v>28.75</v>
      </c>
      <c r="G145" s="101">
        <v>0.08</v>
      </c>
      <c r="H145" s="102">
        <v>5</v>
      </c>
      <c r="I145" s="25">
        <v>1000</v>
      </c>
    </row>
    <row r="146" spans="1:9" s="25" customFormat="1">
      <c r="A146" s="87">
        <f t="shared" ca="1" si="4"/>
        <v>40969</v>
      </c>
      <c r="B146" s="101">
        <v>29.75</v>
      </c>
      <c r="C146" s="101">
        <v>0.08</v>
      </c>
      <c r="D146" s="102">
        <v>5</v>
      </c>
      <c r="E146" s="25">
        <v>1000</v>
      </c>
      <c r="F146" s="101">
        <v>29.75</v>
      </c>
      <c r="G146" s="101">
        <v>0.08</v>
      </c>
      <c r="H146" s="102">
        <v>5</v>
      </c>
      <c r="I146" s="25">
        <v>1000</v>
      </c>
    </row>
    <row r="147" spans="1:9" s="25" customFormat="1">
      <c r="A147" s="87">
        <f t="shared" ca="1" si="4"/>
        <v>41000</v>
      </c>
      <c r="B147" s="101">
        <v>30.75</v>
      </c>
      <c r="C147" s="101">
        <v>0.08</v>
      </c>
      <c r="D147" s="102">
        <v>5</v>
      </c>
      <c r="E147" s="25">
        <v>1000</v>
      </c>
      <c r="F147" s="101">
        <v>30.75</v>
      </c>
      <c r="G147" s="101">
        <v>0.08</v>
      </c>
      <c r="H147" s="102">
        <v>5</v>
      </c>
      <c r="I147" s="25">
        <v>1000</v>
      </c>
    </row>
    <row r="148" spans="1:9" s="25" customFormat="1">
      <c r="A148" s="87">
        <f t="shared" ca="1" si="4"/>
        <v>41030</v>
      </c>
      <c r="B148" s="101">
        <v>31.75</v>
      </c>
      <c r="C148" s="101">
        <v>0.08</v>
      </c>
      <c r="D148" s="102">
        <v>5</v>
      </c>
      <c r="E148" s="25">
        <v>1000</v>
      </c>
      <c r="F148" s="101">
        <v>31.75</v>
      </c>
      <c r="G148" s="101">
        <v>0.08</v>
      </c>
      <c r="H148" s="102">
        <v>5</v>
      </c>
      <c r="I148" s="25">
        <v>1000</v>
      </c>
    </row>
    <row r="149" spans="1:9" s="25" customFormat="1">
      <c r="A149" s="87">
        <f t="shared" ca="1" si="4"/>
        <v>41061</v>
      </c>
      <c r="B149" s="101">
        <v>35.75</v>
      </c>
      <c r="C149" s="101">
        <v>0.08</v>
      </c>
      <c r="D149" s="102">
        <v>5</v>
      </c>
      <c r="E149" s="25">
        <v>1000</v>
      </c>
      <c r="F149" s="101">
        <v>35.75</v>
      </c>
      <c r="G149" s="101">
        <v>0.08</v>
      </c>
      <c r="H149" s="102">
        <v>5</v>
      </c>
      <c r="I149" s="25">
        <v>1000</v>
      </c>
    </row>
    <row r="150" spans="1:9" s="25" customFormat="1">
      <c r="A150" s="87">
        <f t="shared" ca="1" si="4"/>
        <v>41091</v>
      </c>
      <c r="B150" s="101">
        <v>42.75</v>
      </c>
      <c r="C150" s="101">
        <v>0.08</v>
      </c>
      <c r="D150" s="102">
        <v>5</v>
      </c>
      <c r="E150" s="25">
        <v>1000</v>
      </c>
      <c r="F150" s="101">
        <v>42.75</v>
      </c>
      <c r="G150" s="101">
        <v>0.08</v>
      </c>
      <c r="H150" s="102">
        <v>5</v>
      </c>
      <c r="I150" s="25">
        <v>1000</v>
      </c>
    </row>
    <row r="151" spans="1:9" s="25" customFormat="1">
      <c r="A151" s="87">
        <f t="shared" ca="1" si="4"/>
        <v>41122</v>
      </c>
      <c r="B151" s="101">
        <v>42.75</v>
      </c>
      <c r="C151" s="101">
        <v>0.08</v>
      </c>
      <c r="D151" s="102">
        <v>5</v>
      </c>
      <c r="E151" s="25">
        <v>1000</v>
      </c>
      <c r="F151" s="101">
        <v>42.75</v>
      </c>
      <c r="G151" s="101">
        <v>0.08</v>
      </c>
      <c r="H151" s="102">
        <v>5</v>
      </c>
      <c r="I151" s="25">
        <v>1000</v>
      </c>
    </row>
    <row r="152" spans="1:9" s="25" customFormat="1">
      <c r="A152" s="87">
        <f t="shared" ca="1" si="4"/>
        <v>41153</v>
      </c>
      <c r="B152" s="101">
        <v>32</v>
      </c>
      <c r="C152" s="101">
        <v>0.08</v>
      </c>
      <c r="D152" s="102">
        <v>5</v>
      </c>
      <c r="E152" s="25">
        <v>1000</v>
      </c>
      <c r="F152" s="101">
        <v>32</v>
      </c>
      <c r="G152" s="101">
        <v>0.08</v>
      </c>
      <c r="H152" s="102">
        <v>5</v>
      </c>
      <c r="I152" s="25">
        <v>1000</v>
      </c>
    </row>
    <row r="153" spans="1:9" s="25" customFormat="1">
      <c r="A153" s="87">
        <f t="shared" ca="1" si="4"/>
        <v>41183</v>
      </c>
      <c r="B153" s="101">
        <v>31</v>
      </c>
      <c r="C153" s="101">
        <v>0.08</v>
      </c>
      <c r="D153" s="102">
        <v>5</v>
      </c>
      <c r="E153" s="25">
        <v>1000</v>
      </c>
      <c r="F153" s="101">
        <v>31</v>
      </c>
      <c r="G153" s="101">
        <v>0.08</v>
      </c>
      <c r="H153" s="102">
        <v>5</v>
      </c>
      <c r="I153" s="25">
        <v>1000</v>
      </c>
    </row>
    <row r="154" spans="1:9" s="25" customFormat="1">
      <c r="A154" s="87">
        <f t="shared" ca="1" si="4"/>
        <v>41214</v>
      </c>
      <c r="B154" s="101">
        <v>31</v>
      </c>
      <c r="C154" s="101">
        <v>0.08</v>
      </c>
      <c r="D154" s="102">
        <v>5</v>
      </c>
      <c r="E154" s="25">
        <v>1000</v>
      </c>
      <c r="F154" s="101">
        <v>31</v>
      </c>
      <c r="G154" s="101">
        <v>0.08</v>
      </c>
      <c r="H154" s="102">
        <v>5</v>
      </c>
      <c r="I154" s="25">
        <v>1000</v>
      </c>
    </row>
    <row r="155" spans="1:9" s="25" customFormat="1">
      <c r="A155" s="87">
        <f t="shared" ca="1" si="4"/>
        <v>41244</v>
      </c>
      <c r="B155" s="101">
        <v>29</v>
      </c>
      <c r="C155" s="101">
        <v>0.08</v>
      </c>
      <c r="D155" s="102">
        <v>5</v>
      </c>
      <c r="E155" s="25">
        <v>1000</v>
      </c>
      <c r="F155" s="101">
        <v>29</v>
      </c>
      <c r="G155" s="101">
        <v>0.08</v>
      </c>
      <c r="H155" s="102">
        <v>5</v>
      </c>
      <c r="I155" s="25">
        <v>1000</v>
      </c>
    </row>
    <row r="156" spans="1:9" s="25" customFormat="1">
      <c r="A156" s="87">
        <f t="shared" ca="1" si="4"/>
        <v>41275</v>
      </c>
      <c r="B156" s="101">
        <v>31.5</v>
      </c>
      <c r="C156" s="101">
        <v>0.08</v>
      </c>
      <c r="D156" s="102">
        <v>5</v>
      </c>
      <c r="E156" s="25">
        <v>1000</v>
      </c>
      <c r="F156" s="101">
        <v>31.5</v>
      </c>
      <c r="G156" s="101">
        <v>0.08</v>
      </c>
      <c r="H156" s="102">
        <v>5</v>
      </c>
      <c r="I156" s="25">
        <v>1000</v>
      </c>
    </row>
    <row r="157" spans="1:9" s="25" customFormat="1">
      <c r="A157" s="87">
        <f t="shared" ca="1" si="4"/>
        <v>41306</v>
      </c>
      <c r="B157" s="101">
        <v>29.5</v>
      </c>
      <c r="C157" s="101">
        <v>0.08</v>
      </c>
      <c r="D157" s="102">
        <v>5</v>
      </c>
      <c r="E157" s="25">
        <v>1000</v>
      </c>
      <c r="F157" s="101">
        <v>29.5</v>
      </c>
      <c r="G157" s="101">
        <v>0.08</v>
      </c>
      <c r="H157" s="102">
        <v>5</v>
      </c>
      <c r="I157" s="25">
        <v>1000</v>
      </c>
    </row>
    <row r="158" spans="1:9" s="25" customFormat="1">
      <c r="A158" s="87">
        <f t="shared" ca="1" si="4"/>
        <v>41334</v>
      </c>
      <c r="B158" s="101">
        <v>30.5</v>
      </c>
      <c r="C158" s="101">
        <v>0.08</v>
      </c>
      <c r="D158" s="102">
        <v>5</v>
      </c>
      <c r="E158" s="25">
        <v>1000</v>
      </c>
      <c r="F158" s="101">
        <v>30.5</v>
      </c>
      <c r="G158" s="101">
        <v>0.08</v>
      </c>
      <c r="H158" s="102">
        <v>5</v>
      </c>
      <c r="I158" s="25">
        <v>1000</v>
      </c>
    </row>
    <row r="159" spans="1:9" s="25" customFormat="1">
      <c r="A159" s="87">
        <f t="shared" ca="1" si="4"/>
        <v>41365</v>
      </c>
      <c r="B159" s="101">
        <v>31.5</v>
      </c>
      <c r="C159" s="101">
        <v>0.08</v>
      </c>
      <c r="D159" s="102">
        <v>5</v>
      </c>
      <c r="E159" s="25">
        <v>1000</v>
      </c>
      <c r="F159" s="101">
        <v>31.5</v>
      </c>
      <c r="G159" s="101">
        <v>0.08</v>
      </c>
      <c r="H159" s="102">
        <v>5</v>
      </c>
      <c r="I159" s="25">
        <v>1000</v>
      </c>
    </row>
    <row r="160" spans="1:9" s="25" customFormat="1">
      <c r="A160" s="87">
        <f t="shared" ca="1" si="4"/>
        <v>41395</v>
      </c>
      <c r="B160" s="101">
        <v>32.5</v>
      </c>
      <c r="C160" s="101">
        <v>0.08</v>
      </c>
      <c r="D160" s="102">
        <v>5</v>
      </c>
      <c r="E160" s="25">
        <v>1000</v>
      </c>
      <c r="F160" s="101">
        <v>32.5</v>
      </c>
      <c r="G160" s="101">
        <v>0.08</v>
      </c>
      <c r="H160" s="102">
        <v>5</v>
      </c>
      <c r="I160" s="25">
        <v>1000</v>
      </c>
    </row>
    <row r="161" spans="1:9" s="25" customFormat="1">
      <c r="A161" s="87">
        <f t="shared" ca="1" si="4"/>
        <v>41426</v>
      </c>
      <c r="B161" s="101">
        <v>36.5</v>
      </c>
      <c r="C161" s="101">
        <v>0.08</v>
      </c>
      <c r="D161" s="102">
        <v>5</v>
      </c>
      <c r="E161" s="25">
        <v>1000</v>
      </c>
      <c r="F161" s="101">
        <v>36.5</v>
      </c>
      <c r="G161" s="101">
        <v>0.08</v>
      </c>
      <c r="H161" s="102">
        <v>5</v>
      </c>
      <c r="I161" s="25">
        <v>1000</v>
      </c>
    </row>
    <row r="162" spans="1:9" s="25" customFormat="1">
      <c r="A162" s="87">
        <f t="shared" ca="1" si="4"/>
        <v>41456</v>
      </c>
      <c r="B162" s="101">
        <v>43.5</v>
      </c>
      <c r="C162" s="101">
        <v>0.08</v>
      </c>
      <c r="D162" s="102">
        <v>5</v>
      </c>
      <c r="E162" s="25">
        <v>1000</v>
      </c>
      <c r="F162" s="101">
        <v>43.5</v>
      </c>
      <c r="G162" s="101">
        <v>0.08</v>
      </c>
      <c r="H162" s="102">
        <v>5</v>
      </c>
      <c r="I162" s="25">
        <v>1000</v>
      </c>
    </row>
    <row r="163" spans="1:9" s="25" customFormat="1">
      <c r="A163" s="87">
        <f t="shared" ca="1" si="4"/>
        <v>41487</v>
      </c>
      <c r="B163" s="101">
        <v>43.5</v>
      </c>
      <c r="C163" s="101">
        <v>0.08</v>
      </c>
      <c r="D163" s="102">
        <v>5</v>
      </c>
      <c r="E163" s="25">
        <v>1000</v>
      </c>
      <c r="F163" s="101">
        <v>43.5</v>
      </c>
      <c r="G163" s="101">
        <v>0.08</v>
      </c>
      <c r="H163" s="102">
        <v>5</v>
      </c>
      <c r="I163" s="25">
        <v>1000</v>
      </c>
    </row>
    <row r="164" spans="1:9" s="25" customFormat="1">
      <c r="A164" s="87">
        <f t="shared" ca="1" si="4"/>
        <v>41518</v>
      </c>
      <c r="B164" s="101">
        <v>32.75</v>
      </c>
      <c r="C164" s="101">
        <v>0.08</v>
      </c>
      <c r="D164" s="102">
        <v>5</v>
      </c>
      <c r="E164" s="25">
        <v>1000</v>
      </c>
      <c r="F164" s="101">
        <v>32.75</v>
      </c>
      <c r="G164" s="101">
        <v>0.08</v>
      </c>
      <c r="H164" s="102">
        <v>5</v>
      </c>
      <c r="I164" s="25">
        <v>1000</v>
      </c>
    </row>
    <row r="165" spans="1:9" s="25" customFormat="1">
      <c r="A165" s="87">
        <f t="shared" ca="1" si="4"/>
        <v>41548</v>
      </c>
      <c r="B165" s="101">
        <v>31.75</v>
      </c>
      <c r="C165" s="101">
        <v>0.08</v>
      </c>
      <c r="D165" s="102">
        <v>5</v>
      </c>
      <c r="E165" s="25">
        <v>1000</v>
      </c>
      <c r="F165" s="101">
        <v>31.75</v>
      </c>
      <c r="G165" s="101">
        <v>0.08</v>
      </c>
      <c r="H165" s="102">
        <v>5</v>
      </c>
      <c r="I165" s="25">
        <v>1000</v>
      </c>
    </row>
    <row r="166" spans="1:9" s="25" customFormat="1">
      <c r="A166" s="87">
        <f t="shared" ca="1" si="4"/>
        <v>41579</v>
      </c>
      <c r="B166" s="101">
        <v>31.75</v>
      </c>
      <c r="C166" s="101">
        <v>0.08</v>
      </c>
      <c r="D166" s="102">
        <v>5</v>
      </c>
      <c r="E166" s="25">
        <v>1000</v>
      </c>
      <c r="F166" s="101">
        <v>31.75</v>
      </c>
      <c r="G166" s="101">
        <v>0.08</v>
      </c>
      <c r="H166" s="102">
        <v>5</v>
      </c>
      <c r="I166" s="25">
        <v>1000</v>
      </c>
    </row>
    <row r="167" spans="1:9" s="25" customFormat="1">
      <c r="A167" s="87">
        <f t="shared" ca="1" si="4"/>
        <v>41609</v>
      </c>
      <c r="B167" s="101">
        <v>29.75</v>
      </c>
      <c r="C167" s="101">
        <v>0.08</v>
      </c>
      <c r="D167" s="102">
        <v>5</v>
      </c>
      <c r="E167" s="25">
        <v>1000</v>
      </c>
      <c r="F167" s="101">
        <v>29.75</v>
      </c>
      <c r="G167" s="101">
        <v>0.08</v>
      </c>
      <c r="H167" s="102">
        <v>5</v>
      </c>
      <c r="I167" s="25">
        <v>1000</v>
      </c>
    </row>
    <row r="168" spans="1:9" s="25" customFormat="1">
      <c r="A168" s="87">
        <f t="shared" ca="1" si="4"/>
        <v>41640</v>
      </c>
      <c r="B168" s="101">
        <v>32.25</v>
      </c>
      <c r="C168" s="101">
        <v>0.08</v>
      </c>
      <c r="D168" s="102">
        <v>5</v>
      </c>
      <c r="E168" s="25">
        <v>1000</v>
      </c>
      <c r="F168" s="101">
        <v>32.25</v>
      </c>
      <c r="G168" s="101">
        <v>0.08</v>
      </c>
      <c r="H168" s="102">
        <v>5</v>
      </c>
      <c r="I168" s="25">
        <v>1000</v>
      </c>
    </row>
    <row r="169" spans="1:9" s="25" customFormat="1">
      <c r="A169" s="87">
        <f t="shared" ca="1" si="4"/>
        <v>41671</v>
      </c>
      <c r="B169" s="101">
        <v>30.25</v>
      </c>
      <c r="C169" s="101">
        <v>0.08</v>
      </c>
      <c r="D169" s="102">
        <v>5</v>
      </c>
      <c r="E169" s="25">
        <v>1000</v>
      </c>
      <c r="F169" s="101">
        <v>30.25</v>
      </c>
      <c r="G169" s="101">
        <v>0.08</v>
      </c>
      <c r="H169" s="102">
        <v>5</v>
      </c>
      <c r="I169" s="25">
        <v>1000</v>
      </c>
    </row>
    <row r="170" spans="1:9" s="25" customFormat="1">
      <c r="A170" s="87">
        <f t="shared" ca="1" si="4"/>
        <v>41699</v>
      </c>
      <c r="B170" s="101">
        <v>31.25</v>
      </c>
      <c r="C170" s="101">
        <v>0.08</v>
      </c>
      <c r="D170" s="102">
        <v>5</v>
      </c>
      <c r="E170" s="25">
        <v>1000</v>
      </c>
      <c r="F170" s="101">
        <v>31.25</v>
      </c>
      <c r="G170" s="101">
        <v>0.08</v>
      </c>
      <c r="H170" s="102">
        <v>5</v>
      </c>
      <c r="I170" s="25">
        <v>1000</v>
      </c>
    </row>
    <row r="171" spans="1:9" s="25" customFormat="1">
      <c r="A171" s="87">
        <f t="shared" ca="1" si="4"/>
        <v>41730</v>
      </c>
      <c r="B171" s="101">
        <v>32.25</v>
      </c>
      <c r="C171" s="101">
        <v>0.08</v>
      </c>
      <c r="D171" s="102">
        <v>5</v>
      </c>
      <c r="E171" s="25">
        <v>1000</v>
      </c>
      <c r="F171" s="101">
        <v>32.25</v>
      </c>
      <c r="G171" s="101">
        <v>0.08</v>
      </c>
      <c r="H171" s="102">
        <v>5</v>
      </c>
      <c r="I171" s="25">
        <v>1000</v>
      </c>
    </row>
    <row r="172" spans="1:9" s="25" customFormat="1">
      <c r="A172" s="87">
        <f t="shared" ca="1" si="4"/>
        <v>41760</v>
      </c>
      <c r="B172" s="101">
        <v>33.25</v>
      </c>
      <c r="C172" s="101">
        <v>0.08</v>
      </c>
      <c r="D172" s="102">
        <v>5</v>
      </c>
      <c r="E172" s="25">
        <v>1000</v>
      </c>
      <c r="F172" s="101">
        <v>33.25</v>
      </c>
      <c r="G172" s="101">
        <v>0.08</v>
      </c>
      <c r="H172" s="102">
        <v>5</v>
      </c>
      <c r="I172" s="25">
        <v>1000</v>
      </c>
    </row>
    <row r="173" spans="1:9" s="25" customFormat="1">
      <c r="A173" s="87">
        <f t="shared" ca="1" si="4"/>
        <v>41791</v>
      </c>
      <c r="B173" s="101">
        <v>37.25</v>
      </c>
      <c r="C173" s="101">
        <v>0.08</v>
      </c>
      <c r="D173" s="102">
        <v>5</v>
      </c>
      <c r="E173" s="25">
        <v>1000</v>
      </c>
      <c r="F173" s="101">
        <v>37.25</v>
      </c>
      <c r="G173" s="101">
        <v>0.08</v>
      </c>
      <c r="H173" s="102">
        <v>5</v>
      </c>
      <c r="I173" s="25">
        <v>1000</v>
      </c>
    </row>
    <row r="174" spans="1:9" s="25" customFormat="1">
      <c r="A174" s="87">
        <f t="shared" ca="1" si="4"/>
        <v>41821</v>
      </c>
      <c r="B174" s="101">
        <v>44.25</v>
      </c>
      <c r="C174" s="101">
        <v>0.08</v>
      </c>
      <c r="D174" s="102">
        <v>5</v>
      </c>
      <c r="E174" s="25">
        <v>1000</v>
      </c>
      <c r="F174" s="101">
        <v>44.25</v>
      </c>
      <c r="G174" s="101">
        <v>0.08</v>
      </c>
      <c r="H174" s="102">
        <v>5</v>
      </c>
      <c r="I174" s="25">
        <v>1000</v>
      </c>
    </row>
    <row r="175" spans="1:9" s="25" customFormat="1">
      <c r="A175" s="87">
        <f t="shared" ca="1" si="4"/>
        <v>41852</v>
      </c>
      <c r="B175" s="101">
        <v>44.25</v>
      </c>
      <c r="C175" s="101">
        <v>0.08</v>
      </c>
      <c r="D175" s="102">
        <v>5</v>
      </c>
      <c r="E175" s="25">
        <v>1000</v>
      </c>
      <c r="F175" s="101">
        <v>44.25</v>
      </c>
      <c r="G175" s="101">
        <v>0.08</v>
      </c>
      <c r="H175" s="102">
        <v>5</v>
      </c>
      <c r="I175" s="25">
        <v>1000</v>
      </c>
    </row>
    <row r="176" spans="1:9" s="25" customFormat="1">
      <c r="A176" s="87">
        <f t="shared" ca="1" si="4"/>
        <v>41883</v>
      </c>
      <c r="B176" s="101">
        <v>33.5</v>
      </c>
      <c r="C176" s="101">
        <v>0.08</v>
      </c>
      <c r="D176" s="102">
        <v>5</v>
      </c>
      <c r="E176" s="25">
        <v>1000</v>
      </c>
      <c r="F176" s="101">
        <v>33.5</v>
      </c>
      <c r="G176" s="101">
        <v>0.08</v>
      </c>
      <c r="H176" s="102">
        <v>5</v>
      </c>
      <c r="I176" s="25">
        <v>1000</v>
      </c>
    </row>
    <row r="177" spans="1:9" s="25" customFormat="1">
      <c r="A177" s="87">
        <f t="shared" ca="1" si="4"/>
        <v>41913</v>
      </c>
      <c r="B177" s="101">
        <v>32.5</v>
      </c>
      <c r="C177" s="101">
        <v>0.08</v>
      </c>
      <c r="D177" s="102">
        <v>5</v>
      </c>
      <c r="E177" s="25">
        <v>1000</v>
      </c>
      <c r="F177" s="101">
        <v>32.5</v>
      </c>
      <c r="G177" s="101">
        <v>0.08</v>
      </c>
      <c r="H177" s="102">
        <v>5</v>
      </c>
      <c r="I177" s="25">
        <v>1000</v>
      </c>
    </row>
    <row r="178" spans="1:9" s="25" customFormat="1">
      <c r="A178" s="87">
        <f t="shared" ca="1" si="4"/>
        <v>41944</v>
      </c>
      <c r="B178" s="101">
        <v>32.5</v>
      </c>
      <c r="C178" s="101">
        <v>0.08</v>
      </c>
      <c r="D178" s="102">
        <v>5</v>
      </c>
      <c r="E178" s="25">
        <v>1000</v>
      </c>
      <c r="F178" s="101">
        <v>32.5</v>
      </c>
      <c r="G178" s="101">
        <v>0.08</v>
      </c>
      <c r="H178" s="102">
        <v>5</v>
      </c>
      <c r="I178" s="25">
        <v>1000</v>
      </c>
    </row>
    <row r="179" spans="1:9" s="25" customFormat="1">
      <c r="A179" s="87">
        <f t="shared" ca="1" si="4"/>
        <v>41974</v>
      </c>
      <c r="B179" s="101">
        <v>30.5</v>
      </c>
      <c r="C179" s="101">
        <v>0.08</v>
      </c>
      <c r="D179" s="102">
        <v>5</v>
      </c>
      <c r="E179" s="25">
        <v>1000</v>
      </c>
      <c r="F179" s="101">
        <v>30.5</v>
      </c>
      <c r="G179" s="101">
        <v>0.08</v>
      </c>
      <c r="H179" s="102">
        <v>5</v>
      </c>
      <c r="I179" s="25">
        <v>1000</v>
      </c>
    </row>
    <row r="180" spans="1:9" s="25" customFormat="1">
      <c r="A180" s="87">
        <f t="shared" ca="1" si="4"/>
        <v>42005</v>
      </c>
      <c r="B180" s="101">
        <v>33</v>
      </c>
      <c r="C180" s="101">
        <v>0.08</v>
      </c>
      <c r="D180" s="102">
        <v>5</v>
      </c>
      <c r="E180" s="25">
        <v>1000</v>
      </c>
      <c r="F180" s="101">
        <v>33</v>
      </c>
      <c r="G180" s="101">
        <v>0.08</v>
      </c>
      <c r="H180" s="102">
        <v>5</v>
      </c>
      <c r="I180" s="25">
        <v>1000</v>
      </c>
    </row>
    <row r="181" spans="1:9" s="25" customFormat="1">
      <c r="A181" s="87">
        <f t="shared" ca="1" si="4"/>
        <v>42036</v>
      </c>
      <c r="B181" s="101">
        <v>31</v>
      </c>
      <c r="C181" s="101">
        <v>0.08</v>
      </c>
      <c r="D181" s="102">
        <v>5</v>
      </c>
      <c r="E181" s="25">
        <v>1000</v>
      </c>
      <c r="F181" s="101">
        <v>31</v>
      </c>
      <c r="G181" s="101">
        <v>0.08</v>
      </c>
      <c r="H181" s="102">
        <v>5</v>
      </c>
      <c r="I181" s="25">
        <v>1000</v>
      </c>
    </row>
    <row r="182" spans="1:9" s="25" customFormat="1">
      <c r="A182" s="87">
        <f t="shared" ca="1" si="4"/>
        <v>42064</v>
      </c>
      <c r="B182" s="101">
        <v>32</v>
      </c>
      <c r="C182" s="101">
        <v>0.08</v>
      </c>
      <c r="D182" s="102">
        <v>5</v>
      </c>
      <c r="E182" s="25">
        <v>1000</v>
      </c>
      <c r="F182" s="101">
        <v>32</v>
      </c>
      <c r="G182" s="101">
        <v>0.08</v>
      </c>
      <c r="H182" s="102">
        <v>5</v>
      </c>
      <c r="I182" s="25">
        <v>1000</v>
      </c>
    </row>
    <row r="183" spans="1:9" s="25" customFormat="1">
      <c r="A183" s="87">
        <f t="shared" ca="1" si="4"/>
        <v>42095</v>
      </c>
      <c r="B183" s="101">
        <v>33</v>
      </c>
      <c r="C183" s="101">
        <v>0.08</v>
      </c>
      <c r="D183" s="102">
        <v>5</v>
      </c>
      <c r="E183" s="25">
        <v>1000</v>
      </c>
      <c r="F183" s="101">
        <v>33</v>
      </c>
      <c r="G183" s="101">
        <v>0.08</v>
      </c>
      <c r="H183" s="102">
        <v>5</v>
      </c>
      <c r="I183" s="25">
        <v>1000</v>
      </c>
    </row>
    <row r="184" spans="1:9" s="25" customFormat="1">
      <c r="A184" s="87">
        <f t="shared" ca="1" si="4"/>
        <v>42125</v>
      </c>
      <c r="B184" s="101">
        <v>34</v>
      </c>
      <c r="C184" s="101">
        <v>0.08</v>
      </c>
      <c r="D184" s="102">
        <v>5</v>
      </c>
      <c r="E184" s="25">
        <v>1000</v>
      </c>
      <c r="F184" s="101">
        <v>34</v>
      </c>
      <c r="G184" s="101">
        <v>0.08</v>
      </c>
      <c r="H184" s="102">
        <v>5</v>
      </c>
      <c r="I184" s="25">
        <v>1000</v>
      </c>
    </row>
    <row r="185" spans="1:9" s="25" customFormat="1">
      <c r="A185" s="87">
        <f t="shared" ca="1" si="4"/>
        <v>42156</v>
      </c>
      <c r="B185" s="101">
        <v>38</v>
      </c>
      <c r="C185" s="101">
        <v>0.08</v>
      </c>
      <c r="D185" s="102">
        <v>5</v>
      </c>
      <c r="E185" s="25">
        <v>1000</v>
      </c>
      <c r="F185" s="101">
        <v>38</v>
      </c>
      <c r="G185" s="101">
        <v>0.08</v>
      </c>
      <c r="H185" s="102">
        <v>5</v>
      </c>
      <c r="I185" s="25">
        <v>1000</v>
      </c>
    </row>
    <row r="186" spans="1:9" s="25" customFormat="1">
      <c r="A186" s="87">
        <f t="shared" ca="1" si="4"/>
        <v>42186</v>
      </c>
      <c r="B186" s="101">
        <v>45</v>
      </c>
      <c r="C186" s="101">
        <v>0.08</v>
      </c>
      <c r="D186" s="102">
        <v>5</v>
      </c>
      <c r="E186" s="25">
        <v>1000</v>
      </c>
      <c r="F186" s="101">
        <v>45</v>
      </c>
      <c r="G186" s="101">
        <v>0.08</v>
      </c>
      <c r="H186" s="102">
        <v>5</v>
      </c>
      <c r="I186" s="25">
        <v>1000</v>
      </c>
    </row>
    <row r="187" spans="1:9" s="25" customFormat="1">
      <c r="A187" s="87">
        <f t="shared" ca="1" si="4"/>
        <v>42217</v>
      </c>
      <c r="B187" s="101">
        <v>45</v>
      </c>
      <c r="C187" s="101">
        <v>0.08</v>
      </c>
      <c r="D187" s="102">
        <v>5</v>
      </c>
      <c r="E187" s="25">
        <v>1000</v>
      </c>
      <c r="F187" s="101">
        <v>45</v>
      </c>
      <c r="G187" s="101">
        <v>0.08</v>
      </c>
      <c r="H187" s="102">
        <v>5</v>
      </c>
      <c r="I187" s="25">
        <v>1000</v>
      </c>
    </row>
    <row r="188" spans="1:9" s="25" customFormat="1">
      <c r="A188" s="87">
        <f t="shared" ca="1" si="4"/>
        <v>42248</v>
      </c>
      <c r="B188" s="101">
        <v>34.25</v>
      </c>
      <c r="C188" s="101">
        <v>0.08</v>
      </c>
      <c r="D188" s="102">
        <v>5</v>
      </c>
      <c r="E188" s="25">
        <v>1000</v>
      </c>
      <c r="F188" s="101">
        <v>34.25</v>
      </c>
      <c r="G188" s="101">
        <v>0.08</v>
      </c>
      <c r="H188" s="102">
        <v>5</v>
      </c>
      <c r="I188" s="25">
        <v>1000</v>
      </c>
    </row>
    <row r="189" spans="1:9" s="25" customFormat="1">
      <c r="A189" s="87">
        <f t="shared" ca="1" si="4"/>
        <v>42278</v>
      </c>
      <c r="B189" s="101">
        <v>33.25</v>
      </c>
      <c r="C189" s="101">
        <v>0.08</v>
      </c>
      <c r="D189" s="102">
        <v>5</v>
      </c>
      <c r="E189" s="25">
        <v>1000</v>
      </c>
      <c r="F189" s="101">
        <v>33.25</v>
      </c>
      <c r="G189" s="101">
        <v>0.08</v>
      </c>
      <c r="H189" s="102">
        <v>5</v>
      </c>
      <c r="I189" s="25">
        <v>1000</v>
      </c>
    </row>
    <row r="190" spans="1:9" s="25" customFormat="1">
      <c r="A190" s="87">
        <f t="shared" ca="1" si="4"/>
        <v>42309</v>
      </c>
      <c r="B190" s="101">
        <v>33.25</v>
      </c>
      <c r="C190" s="101">
        <v>0.08</v>
      </c>
      <c r="D190" s="102">
        <v>5</v>
      </c>
      <c r="E190" s="25">
        <v>1000</v>
      </c>
      <c r="F190" s="101">
        <v>33.25</v>
      </c>
      <c r="G190" s="101">
        <v>0.08</v>
      </c>
      <c r="H190" s="102">
        <v>5</v>
      </c>
      <c r="I190" s="25">
        <v>1000</v>
      </c>
    </row>
    <row r="191" spans="1:9" s="25" customFormat="1">
      <c r="A191" s="87">
        <f t="shared" ca="1" si="4"/>
        <v>42339</v>
      </c>
      <c r="B191" s="101">
        <v>31.25</v>
      </c>
      <c r="C191" s="101">
        <v>0.08</v>
      </c>
      <c r="D191" s="102">
        <v>5</v>
      </c>
      <c r="E191" s="25">
        <v>1000</v>
      </c>
      <c r="F191" s="101">
        <v>31.25</v>
      </c>
      <c r="G191" s="101">
        <v>0.08</v>
      </c>
      <c r="H191" s="102">
        <v>5</v>
      </c>
      <c r="I191" s="25">
        <v>1000</v>
      </c>
    </row>
    <row r="192" spans="1:9" s="25" customFormat="1">
      <c r="A192" s="87">
        <f t="shared" ca="1" si="4"/>
        <v>42370</v>
      </c>
      <c r="B192" s="101">
        <v>33.75</v>
      </c>
      <c r="C192" s="101">
        <v>0.08</v>
      </c>
      <c r="D192" s="102">
        <v>5</v>
      </c>
      <c r="E192" s="25">
        <v>1000</v>
      </c>
      <c r="F192" s="101">
        <v>33.75</v>
      </c>
      <c r="G192" s="101">
        <v>0.08</v>
      </c>
      <c r="H192" s="102">
        <v>5</v>
      </c>
      <c r="I192" s="25">
        <v>1000</v>
      </c>
    </row>
    <row r="193" spans="1:9" s="25" customFormat="1">
      <c r="A193" s="87">
        <f t="shared" ca="1" si="4"/>
        <v>42401</v>
      </c>
      <c r="B193" s="101">
        <v>31.75</v>
      </c>
      <c r="C193" s="101">
        <v>0.08</v>
      </c>
      <c r="D193" s="102">
        <v>5</v>
      </c>
      <c r="E193" s="25">
        <v>1000</v>
      </c>
      <c r="F193" s="101">
        <v>31.75</v>
      </c>
      <c r="G193" s="101">
        <v>0.08</v>
      </c>
      <c r="H193" s="102">
        <v>5</v>
      </c>
      <c r="I193" s="25">
        <v>1000</v>
      </c>
    </row>
    <row r="194" spans="1:9" s="25" customFormat="1">
      <c r="A194" s="87">
        <f t="shared" ca="1" si="4"/>
        <v>42430</v>
      </c>
      <c r="B194" s="101">
        <v>32.75</v>
      </c>
      <c r="C194" s="101">
        <v>0.08</v>
      </c>
      <c r="D194" s="102">
        <v>5</v>
      </c>
      <c r="E194" s="25">
        <v>1000</v>
      </c>
      <c r="F194" s="101">
        <v>32.75</v>
      </c>
      <c r="G194" s="101">
        <v>0.08</v>
      </c>
      <c r="H194" s="102">
        <v>5</v>
      </c>
      <c r="I194" s="25">
        <v>1000</v>
      </c>
    </row>
    <row r="195" spans="1:9" s="25" customFormat="1">
      <c r="A195" s="87">
        <f t="shared" ca="1" si="4"/>
        <v>42461</v>
      </c>
      <c r="B195" s="101">
        <v>33.75</v>
      </c>
      <c r="C195" s="101">
        <v>0.08</v>
      </c>
      <c r="D195" s="102">
        <v>5</v>
      </c>
      <c r="E195" s="25">
        <v>1000</v>
      </c>
      <c r="F195" s="101">
        <v>33.75</v>
      </c>
      <c r="G195" s="101">
        <v>0.08</v>
      </c>
      <c r="H195" s="102">
        <v>5</v>
      </c>
      <c r="I195" s="25">
        <v>1000</v>
      </c>
    </row>
    <row r="196" spans="1:9" s="25" customFormat="1">
      <c r="A196" s="87">
        <f t="shared" ca="1" si="4"/>
        <v>42491</v>
      </c>
      <c r="B196" s="101">
        <v>34.75</v>
      </c>
      <c r="C196" s="101">
        <v>0.08</v>
      </c>
      <c r="D196" s="102">
        <v>5</v>
      </c>
      <c r="E196" s="25">
        <v>1000</v>
      </c>
      <c r="F196" s="101">
        <v>34.75</v>
      </c>
      <c r="G196" s="101">
        <v>0.08</v>
      </c>
      <c r="H196" s="102">
        <v>5</v>
      </c>
      <c r="I196" s="25">
        <v>1000</v>
      </c>
    </row>
    <row r="197" spans="1:9" s="25" customFormat="1">
      <c r="A197" s="87">
        <f t="shared" ca="1" si="4"/>
        <v>42522</v>
      </c>
      <c r="B197" s="101">
        <v>38.75</v>
      </c>
      <c r="C197" s="101">
        <v>0.08</v>
      </c>
      <c r="D197" s="102">
        <v>5</v>
      </c>
      <c r="E197" s="25">
        <v>1000</v>
      </c>
      <c r="F197" s="101">
        <v>38.75</v>
      </c>
      <c r="G197" s="101">
        <v>0.08</v>
      </c>
      <c r="H197" s="102">
        <v>5</v>
      </c>
      <c r="I197" s="25">
        <v>1000</v>
      </c>
    </row>
    <row r="198" spans="1:9" s="25" customFormat="1">
      <c r="A198" s="87">
        <f t="shared" ca="1" si="4"/>
        <v>42552</v>
      </c>
      <c r="B198" s="101">
        <v>45.75</v>
      </c>
      <c r="C198" s="101">
        <v>0.08</v>
      </c>
      <c r="D198" s="102">
        <v>5</v>
      </c>
      <c r="E198" s="25">
        <v>1000</v>
      </c>
      <c r="F198" s="101">
        <v>45.75</v>
      </c>
      <c r="G198" s="101">
        <v>0.08</v>
      </c>
      <c r="H198" s="102">
        <v>5</v>
      </c>
      <c r="I198" s="25">
        <v>1000</v>
      </c>
    </row>
    <row r="199" spans="1:9" s="25" customFormat="1">
      <c r="A199" s="87">
        <f t="shared" ca="1" si="4"/>
        <v>42583</v>
      </c>
      <c r="B199" s="101">
        <v>45.75</v>
      </c>
      <c r="C199" s="101">
        <v>0.08</v>
      </c>
      <c r="D199" s="102">
        <v>5</v>
      </c>
      <c r="E199" s="25">
        <v>1000</v>
      </c>
      <c r="F199" s="101">
        <v>45.75</v>
      </c>
      <c r="G199" s="101">
        <v>0.08</v>
      </c>
      <c r="H199" s="102">
        <v>5</v>
      </c>
      <c r="I199" s="25">
        <v>1000</v>
      </c>
    </row>
    <row r="200" spans="1:9" s="25" customFormat="1">
      <c r="A200" s="87">
        <f t="shared" ca="1" si="4"/>
        <v>42614</v>
      </c>
      <c r="B200" s="101">
        <v>35</v>
      </c>
      <c r="C200" s="101">
        <v>0.08</v>
      </c>
      <c r="D200" s="102">
        <v>5</v>
      </c>
      <c r="E200" s="25">
        <v>1000</v>
      </c>
      <c r="F200" s="101">
        <v>35</v>
      </c>
      <c r="G200" s="101">
        <v>0.08</v>
      </c>
      <c r="H200" s="102">
        <v>5</v>
      </c>
      <c r="I200" s="25">
        <v>1000</v>
      </c>
    </row>
    <row r="201" spans="1:9" s="25" customFormat="1">
      <c r="A201" s="87">
        <f t="shared" ca="1" si="4"/>
        <v>42644</v>
      </c>
      <c r="B201" s="101">
        <v>34</v>
      </c>
      <c r="C201" s="101">
        <v>0.08</v>
      </c>
      <c r="D201" s="102">
        <v>5</v>
      </c>
      <c r="E201" s="25">
        <v>1000</v>
      </c>
      <c r="F201" s="101">
        <v>34</v>
      </c>
      <c r="G201" s="101">
        <v>0.08</v>
      </c>
      <c r="H201" s="102">
        <v>5</v>
      </c>
      <c r="I201" s="25">
        <v>1000</v>
      </c>
    </row>
    <row r="202" spans="1:9" s="25" customFormat="1">
      <c r="A202" s="87">
        <f t="shared" ca="1" si="4"/>
        <v>42675</v>
      </c>
      <c r="B202" s="101">
        <v>34</v>
      </c>
      <c r="C202" s="101">
        <v>0.08</v>
      </c>
      <c r="D202" s="102">
        <v>5</v>
      </c>
      <c r="E202" s="25">
        <v>1000</v>
      </c>
      <c r="F202" s="101">
        <v>34</v>
      </c>
      <c r="G202" s="101">
        <v>0.08</v>
      </c>
      <c r="H202" s="102">
        <v>5</v>
      </c>
      <c r="I202" s="25">
        <v>1000</v>
      </c>
    </row>
    <row r="203" spans="1:9" s="25" customFormat="1">
      <c r="A203" s="87">
        <f t="shared" ca="1" si="4"/>
        <v>42705</v>
      </c>
      <c r="B203" s="101">
        <v>32</v>
      </c>
      <c r="C203" s="101">
        <v>0.08</v>
      </c>
      <c r="D203" s="102">
        <v>5</v>
      </c>
      <c r="E203" s="25">
        <v>1000</v>
      </c>
      <c r="F203" s="101">
        <v>32</v>
      </c>
      <c r="G203" s="101">
        <v>0.08</v>
      </c>
      <c r="H203" s="102">
        <v>5</v>
      </c>
      <c r="I203" s="25">
        <v>1000</v>
      </c>
    </row>
    <row r="204" spans="1:9" s="25" customFormat="1">
      <c r="A204" s="87">
        <f t="shared" ca="1" si="4"/>
        <v>42736</v>
      </c>
      <c r="B204" s="101">
        <v>34.5</v>
      </c>
      <c r="C204" s="101">
        <v>0.08</v>
      </c>
      <c r="D204" s="102">
        <v>5</v>
      </c>
      <c r="E204" s="25">
        <v>1000</v>
      </c>
      <c r="F204" s="101">
        <v>34.5</v>
      </c>
      <c r="G204" s="101">
        <v>0.08</v>
      </c>
      <c r="H204" s="102">
        <v>5</v>
      </c>
      <c r="I204" s="25">
        <v>1000</v>
      </c>
    </row>
    <row r="205" spans="1:9" s="25" customFormat="1">
      <c r="A205" s="87">
        <f t="shared" ref="A205:A262" ca="1" si="5">EOMONTH(A204,0)+1</f>
        <v>42767</v>
      </c>
      <c r="B205" s="101">
        <v>32.5</v>
      </c>
      <c r="C205" s="101">
        <v>0.08</v>
      </c>
      <c r="D205" s="102">
        <v>5</v>
      </c>
      <c r="E205" s="25">
        <v>1000</v>
      </c>
      <c r="F205" s="101">
        <v>32.5</v>
      </c>
      <c r="G205" s="101">
        <v>0.08</v>
      </c>
      <c r="H205" s="102">
        <v>5</v>
      </c>
      <c r="I205" s="25">
        <v>1000</v>
      </c>
    </row>
    <row r="206" spans="1:9" s="25" customFormat="1">
      <c r="A206" s="87">
        <f t="shared" ca="1" si="5"/>
        <v>42795</v>
      </c>
      <c r="B206" s="101">
        <v>33.5</v>
      </c>
      <c r="C206" s="101">
        <v>0.08</v>
      </c>
      <c r="D206" s="102">
        <v>5</v>
      </c>
      <c r="E206" s="25">
        <v>1000</v>
      </c>
      <c r="F206" s="101">
        <v>33.5</v>
      </c>
      <c r="G206" s="101">
        <v>0.08</v>
      </c>
      <c r="H206" s="102">
        <v>5</v>
      </c>
      <c r="I206" s="25">
        <v>1000</v>
      </c>
    </row>
    <row r="207" spans="1:9" s="25" customFormat="1">
      <c r="A207" s="87">
        <f t="shared" ca="1" si="5"/>
        <v>42826</v>
      </c>
      <c r="B207" s="101">
        <v>34.5</v>
      </c>
      <c r="C207" s="101">
        <v>0.08</v>
      </c>
      <c r="D207" s="102">
        <v>5</v>
      </c>
      <c r="E207" s="25">
        <v>1000</v>
      </c>
      <c r="F207" s="101">
        <v>34.5</v>
      </c>
      <c r="G207" s="101">
        <v>0.08</v>
      </c>
      <c r="H207" s="102">
        <v>5</v>
      </c>
      <c r="I207" s="25">
        <v>1000</v>
      </c>
    </row>
    <row r="208" spans="1:9" s="25" customFormat="1">
      <c r="A208" s="87">
        <f t="shared" ca="1" si="5"/>
        <v>42856</v>
      </c>
      <c r="B208" s="101">
        <v>35.5</v>
      </c>
      <c r="C208" s="101">
        <v>0.08</v>
      </c>
      <c r="D208" s="102">
        <v>5</v>
      </c>
      <c r="E208" s="25">
        <v>1000</v>
      </c>
      <c r="F208" s="101">
        <v>35.5</v>
      </c>
      <c r="G208" s="101">
        <v>0.08</v>
      </c>
      <c r="H208" s="102">
        <v>5</v>
      </c>
      <c r="I208" s="25">
        <v>1000</v>
      </c>
    </row>
    <row r="209" spans="1:9" s="25" customFormat="1">
      <c r="A209" s="87">
        <f t="shared" ca="1" si="5"/>
        <v>42887</v>
      </c>
      <c r="B209" s="101">
        <v>39.5</v>
      </c>
      <c r="C209" s="101">
        <v>0.08</v>
      </c>
      <c r="D209" s="102">
        <v>5</v>
      </c>
      <c r="E209" s="25">
        <v>1000</v>
      </c>
      <c r="F209" s="101">
        <v>39.5</v>
      </c>
      <c r="G209" s="101">
        <v>0.08</v>
      </c>
      <c r="H209" s="102">
        <v>5</v>
      </c>
      <c r="I209" s="25">
        <v>1000</v>
      </c>
    </row>
    <row r="210" spans="1:9" s="25" customFormat="1">
      <c r="A210" s="87">
        <f t="shared" ca="1" si="5"/>
        <v>42917</v>
      </c>
      <c r="B210" s="101">
        <v>46.5</v>
      </c>
      <c r="C210" s="101">
        <v>0.08</v>
      </c>
      <c r="D210" s="102">
        <v>5</v>
      </c>
      <c r="E210" s="25">
        <v>1000</v>
      </c>
      <c r="F210" s="101">
        <v>46.5</v>
      </c>
      <c r="G210" s="101">
        <v>0.08</v>
      </c>
      <c r="H210" s="102">
        <v>5</v>
      </c>
      <c r="I210" s="25">
        <v>1000</v>
      </c>
    </row>
    <row r="211" spans="1:9" s="25" customFormat="1">
      <c r="A211" s="87">
        <f t="shared" ca="1" si="5"/>
        <v>42948</v>
      </c>
      <c r="B211" s="101">
        <v>46.5</v>
      </c>
      <c r="C211" s="101">
        <v>0.08</v>
      </c>
      <c r="D211" s="102">
        <v>5</v>
      </c>
      <c r="E211" s="25">
        <v>1000</v>
      </c>
      <c r="F211" s="101">
        <v>46.5</v>
      </c>
      <c r="G211" s="101">
        <v>0.08</v>
      </c>
      <c r="H211" s="102">
        <v>5</v>
      </c>
      <c r="I211" s="25">
        <v>1000</v>
      </c>
    </row>
    <row r="212" spans="1:9" s="25" customFormat="1">
      <c r="A212" s="87">
        <f t="shared" ca="1" si="5"/>
        <v>42979</v>
      </c>
      <c r="B212" s="101">
        <v>35.75</v>
      </c>
      <c r="C212" s="101">
        <v>0.08</v>
      </c>
      <c r="D212" s="102">
        <v>5</v>
      </c>
      <c r="E212" s="25">
        <v>1000</v>
      </c>
      <c r="F212" s="101">
        <v>35.75</v>
      </c>
      <c r="G212" s="101">
        <v>0.08</v>
      </c>
      <c r="H212" s="102">
        <v>5</v>
      </c>
      <c r="I212" s="25">
        <v>1000</v>
      </c>
    </row>
    <row r="213" spans="1:9" s="25" customFormat="1">
      <c r="A213" s="87">
        <f t="shared" ca="1" si="5"/>
        <v>43009</v>
      </c>
      <c r="B213" s="101">
        <v>34.75</v>
      </c>
      <c r="C213" s="101">
        <v>0.08</v>
      </c>
      <c r="D213" s="102">
        <v>5</v>
      </c>
      <c r="E213" s="25">
        <v>1000</v>
      </c>
      <c r="F213" s="101">
        <v>34.75</v>
      </c>
      <c r="G213" s="101">
        <v>0.08</v>
      </c>
      <c r="H213" s="102">
        <v>5</v>
      </c>
      <c r="I213" s="25">
        <v>1000</v>
      </c>
    </row>
    <row r="214" spans="1:9" s="25" customFormat="1">
      <c r="A214" s="87">
        <f t="shared" ca="1" si="5"/>
        <v>43040</v>
      </c>
      <c r="B214" s="101">
        <v>34.75</v>
      </c>
      <c r="C214" s="101">
        <v>0.08</v>
      </c>
      <c r="D214" s="102">
        <v>5</v>
      </c>
      <c r="E214" s="25">
        <v>1000</v>
      </c>
      <c r="F214" s="101">
        <v>34.75</v>
      </c>
      <c r="G214" s="101">
        <v>0.08</v>
      </c>
      <c r="H214" s="102">
        <v>5</v>
      </c>
      <c r="I214" s="25">
        <v>1000</v>
      </c>
    </row>
    <row r="215" spans="1:9" s="25" customFormat="1">
      <c r="A215" s="87">
        <f t="shared" ca="1" si="5"/>
        <v>43070</v>
      </c>
      <c r="B215" s="101">
        <v>32.75</v>
      </c>
      <c r="C215" s="101">
        <v>0.08</v>
      </c>
      <c r="D215" s="102">
        <v>5</v>
      </c>
      <c r="E215" s="25">
        <v>1000</v>
      </c>
      <c r="F215" s="101">
        <v>32.75</v>
      </c>
      <c r="G215" s="101">
        <v>0.08</v>
      </c>
      <c r="H215" s="102">
        <v>5</v>
      </c>
      <c r="I215" s="25">
        <v>1000</v>
      </c>
    </row>
    <row r="216" spans="1:9" s="25" customFormat="1">
      <c r="A216" s="87">
        <f t="shared" ca="1" si="5"/>
        <v>43101</v>
      </c>
      <c r="B216" s="101">
        <v>35.25</v>
      </c>
      <c r="C216" s="101">
        <v>0.08</v>
      </c>
      <c r="D216" s="102">
        <v>5</v>
      </c>
      <c r="E216" s="25">
        <v>1000</v>
      </c>
      <c r="F216" s="101">
        <v>35.25</v>
      </c>
      <c r="G216" s="101">
        <v>0.08</v>
      </c>
      <c r="H216" s="102">
        <v>5</v>
      </c>
      <c r="I216" s="25">
        <v>1000</v>
      </c>
    </row>
    <row r="217" spans="1:9" s="25" customFormat="1">
      <c r="A217" s="87">
        <f t="shared" ca="1" si="5"/>
        <v>43132</v>
      </c>
      <c r="B217" s="101">
        <v>33.25</v>
      </c>
      <c r="C217" s="101">
        <v>0.08</v>
      </c>
      <c r="D217" s="102">
        <v>5</v>
      </c>
      <c r="E217" s="25">
        <v>1000</v>
      </c>
      <c r="F217" s="101">
        <v>33.25</v>
      </c>
      <c r="G217" s="101">
        <v>0.08</v>
      </c>
      <c r="H217" s="102">
        <v>5</v>
      </c>
      <c r="I217" s="25">
        <v>1000</v>
      </c>
    </row>
    <row r="218" spans="1:9" s="25" customFormat="1">
      <c r="A218" s="87">
        <f t="shared" ca="1" si="5"/>
        <v>43160</v>
      </c>
      <c r="B218" s="101">
        <v>34.25</v>
      </c>
      <c r="C218" s="101">
        <v>0.08</v>
      </c>
      <c r="D218" s="102">
        <v>5</v>
      </c>
      <c r="E218" s="25">
        <v>1000</v>
      </c>
      <c r="F218" s="101">
        <v>34.25</v>
      </c>
      <c r="G218" s="101">
        <v>0.08</v>
      </c>
      <c r="H218" s="102">
        <v>5</v>
      </c>
      <c r="I218" s="25">
        <v>1000</v>
      </c>
    </row>
    <row r="219" spans="1:9" s="25" customFormat="1">
      <c r="A219" s="87">
        <f t="shared" ca="1" si="5"/>
        <v>43191</v>
      </c>
      <c r="B219" s="101">
        <v>35.25</v>
      </c>
      <c r="C219" s="101">
        <v>0.08</v>
      </c>
      <c r="D219" s="102">
        <v>5</v>
      </c>
      <c r="E219" s="25">
        <v>1000</v>
      </c>
      <c r="F219" s="101">
        <v>35.25</v>
      </c>
      <c r="G219" s="101">
        <v>0.08</v>
      </c>
      <c r="H219" s="102">
        <v>5</v>
      </c>
      <c r="I219" s="25">
        <v>1000</v>
      </c>
    </row>
    <row r="220" spans="1:9" s="25" customFormat="1">
      <c r="A220" s="87">
        <f t="shared" ca="1" si="5"/>
        <v>43221</v>
      </c>
      <c r="B220" s="101">
        <v>36.25</v>
      </c>
      <c r="C220" s="101">
        <v>0.08</v>
      </c>
      <c r="D220" s="102">
        <v>5</v>
      </c>
      <c r="E220" s="25">
        <v>1000</v>
      </c>
      <c r="F220" s="101">
        <v>36.25</v>
      </c>
      <c r="G220" s="101">
        <v>0.08</v>
      </c>
      <c r="H220" s="102">
        <v>5</v>
      </c>
      <c r="I220" s="25">
        <v>1000</v>
      </c>
    </row>
    <row r="221" spans="1:9" s="25" customFormat="1">
      <c r="A221" s="87">
        <f t="shared" ca="1" si="5"/>
        <v>43252</v>
      </c>
      <c r="B221" s="101">
        <v>40.25</v>
      </c>
      <c r="C221" s="101">
        <v>0.08</v>
      </c>
      <c r="D221" s="102">
        <v>5</v>
      </c>
      <c r="E221" s="25">
        <v>1000</v>
      </c>
      <c r="F221" s="101">
        <v>40.25</v>
      </c>
      <c r="G221" s="101">
        <v>0.08</v>
      </c>
      <c r="H221" s="102">
        <v>5</v>
      </c>
      <c r="I221" s="25">
        <v>1000</v>
      </c>
    </row>
    <row r="222" spans="1:9" s="25" customFormat="1">
      <c r="A222" s="87">
        <f t="shared" ca="1" si="5"/>
        <v>43282</v>
      </c>
      <c r="B222" s="101">
        <v>47.25</v>
      </c>
      <c r="C222" s="101">
        <v>0.08</v>
      </c>
      <c r="D222" s="102">
        <v>5</v>
      </c>
      <c r="E222" s="25">
        <v>1000</v>
      </c>
      <c r="F222" s="101">
        <v>47.25</v>
      </c>
      <c r="G222" s="101">
        <v>0.08</v>
      </c>
      <c r="H222" s="102">
        <v>5</v>
      </c>
      <c r="I222" s="25">
        <v>1000</v>
      </c>
    </row>
    <row r="223" spans="1:9" s="25" customFormat="1">
      <c r="A223" s="87">
        <f t="shared" ca="1" si="5"/>
        <v>43313</v>
      </c>
      <c r="B223" s="101">
        <v>47.25</v>
      </c>
      <c r="C223" s="101">
        <v>0.08</v>
      </c>
      <c r="D223" s="102">
        <v>5</v>
      </c>
      <c r="E223" s="25">
        <v>1000</v>
      </c>
      <c r="F223" s="101">
        <v>47.25</v>
      </c>
      <c r="G223" s="101">
        <v>0.08</v>
      </c>
      <c r="H223" s="102">
        <v>5</v>
      </c>
      <c r="I223" s="25">
        <v>1000</v>
      </c>
    </row>
    <row r="224" spans="1:9" s="25" customFormat="1">
      <c r="A224" s="87">
        <f t="shared" ca="1" si="5"/>
        <v>43344</v>
      </c>
      <c r="B224" s="101">
        <v>36.5</v>
      </c>
      <c r="C224" s="101">
        <v>0.08</v>
      </c>
      <c r="D224" s="102">
        <v>5</v>
      </c>
      <c r="E224" s="25">
        <v>1000</v>
      </c>
      <c r="F224" s="101">
        <v>36.5</v>
      </c>
      <c r="G224" s="101">
        <v>0.08</v>
      </c>
      <c r="H224" s="102">
        <v>5</v>
      </c>
      <c r="I224" s="25">
        <v>1000</v>
      </c>
    </row>
    <row r="225" spans="1:9" s="25" customFormat="1">
      <c r="A225" s="87">
        <f t="shared" ca="1" si="5"/>
        <v>43374</v>
      </c>
      <c r="B225" s="101">
        <v>35.5</v>
      </c>
      <c r="C225" s="101">
        <v>0.08</v>
      </c>
      <c r="D225" s="102">
        <v>5</v>
      </c>
      <c r="E225" s="25">
        <v>1000</v>
      </c>
      <c r="F225" s="101">
        <v>35.5</v>
      </c>
      <c r="G225" s="101">
        <v>0.08</v>
      </c>
      <c r="H225" s="102">
        <v>5</v>
      </c>
      <c r="I225" s="25">
        <v>1000</v>
      </c>
    </row>
    <row r="226" spans="1:9" s="25" customFormat="1">
      <c r="A226" s="87">
        <f t="shared" ca="1" si="5"/>
        <v>43405</v>
      </c>
      <c r="B226" s="101">
        <v>35.5</v>
      </c>
      <c r="C226" s="101">
        <v>0.08</v>
      </c>
      <c r="D226" s="102">
        <v>5</v>
      </c>
      <c r="E226" s="25">
        <v>1000</v>
      </c>
      <c r="F226" s="101">
        <v>35.5</v>
      </c>
      <c r="G226" s="101">
        <v>0.08</v>
      </c>
      <c r="H226" s="102">
        <v>5</v>
      </c>
      <c r="I226" s="25">
        <v>1000</v>
      </c>
    </row>
    <row r="227" spans="1:9" s="25" customFormat="1">
      <c r="A227" s="87">
        <f t="shared" ca="1" si="5"/>
        <v>43435</v>
      </c>
      <c r="B227" s="101">
        <v>33.5</v>
      </c>
      <c r="C227" s="101">
        <v>0.08</v>
      </c>
      <c r="D227" s="102">
        <v>5</v>
      </c>
      <c r="E227" s="25">
        <v>1000</v>
      </c>
      <c r="F227" s="101">
        <v>33.5</v>
      </c>
      <c r="G227" s="101">
        <v>0.08</v>
      </c>
      <c r="H227" s="102">
        <v>5</v>
      </c>
      <c r="I227" s="25">
        <v>1000</v>
      </c>
    </row>
    <row r="228" spans="1:9" s="25" customFormat="1">
      <c r="A228" s="87">
        <f t="shared" ca="1" si="5"/>
        <v>43466</v>
      </c>
      <c r="B228" s="101">
        <v>36</v>
      </c>
      <c r="C228" s="101">
        <v>0.08</v>
      </c>
      <c r="D228" s="102">
        <v>5</v>
      </c>
      <c r="E228" s="25">
        <v>1000</v>
      </c>
      <c r="F228" s="101">
        <v>36</v>
      </c>
      <c r="G228" s="101">
        <v>0.08</v>
      </c>
      <c r="H228" s="102">
        <v>5</v>
      </c>
      <c r="I228" s="25">
        <v>1000</v>
      </c>
    </row>
    <row r="229" spans="1:9" s="25" customFormat="1">
      <c r="A229" s="87">
        <f t="shared" ca="1" si="5"/>
        <v>43497</v>
      </c>
      <c r="B229" s="101">
        <v>34</v>
      </c>
      <c r="C229" s="101">
        <v>0.08</v>
      </c>
      <c r="D229" s="102">
        <v>5</v>
      </c>
      <c r="E229" s="25">
        <v>1000</v>
      </c>
      <c r="F229" s="101">
        <v>34</v>
      </c>
      <c r="G229" s="101">
        <v>0.08</v>
      </c>
      <c r="H229" s="102">
        <v>5</v>
      </c>
      <c r="I229" s="25">
        <v>1000</v>
      </c>
    </row>
    <row r="230" spans="1:9" s="25" customFormat="1">
      <c r="A230" s="87">
        <f t="shared" ca="1" si="5"/>
        <v>43525</v>
      </c>
      <c r="B230" s="101">
        <v>35</v>
      </c>
      <c r="C230" s="101">
        <v>0.08</v>
      </c>
      <c r="D230" s="102">
        <v>5</v>
      </c>
      <c r="E230" s="25">
        <v>1000</v>
      </c>
      <c r="F230" s="101">
        <v>35</v>
      </c>
      <c r="G230" s="101">
        <v>0.08</v>
      </c>
      <c r="H230" s="102">
        <v>5</v>
      </c>
      <c r="I230" s="25">
        <v>1000</v>
      </c>
    </row>
    <row r="231" spans="1:9" s="25" customFormat="1">
      <c r="A231" s="87">
        <f t="shared" ca="1" si="5"/>
        <v>43556</v>
      </c>
      <c r="B231" s="101">
        <v>35</v>
      </c>
      <c r="C231" s="101">
        <v>0.08</v>
      </c>
      <c r="D231" s="102">
        <v>5</v>
      </c>
      <c r="E231" s="25">
        <v>1000</v>
      </c>
      <c r="F231" s="101">
        <v>35</v>
      </c>
      <c r="G231" s="101">
        <v>0.08</v>
      </c>
      <c r="H231" s="102">
        <v>5</v>
      </c>
      <c r="I231" s="25">
        <v>1000</v>
      </c>
    </row>
    <row r="232" spans="1:9" s="25" customFormat="1">
      <c r="A232" s="87">
        <f t="shared" ca="1" si="5"/>
        <v>43586</v>
      </c>
      <c r="B232" s="101">
        <v>35</v>
      </c>
      <c r="C232" s="101">
        <v>0.08</v>
      </c>
      <c r="D232" s="102">
        <v>5</v>
      </c>
      <c r="E232" s="25">
        <v>1000</v>
      </c>
      <c r="F232" s="101">
        <v>35</v>
      </c>
      <c r="G232" s="101">
        <v>0.08</v>
      </c>
      <c r="H232" s="102">
        <v>5</v>
      </c>
      <c r="I232" s="25">
        <v>1000</v>
      </c>
    </row>
    <row r="233" spans="1:9" s="25" customFormat="1">
      <c r="A233" s="87">
        <f t="shared" ca="1" si="5"/>
        <v>43617</v>
      </c>
      <c r="B233" s="101">
        <v>35</v>
      </c>
      <c r="C233" s="101">
        <v>0.08</v>
      </c>
      <c r="D233" s="102">
        <v>5</v>
      </c>
      <c r="E233" s="25">
        <v>1000</v>
      </c>
      <c r="F233" s="101">
        <v>35</v>
      </c>
      <c r="G233" s="101">
        <v>0.08</v>
      </c>
      <c r="H233" s="102">
        <v>5</v>
      </c>
      <c r="I233" s="25">
        <v>1000</v>
      </c>
    </row>
    <row r="234" spans="1:9" s="25" customFormat="1">
      <c r="A234" s="87">
        <f t="shared" ca="1" si="5"/>
        <v>43647</v>
      </c>
      <c r="B234" s="101">
        <v>35</v>
      </c>
      <c r="C234" s="101">
        <v>0.08</v>
      </c>
      <c r="D234" s="102">
        <v>5</v>
      </c>
      <c r="E234" s="25">
        <v>1000</v>
      </c>
      <c r="F234" s="101">
        <v>35</v>
      </c>
      <c r="G234" s="101">
        <v>0.08</v>
      </c>
      <c r="H234" s="102">
        <v>5</v>
      </c>
      <c r="I234" s="25">
        <v>1000</v>
      </c>
    </row>
    <row r="235" spans="1:9" s="25" customFormat="1">
      <c r="A235" s="87">
        <f t="shared" ca="1" si="5"/>
        <v>43678</v>
      </c>
      <c r="B235" s="101">
        <v>35</v>
      </c>
      <c r="C235" s="101">
        <v>0.08</v>
      </c>
      <c r="D235" s="102">
        <v>5</v>
      </c>
      <c r="E235" s="25">
        <v>1000</v>
      </c>
      <c r="F235" s="101">
        <v>35</v>
      </c>
      <c r="G235" s="101">
        <v>0.08</v>
      </c>
      <c r="H235" s="102">
        <v>5</v>
      </c>
      <c r="I235" s="25">
        <v>1000</v>
      </c>
    </row>
    <row r="236" spans="1:9" s="25" customFormat="1">
      <c r="A236" s="87">
        <f t="shared" ca="1" si="5"/>
        <v>43709</v>
      </c>
      <c r="B236" s="101">
        <v>35</v>
      </c>
      <c r="C236" s="101">
        <v>0.08</v>
      </c>
      <c r="D236" s="102">
        <v>5</v>
      </c>
      <c r="E236" s="25">
        <v>1000</v>
      </c>
      <c r="F236" s="101">
        <v>35</v>
      </c>
      <c r="G236" s="101">
        <v>0.08</v>
      </c>
      <c r="H236" s="102">
        <v>5</v>
      </c>
      <c r="I236" s="25">
        <v>1000</v>
      </c>
    </row>
    <row r="237" spans="1:9" s="25" customFormat="1">
      <c r="A237" s="87">
        <f t="shared" ca="1" si="5"/>
        <v>43739</v>
      </c>
      <c r="B237" s="101">
        <v>35</v>
      </c>
      <c r="C237" s="101">
        <v>0.08</v>
      </c>
      <c r="D237" s="102">
        <v>5</v>
      </c>
      <c r="E237" s="25">
        <v>1000</v>
      </c>
      <c r="F237" s="101">
        <v>35</v>
      </c>
      <c r="G237" s="101">
        <v>0.08</v>
      </c>
      <c r="H237" s="102">
        <v>5</v>
      </c>
      <c r="I237" s="25">
        <v>1000</v>
      </c>
    </row>
    <row r="238" spans="1:9" s="25" customFormat="1">
      <c r="A238" s="87">
        <f t="shared" ca="1" si="5"/>
        <v>43770</v>
      </c>
      <c r="B238" s="101">
        <v>35</v>
      </c>
      <c r="C238" s="101">
        <v>0.08</v>
      </c>
      <c r="D238" s="102">
        <v>5</v>
      </c>
      <c r="E238" s="25">
        <v>1000</v>
      </c>
      <c r="F238" s="101">
        <v>35</v>
      </c>
      <c r="G238" s="101">
        <v>0.08</v>
      </c>
      <c r="H238" s="102">
        <v>5</v>
      </c>
      <c r="I238" s="25">
        <v>1000</v>
      </c>
    </row>
    <row r="239" spans="1:9" s="25" customFormat="1">
      <c r="A239" s="87">
        <f t="shared" ca="1" si="5"/>
        <v>43800</v>
      </c>
      <c r="B239" s="101">
        <v>35</v>
      </c>
      <c r="C239" s="101">
        <v>0.08</v>
      </c>
      <c r="D239" s="102">
        <v>5</v>
      </c>
      <c r="E239" s="25">
        <v>1000</v>
      </c>
      <c r="F239" s="101">
        <v>35</v>
      </c>
      <c r="G239" s="101">
        <v>0.08</v>
      </c>
      <c r="H239" s="102">
        <v>5</v>
      </c>
      <c r="I239" s="25">
        <v>1000</v>
      </c>
    </row>
    <row r="240" spans="1:9" s="25" customFormat="1">
      <c r="A240" s="87">
        <f t="shared" ca="1" si="5"/>
        <v>43831</v>
      </c>
      <c r="B240" s="101">
        <v>35</v>
      </c>
      <c r="C240" s="101">
        <v>0.08</v>
      </c>
      <c r="D240" s="102">
        <v>5</v>
      </c>
      <c r="E240" s="25">
        <v>1000</v>
      </c>
      <c r="F240" s="101">
        <v>35</v>
      </c>
      <c r="G240" s="101">
        <v>0.08</v>
      </c>
      <c r="H240" s="102">
        <v>5</v>
      </c>
      <c r="I240" s="25">
        <v>1000</v>
      </c>
    </row>
    <row r="241" spans="1:9" s="25" customFormat="1">
      <c r="A241" s="87">
        <f t="shared" ca="1" si="5"/>
        <v>43862</v>
      </c>
      <c r="B241" s="101">
        <v>35</v>
      </c>
      <c r="C241" s="101">
        <v>0.08</v>
      </c>
      <c r="D241" s="102">
        <v>5</v>
      </c>
      <c r="E241" s="25">
        <v>1000</v>
      </c>
      <c r="F241" s="101">
        <v>35</v>
      </c>
      <c r="G241" s="101">
        <v>0.08</v>
      </c>
      <c r="H241" s="102">
        <v>5</v>
      </c>
      <c r="I241" s="25">
        <v>1000</v>
      </c>
    </row>
    <row r="242" spans="1:9" s="25" customFormat="1">
      <c r="A242" s="87">
        <f t="shared" ca="1" si="5"/>
        <v>43891</v>
      </c>
      <c r="B242" s="101">
        <v>35</v>
      </c>
      <c r="C242" s="101">
        <v>0.08</v>
      </c>
      <c r="D242" s="102">
        <v>5</v>
      </c>
      <c r="E242" s="25">
        <v>1000</v>
      </c>
      <c r="F242" s="101">
        <v>35</v>
      </c>
      <c r="G242" s="101">
        <v>0.08</v>
      </c>
      <c r="H242" s="102">
        <v>5</v>
      </c>
      <c r="I242" s="25">
        <v>1000</v>
      </c>
    </row>
    <row r="243" spans="1:9" s="25" customFormat="1">
      <c r="A243" s="87">
        <f t="shared" ca="1" si="5"/>
        <v>43922</v>
      </c>
      <c r="B243" s="101">
        <v>35</v>
      </c>
      <c r="C243" s="101">
        <v>0.08</v>
      </c>
      <c r="D243" s="102">
        <v>5</v>
      </c>
      <c r="E243" s="25">
        <v>1000</v>
      </c>
      <c r="F243" s="101">
        <v>35</v>
      </c>
      <c r="G243" s="101">
        <v>0.08</v>
      </c>
      <c r="H243" s="102">
        <v>5</v>
      </c>
      <c r="I243" s="25">
        <v>1000</v>
      </c>
    </row>
    <row r="244" spans="1:9" s="25" customFormat="1">
      <c r="A244" s="87">
        <f t="shared" ca="1" si="5"/>
        <v>43952</v>
      </c>
      <c r="B244" s="101">
        <v>35</v>
      </c>
      <c r="C244" s="101">
        <v>0.08</v>
      </c>
      <c r="D244" s="102">
        <v>5</v>
      </c>
      <c r="E244" s="25">
        <v>1000</v>
      </c>
      <c r="F244" s="101">
        <v>35</v>
      </c>
      <c r="G244" s="101">
        <v>0.08</v>
      </c>
      <c r="H244" s="102">
        <v>5</v>
      </c>
      <c r="I244" s="25">
        <v>1000</v>
      </c>
    </row>
    <row r="245" spans="1:9" s="25" customFormat="1">
      <c r="A245" s="87">
        <f t="shared" ca="1" si="5"/>
        <v>43983</v>
      </c>
      <c r="B245" s="101">
        <v>35</v>
      </c>
      <c r="C245" s="101">
        <v>0.08</v>
      </c>
      <c r="D245" s="102">
        <v>5</v>
      </c>
      <c r="E245" s="25">
        <v>1000</v>
      </c>
      <c r="F245" s="101">
        <v>35</v>
      </c>
      <c r="G245" s="101">
        <v>0.08</v>
      </c>
      <c r="H245" s="102">
        <v>5</v>
      </c>
      <c r="I245" s="25">
        <v>1000</v>
      </c>
    </row>
    <row r="246" spans="1:9" s="25" customFormat="1">
      <c r="A246" s="87">
        <f t="shared" ca="1" si="5"/>
        <v>44013</v>
      </c>
      <c r="B246" s="101">
        <v>35</v>
      </c>
      <c r="C246" s="101">
        <v>0.08</v>
      </c>
      <c r="D246" s="102">
        <v>5</v>
      </c>
      <c r="E246" s="25">
        <v>1000</v>
      </c>
      <c r="F246" s="101">
        <v>35</v>
      </c>
      <c r="G246" s="101">
        <v>0.08</v>
      </c>
      <c r="H246" s="102">
        <v>5</v>
      </c>
      <c r="I246" s="25">
        <v>1000</v>
      </c>
    </row>
    <row r="247" spans="1:9" s="25" customFormat="1">
      <c r="A247" s="87">
        <f t="shared" ca="1" si="5"/>
        <v>44044</v>
      </c>
      <c r="B247" s="101">
        <v>35</v>
      </c>
      <c r="C247" s="101">
        <v>0.08</v>
      </c>
      <c r="D247" s="102">
        <v>5</v>
      </c>
      <c r="E247" s="25">
        <v>1000</v>
      </c>
      <c r="F247" s="101">
        <v>35</v>
      </c>
      <c r="G247" s="101">
        <v>0.08</v>
      </c>
      <c r="H247" s="102">
        <v>5</v>
      </c>
      <c r="I247" s="25">
        <v>1000</v>
      </c>
    </row>
    <row r="248" spans="1:9" s="25" customFormat="1">
      <c r="A248" s="87">
        <f t="shared" ca="1" si="5"/>
        <v>44075</v>
      </c>
      <c r="B248" s="101">
        <v>35</v>
      </c>
      <c r="C248" s="101">
        <v>0.08</v>
      </c>
      <c r="D248" s="102">
        <v>5</v>
      </c>
      <c r="E248" s="25">
        <v>1000</v>
      </c>
      <c r="F248" s="101">
        <v>35</v>
      </c>
      <c r="G248" s="101">
        <v>0.08</v>
      </c>
      <c r="H248" s="102">
        <v>5</v>
      </c>
      <c r="I248" s="25">
        <v>1000</v>
      </c>
    </row>
    <row r="249" spans="1:9" s="25" customFormat="1">
      <c r="A249" s="87">
        <f t="shared" ca="1" si="5"/>
        <v>44105</v>
      </c>
      <c r="B249" s="101">
        <v>35</v>
      </c>
      <c r="C249" s="101">
        <v>0.08</v>
      </c>
      <c r="D249" s="102">
        <v>5</v>
      </c>
      <c r="E249" s="25">
        <v>1000</v>
      </c>
      <c r="F249" s="101">
        <v>35</v>
      </c>
      <c r="G249" s="101">
        <v>0.08</v>
      </c>
      <c r="H249" s="102">
        <v>5</v>
      </c>
      <c r="I249" s="25">
        <v>1000</v>
      </c>
    </row>
    <row r="250" spans="1:9" s="25" customFormat="1">
      <c r="A250" s="87">
        <f t="shared" ca="1" si="5"/>
        <v>44136</v>
      </c>
      <c r="B250" s="101">
        <v>35</v>
      </c>
      <c r="C250" s="101">
        <v>0.08</v>
      </c>
      <c r="D250" s="102">
        <v>5</v>
      </c>
      <c r="E250" s="25">
        <v>1000</v>
      </c>
      <c r="F250" s="101">
        <v>35</v>
      </c>
      <c r="G250" s="101">
        <v>0.08</v>
      </c>
      <c r="H250" s="102">
        <v>5</v>
      </c>
      <c r="I250" s="25">
        <v>1000</v>
      </c>
    </row>
    <row r="251" spans="1:9" s="25" customFormat="1">
      <c r="A251" s="87">
        <f t="shared" ca="1" si="5"/>
        <v>44166</v>
      </c>
      <c r="B251" s="101">
        <v>35</v>
      </c>
      <c r="C251" s="101">
        <v>0.08</v>
      </c>
      <c r="D251" s="102">
        <v>5</v>
      </c>
      <c r="E251" s="25">
        <v>1000</v>
      </c>
      <c r="F251" s="101">
        <v>35</v>
      </c>
      <c r="G251" s="101">
        <v>0.08</v>
      </c>
      <c r="H251" s="102">
        <v>5</v>
      </c>
      <c r="I251" s="25">
        <v>1000</v>
      </c>
    </row>
    <row r="252" spans="1:9" s="25" customFormat="1">
      <c r="A252" s="87">
        <f t="shared" ca="1" si="5"/>
        <v>44197</v>
      </c>
      <c r="B252" s="101">
        <v>35</v>
      </c>
      <c r="C252" s="101">
        <v>0.08</v>
      </c>
      <c r="D252" s="102">
        <v>5</v>
      </c>
      <c r="E252" s="25">
        <v>1000</v>
      </c>
      <c r="F252" s="101">
        <v>35</v>
      </c>
      <c r="G252" s="101">
        <v>0.08</v>
      </c>
      <c r="H252" s="102">
        <v>5</v>
      </c>
      <c r="I252" s="25">
        <v>1000</v>
      </c>
    </row>
    <row r="253" spans="1:9" s="25" customFormat="1">
      <c r="A253" s="87">
        <f t="shared" ca="1" si="5"/>
        <v>44228</v>
      </c>
      <c r="B253" s="101">
        <v>35</v>
      </c>
      <c r="C253" s="101">
        <v>0.08</v>
      </c>
      <c r="D253" s="102">
        <v>5</v>
      </c>
      <c r="E253" s="25">
        <v>1000</v>
      </c>
      <c r="F253" s="101">
        <v>35</v>
      </c>
      <c r="G253" s="101">
        <v>0.08</v>
      </c>
      <c r="H253" s="102">
        <v>5</v>
      </c>
      <c r="I253" s="25">
        <v>1000</v>
      </c>
    </row>
    <row r="254" spans="1:9" s="25" customFormat="1">
      <c r="A254" s="87">
        <f t="shared" ca="1" si="5"/>
        <v>44256</v>
      </c>
      <c r="B254" s="101">
        <v>35</v>
      </c>
      <c r="C254" s="101">
        <v>0.08</v>
      </c>
      <c r="D254" s="102">
        <v>5</v>
      </c>
      <c r="E254" s="25">
        <v>1000</v>
      </c>
      <c r="F254" s="101">
        <v>35</v>
      </c>
      <c r="G254" s="101">
        <v>0.08</v>
      </c>
      <c r="H254" s="102">
        <v>5</v>
      </c>
      <c r="I254" s="25">
        <v>1000</v>
      </c>
    </row>
    <row r="255" spans="1:9" s="25" customFormat="1">
      <c r="A255" s="87">
        <f t="shared" ca="1" si="5"/>
        <v>44287</v>
      </c>
      <c r="B255" s="101">
        <v>35</v>
      </c>
      <c r="C255" s="101">
        <v>0.08</v>
      </c>
      <c r="D255" s="102">
        <v>5</v>
      </c>
      <c r="E255" s="25">
        <v>1000</v>
      </c>
      <c r="F255" s="101">
        <v>35</v>
      </c>
      <c r="G255" s="101">
        <v>0.08</v>
      </c>
      <c r="H255" s="102">
        <v>5</v>
      </c>
      <c r="I255" s="25">
        <v>1000</v>
      </c>
    </row>
    <row r="256" spans="1:9" s="25" customFormat="1">
      <c r="A256" s="87">
        <f t="shared" ca="1" si="5"/>
        <v>44317</v>
      </c>
      <c r="B256" s="101">
        <v>35</v>
      </c>
      <c r="C256" s="101">
        <v>0.08</v>
      </c>
      <c r="D256" s="102">
        <v>5</v>
      </c>
      <c r="E256" s="25">
        <v>1000</v>
      </c>
      <c r="F256" s="101">
        <v>35</v>
      </c>
      <c r="G256" s="101">
        <v>0.08</v>
      </c>
      <c r="H256" s="102">
        <v>5</v>
      </c>
      <c r="I256" s="25">
        <v>1000</v>
      </c>
    </row>
    <row r="257" spans="1:9" s="25" customFormat="1">
      <c r="A257" s="87">
        <f t="shared" ca="1" si="5"/>
        <v>44348</v>
      </c>
      <c r="B257" s="101">
        <v>35</v>
      </c>
      <c r="C257" s="101">
        <v>0.08</v>
      </c>
      <c r="D257" s="102">
        <v>5</v>
      </c>
      <c r="E257" s="25">
        <v>1000</v>
      </c>
      <c r="F257" s="101">
        <v>35</v>
      </c>
      <c r="G257" s="101">
        <v>0.08</v>
      </c>
      <c r="H257" s="102">
        <v>5</v>
      </c>
      <c r="I257" s="25">
        <v>1000</v>
      </c>
    </row>
    <row r="258" spans="1:9" s="25" customFormat="1">
      <c r="A258" s="87">
        <f t="shared" ca="1" si="5"/>
        <v>44378</v>
      </c>
      <c r="B258" s="101">
        <v>35</v>
      </c>
      <c r="C258" s="101">
        <v>0.08</v>
      </c>
      <c r="D258" s="102">
        <v>5</v>
      </c>
      <c r="E258" s="25">
        <v>1000</v>
      </c>
      <c r="F258" s="101">
        <v>35</v>
      </c>
      <c r="G258" s="101">
        <v>0.08</v>
      </c>
      <c r="H258" s="102">
        <v>5</v>
      </c>
      <c r="I258" s="25">
        <v>1000</v>
      </c>
    </row>
    <row r="259" spans="1:9" s="25" customFormat="1">
      <c r="A259" s="87">
        <f t="shared" ca="1" si="5"/>
        <v>44409</v>
      </c>
      <c r="B259" s="101">
        <v>35</v>
      </c>
      <c r="C259" s="101">
        <v>0.08</v>
      </c>
      <c r="D259" s="102">
        <v>5</v>
      </c>
      <c r="E259" s="25">
        <v>1000</v>
      </c>
      <c r="F259" s="101">
        <v>35</v>
      </c>
      <c r="G259" s="101">
        <v>0.08</v>
      </c>
      <c r="H259" s="102">
        <v>5</v>
      </c>
      <c r="I259" s="25">
        <v>1000</v>
      </c>
    </row>
    <row r="260" spans="1:9" s="25" customFormat="1">
      <c r="A260" s="87">
        <f t="shared" ca="1" si="5"/>
        <v>44440</v>
      </c>
      <c r="B260" s="101">
        <v>35</v>
      </c>
      <c r="C260" s="101">
        <v>0.08</v>
      </c>
      <c r="D260" s="102">
        <v>5</v>
      </c>
      <c r="E260" s="25">
        <v>1000</v>
      </c>
      <c r="F260" s="101">
        <v>35</v>
      </c>
      <c r="G260" s="101">
        <v>0.08</v>
      </c>
      <c r="H260" s="102">
        <v>5</v>
      </c>
      <c r="I260" s="25">
        <v>1000</v>
      </c>
    </row>
    <row r="261" spans="1:9" s="25" customFormat="1">
      <c r="A261" s="87">
        <f t="shared" ca="1" si="5"/>
        <v>44470</v>
      </c>
      <c r="B261" s="101">
        <v>35</v>
      </c>
      <c r="C261" s="101">
        <v>0.08</v>
      </c>
      <c r="D261" s="102">
        <v>5</v>
      </c>
      <c r="E261" s="25">
        <v>1000</v>
      </c>
      <c r="F261" s="101">
        <v>35</v>
      </c>
      <c r="G261" s="101">
        <v>0.08</v>
      </c>
      <c r="H261" s="102">
        <v>5</v>
      </c>
      <c r="I261" s="25">
        <v>1000</v>
      </c>
    </row>
    <row r="262" spans="1:9" s="25" customFormat="1">
      <c r="A262" s="87">
        <f t="shared" ca="1" si="5"/>
        <v>44501</v>
      </c>
      <c r="B262" s="101">
        <v>35</v>
      </c>
      <c r="C262" s="101">
        <v>0.08</v>
      </c>
      <c r="D262" s="102">
        <v>5</v>
      </c>
      <c r="E262" s="25">
        <v>1000</v>
      </c>
      <c r="F262" s="101">
        <v>35</v>
      </c>
      <c r="G262" s="101">
        <v>0.08</v>
      </c>
      <c r="H262" s="102">
        <v>5</v>
      </c>
      <c r="I262" s="25">
        <v>1000</v>
      </c>
    </row>
    <row r="263" spans="1:9" s="25" customFormat="1">
      <c r="A263" s="77"/>
      <c r="B263" s="101">
        <v>35</v>
      </c>
      <c r="C263" s="101">
        <v>0.08</v>
      </c>
      <c r="D263" s="102">
        <v>5</v>
      </c>
      <c r="E263" s="25">
        <v>1000</v>
      </c>
      <c r="F263" s="101">
        <v>35</v>
      </c>
      <c r="G263" s="101">
        <v>0.08</v>
      </c>
      <c r="H263" s="102">
        <v>5</v>
      </c>
      <c r="I263" s="25">
        <v>1000</v>
      </c>
    </row>
    <row r="264" spans="1:9" s="25" customFormat="1">
      <c r="A264" s="77"/>
      <c r="B264" s="101">
        <v>35</v>
      </c>
      <c r="C264" s="101">
        <v>0.08</v>
      </c>
      <c r="D264" s="102">
        <v>5</v>
      </c>
      <c r="E264" s="25">
        <v>1000</v>
      </c>
      <c r="F264" s="101">
        <v>35</v>
      </c>
      <c r="G264" s="101">
        <v>0.08</v>
      </c>
      <c r="H264" s="102">
        <v>5</v>
      </c>
      <c r="I264" s="25">
        <v>1000</v>
      </c>
    </row>
    <row r="265" spans="1:9" s="25" customFormat="1">
      <c r="A265" s="77"/>
      <c r="B265" s="101">
        <v>35</v>
      </c>
      <c r="C265" s="101">
        <v>0.08</v>
      </c>
      <c r="D265" s="102">
        <v>5</v>
      </c>
      <c r="E265" s="25">
        <v>1000</v>
      </c>
      <c r="F265" s="101">
        <v>35</v>
      </c>
      <c r="G265" s="101">
        <v>0.08</v>
      </c>
      <c r="H265" s="102">
        <v>5</v>
      </c>
      <c r="I265" s="25">
        <v>1000</v>
      </c>
    </row>
    <row r="266" spans="1:9" s="25" customFormat="1">
      <c r="A266" s="77"/>
      <c r="B266" s="101">
        <v>35</v>
      </c>
      <c r="C266" s="101">
        <v>0.08</v>
      </c>
      <c r="D266" s="102">
        <v>5</v>
      </c>
      <c r="E266" s="25">
        <v>1000</v>
      </c>
      <c r="F266" s="101">
        <v>35</v>
      </c>
      <c r="G266" s="101">
        <v>0.08</v>
      </c>
      <c r="H266" s="102">
        <v>5</v>
      </c>
      <c r="I266" s="25">
        <v>1000</v>
      </c>
    </row>
    <row r="267" spans="1:9" s="25" customFormat="1">
      <c r="A267" s="77"/>
      <c r="B267" s="101">
        <v>35</v>
      </c>
      <c r="C267" s="101">
        <v>0.08</v>
      </c>
      <c r="D267" s="102">
        <v>5</v>
      </c>
      <c r="E267" s="25">
        <v>1000</v>
      </c>
      <c r="F267" s="101">
        <v>35</v>
      </c>
      <c r="G267" s="101">
        <v>0.08</v>
      </c>
      <c r="H267" s="102">
        <v>5</v>
      </c>
      <c r="I267" s="25">
        <v>1000</v>
      </c>
    </row>
    <row r="268" spans="1:9" s="25" customFormat="1">
      <c r="A268" s="77"/>
      <c r="B268" s="101">
        <v>35</v>
      </c>
      <c r="C268" s="101">
        <v>0.08</v>
      </c>
      <c r="D268" s="102">
        <v>5</v>
      </c>
      <c r="E268" s="25">
        <v>1000</v>
      </c>
      <c r="F268" s="101">
        <v>35</v>
      </c>
      <c r="G268" s="101">
        <v>0.08</v>
      </c>
      <c r="H268" s="102">
        <v>5</v>
      </c>
      <c r="I268" s="25">
        <v>1000</v>
      </c>
    </row>
    <row r="269" spans="1:9" s="25" customFormat="1">
      <c r="A269" s="77"/>
      <c r="B269" s="101">
        <v>35</v>
      </c>
      <c r="C269" s="101">
        <v>0.08</v>
      </c>
      <c r="D269" s="102">
        <v>5</v>
      </c>
      <c r="E269" s="25">
        <v>1000</v>
      </c>
      <c r="F269" s="101">
        <v>35</v>
      </c>
      <c r="G269" s="101">
        <v>0.08</v>
      </c>
      <c r="H269" s="102">
        <v>5</v>
      </c>
      <c r="I269" s="25">
        <v>1000</v>
      </c>
    </row>
    <row r="270" spans="1:9" s="25" customFormat="1">
      <c r="A270" s="77"/>
      <c r="B270" s="101">
        <v>35</v>
      </c>
      <c r="C270" s="101">
        <v>0.08</v>
      </c>
      <c r="D270" s="102">
        <v>5</v>
      </c>
      <c r="E270" s="25">
        <v>1000</v>
      </c>
      <c r="F270" s="101">
        <v>35</v>
      </c>
      <c r="G270" s="101">
        <v>0.08</v>
      </c>
      <c r="H270" s="102">
        <v>5</v>
      </c>
      <c r="I270" s="25">
        <v>1000</v>
      </c>
    </row>
    <row r="271" spans="1:9" s="25" customFormat="1">
      <c r="A271" s="77"/>
      <c r="B271" s="101">
        <v>35</v>
      </c>
      <c r="C271" s="101">
        <v>0.08</v>
      </c>
      <c r="D271" s="102">
        <v>5</v>
      </c>
      <c r="E271" s="25">
        <v>1000</v>
      </c>
      <c r="F271" s="101">
        <v>35</v>
      </c>
      <c r="G271" s="101">
        <v>0.08</v>
      </c>
      <c r="H271" s="102">
        <v>5</v>
      </c>
      <c r="I271" s="25">
        <v>1000</v>
      </c>
    </row>
    <row r="272" spans="1:9" s="25" customFormat="1">
      <c r="A272" s="77"/>
      <c r="B272" s="101">
        <v>35</v>
      </c>
      <c r="C272" s="101">
        <v>0.08</v>
      </c>
      <c r="D272" s="102">
        <v>5</v>
      </c>
      <c r="E272" s="25">
        <v>1000</v>
      </c>
      <c r="F272" s="101">
        <v>35</v>
      </c>
      <c r="G272" s="101">
        <v>0.08</v>
      </c>
      <c r="H272" s="102">
        <v>5</v>
      </c>
      <c r="I272" s="25">
        <v>1000</v>
      </c>
    </row>
    <row r="273" spans="1:9" s="25" customFormat="1">
      <c r="A273" s="77"/>
      <c r="B273" s="101">
        <v>35</v>
      </c>
      <c r="C273" s="101">
        <v>0.08</v>
      </c>
      <c r="D273" s="102">
        <v>5</v>
      </c>
      <c r="E273" s="25">
        <v>1000</v>
      </c>
      <c r="F273" s="101">
        <v>35</v>
      </c>
      <c r="G273" s="101">
        <v>0.08</v>
      </c>
      <c r="H273" s="102">
        <v>5</v>
      </c>
      <c r="I273" s="25">
        <v>1000</v>
      </c>
    </row>
    <row r="274" spans="1:9" s="25" customFormat="1">
      <c r="A274" s="77"/>
      <c r="B274" s="101">
        <v>35</v>
      </c>
      <c r="C274" s="101">
        <v>0.08</v>
      </c>
      <c r="D274" s="102">
        <v>5</v>
      </c>
      <c r="E274" s="25">
        <v>1000</v>
      </c>
      <c r="F274" s="101">
        <v>35</v>
      </c>
      <c r="G274" s="101">
        <v>0.08</v>
      </c>
      <c r="H274" s="102">
        <v>5</v>
      </c>
      <c r="I274" s="25">
        <v>1000</v>
      </c>
    </row>
    <row r="275" spans="1:9" s="25" customFormat="1">
      <c r="A275" s="77"/>
      <c r="B275" s="101">
        <v>35</v>
      </c>
      <c r="C275" s="101">
        <v>0.08</v>
      </c>
      <c r="D275" s="102">
        <v>5</v>
      </c>
      <c r="E275" s="25">
        <v>1000</v>
      </c>
      <c r="F275" s="101">
        <v>35</v>
      </c>
      <c r="G275" s="101">
        <v>0.08</v>
      </c>
      <c r="H275" s="102">
        <v>5</v>
      </c>
      <c r="I275" s="25">
        <v>1000</v>
      </c>
    </row>
    <row r="276" spans="1:9" s="25" customFormat="1">
      <c r="A276" s="77"/>
      <c r="B276" s="101">
        <v>35</v>
      </c>
      <c r="C276" s="101">
        <v>0.08</v>
      </c>
      <c r="D276" s="102">
        <v>5</v>
      </c>
      <c r="E276" s="25">
        <v>1000</v>
      </c>
      <c r="F276" s="101">
        <v>35</v>
      </c>
      <c r="G276" s="101">
        <v>0.08</v>
      </c>
      <c r="H276" s="102">
        <v>5</v>
      </c>
      <c r="I276" s="25">
        <v>1000</v>
      </c>
    </row>
    <row r="277" spans="1:9" s="25" customFormat="1">
      <c r="A277" s="77"/>
      <c r="B277" s="101">
        <v>35</v>
      </c>
      <c r="C277" s="101">
        <v>0.08</v>
      </c>
      <c r="D277" s="102">
        <v>5</v>
      </c>
      <c r="E277" s="25">
        <v>1000</v>
      </c>
      <c r="F277" s="101">
        <v>35</v>
      </c>
      <c r="G277" s="101">
        <v>0.08</v>
      </c>
      <c r="H277" s="102">
        <v>5</v>
      </c>
      <c r="I277" s="25">
        <v>1000</v>
      </c>
    </row>
    <row r="278" spans="1:9" s="25" customFormat="1">
      <c r="A278" s="77"/>
      <c r="B278" s="101">
        <v>35</v>
      </c>
      <c r="C278" s="101">
        <v>0.08</v>
      </c>
      <c r="D278" s="102">
        <v>5</v>
      </c>
      <c r="E278" s="25">
        <v>1000</v>
      </c>
      <c r="F278" s="101">
        <v>35</v>
      </c>
      <c r="G278" s="101">
        <v>0.08</v>
      </c>
      <c r="H278" s="102">
        <v>5</v>
      </c>
      <c r="I278" s="25">
        <v>1000</v>
      </c>
    </row>
    <row r="279" spans="1:9" s="25" customFormat="1">
      <c r="A279" s="77"/>
      <c r="B279" s="101">
        <v>35</v>
      </c>
      <c r="C279" s="101">
        <v>0.08</v>
      </c>
      <c r="D279" s="102">
        <v>5</v>
      </c>
      <c r="E279" s="25">
        <v>1000</v>
      </c>
      <c r="F279" s="101">
        <v>35</v>
      </c>
      <c r="G279" s="101">
        <v>0.08</v>
      </c>
      <c r="H279" s="102">
        <v>5</v>
      </c>
      <c r="I279" s="25">
        <v>1000</v>
      </c>
    </row>
    <row r="280" spans="1:9" s="25" customFormat="1">
      <c r="A280" s="77"/>
      <c r="B280" s="101">
        <v>35</v>
      </c>
      <c r="C280" s="101">
        <v>0.08</v>
      </c>
      <c r="D280" s="102">
        <v>5</v>
      </c>
      <c r="E280" s="25">
        <v>1000</v>
      </c>
      <c r="F280" s="101">
        <v>35</v>
      </c>
      <c r="G280" s="101">
        <v>0.08</v>
      </c>
      <c r="H280" s="102">
        <v>5</v>
      </c>
      <c r="I280" s="25">
        <v>1000</v>
      </c>
    </row>
    <row r="281" spans="1:9" s="25" customFormat="1">
      <c r="A281" s="77"/>
      <c r="B281" s="101">
        <v>35</v>
      </c>
      <c r="C281" s="101">
        <v>0.08</v>
      </c>
      <c r="D281" s="102">
        <v>5</v>
      </c>
      <c r="E281" s="25">
        <v>1000</v>
      </c>
      <c r="F281" s="101">
        <v>35</v>
      </c>
      <c r="G281" s="101">
        <v>0.08</v>
      </c>
      <c r="H281" s="102">
        <v>5</v>
      </c>
      <c r="I281" s="25">
        <v>1000</v>
      </c>
    </row>
    <row r="282" spans="1:9" s="25" customFormat="1">
      <c r="A282" s="77"/>
      <c r="B282" s="101">
        <v>35</v>
      </c>
      <c r="C282" s="101">
        <v>0.08</v>
      </c>
      <c r="D282" s="102">
        <v>5</v>
      </c>
      <c r="E282" s="25">
        <v>1000</v>
      </c>
      <c r="F282" s="101">
        <v>35</v>
      </c>
      <c r="G282" s="101">
        <v>0.08</v>
      </c>
      <c r="H282" s="102">
        <v>5</v>
      </c>
      <c r="I282" s="25">
        <v>1000</v>
      </c>
    </row>
    <row r="283" spans="1:9" s="25" customFormat="1">
      <c r="A283" s="77"/>
      <c r="B283" s="101">
        <v>35</v>
      </c>
      <c r="C283" s="101">
        <v>0.08</v>
      </c>
      <c r="D283" s="102">
        <v>5</v>
      </c>
      <c r="E283" s="25">
        <v>1000</v>
      </c>
      <c r="F283" s="101">
        <v>35</v>
      </c>
      <c r="G283" s="101">
        <v>0.08</v>
      </c>
      <c r="H283" s="102">
        <v>5</v>
      </c>
      <c r="I283" s="25">
        <v>1000</v>
      </c>
    </row>
    <row r="284" spans="1:9" s="25" customFormat="1">
      <c r="A284" s="77"/>
      <c r="B284" s="101">
        <v>35</v>
      </c>
      <c r="C284" s="101">
        <v>0.08</v>
      </c>
      <c r="D284" s="102">
        <v>5</v>
      </c>
      <c r="E284" s="25">
        <v>1000</v>
      </c>
      <c r="F284" s="101">
        <v>35</v>
      </c>
      <c r="G284" s="101">
        <v>0.08</v>
      </c>
      <c r="H284" s="102">
        <v>5</v>
      </c>
      <c r="I284" s="25">
        <v>1000</v>
      </c>
    </row>
    <row r="285" spans="1:9" s="25" customFormat="1">
      <c r="A285" s="77"/>
      <c r="B285" s="101">
        <v>35</v>
      </c>
      <c r="C285" s="101">
        <v>0.08</v>
      </c>
      <c r="D285" s="102">
        <v>5</v>
      </c>
      <c r="E285" s="25">
        <v>1000</v>
      </c>
      <c r="F285" s="101">
        <v>35</v>
      </c>
      <c r="G285" s="101">
        <v>0.08</v>
      </c>
      <c r="H285" s="102">
        <v>5</v>
      </c>
      <c r="I285" s="25">
        <v>1000</v>
      </c>
    </row>
    <row r="286" spans="1:9" s="25" customFormat="1">
      <c r="A286" s="77"/>
      <c r="B286" s="101">
        <v>35</v>
      </c>
      <c r="C286" s="101">
        <v>0.08</v>
      </c>
      <c r="D286" s="102">
        <v>5</v>
      </c>
      <c r="E286" s="25">
        <v>1000</v>
      </c>
      <c r="F286" s="101">
        <v>35</v>
      </c>
      <c r="G286" s="101">
        <v>0.08</v>
      </c>
      <c r="H286" s="102">
        <v>5</v>
      </c>
      <c r="I286" s="25">
        <v>1000</v>
      </c>
    </row>
    <row r="287" spans="1:9" s="25" customFormat="1">
      <c r="A287" s="77"/>
      <c r="B287" s="101">
        <v>35</v>
      </c>
      <c r="C287" s="101">
        <v>0.08</v>
      </c>
      <c r="D287" s="102">
        <v>5</v>
      </c>
      <c r="E287" s="25">
        <v>1000</v>
      </c>
      <c r="F287" s="101">
        <v>35</v>
      </c>
      <c r="G287" s="101">
        <v>0.08</v>
      </c>
      <c r="H287" s="102">
        <v>5</v>
      </c>
      <c r="I287" s="25">
        <v>1000</v>
      </c>
    </row>
    <row r="288" spans="1:9" s="25" customFormat="1">
      <c r="A288" s="77"/>
      <c r="B288" s="101">
        <v>35</v>
      </c>
      <c r="C288" s="101">
        <v>0.08</v>
      </c>
      <c r="D288" s="102">
        <v>5</v>
      </c>
      <c r="E288" s="25">
        <v>1000</v>
      </c>
      <c r="F288" s="101">
        <v>35</v>
      </c>
      <c r="G288" s="101">
        <v>0.08</v>
      </c>
      <c r="H288" s="102">
        <v>5</v>
      </c>
      <c r="I288" s="25">
        <v>1000</v>
      </c>
    </row>
    <row r="289" spans="1:9" s="25" customFormat="1">
      <c r="A289" s="77"/>
      <c r="B289" s="101">
        <v>35</v>
      </c>
      <c r="C289" s="101">
        <v>0.08</v>
      </c>
      <c r="D289" s="102">
        <v>5</v>
      </c>
      <c r="E289" s="25">
        <v>1000</v>
      </c>
      <c r="F289" s="101">
        <v>35</v>
      </c>
      <c r="G289" s="101">
        <v>0.08</v>
      </c>
      <c r="H289" s="102">
        <v>5</v>
      </c>
      <c r="I289" s="25">
        <v>1000</v>
      </c>
    </row>
    <row r="290" spans="1:9" s="25" customFormat="1">
      <c r="A290" s="77"/>
      <c r="B290" s="101">
        <v>35</v>
      </c>
      <c r="C290" s="101">
        <v>0.08</v>
      </c>
      <c r="D290" s="102">
        <v>5</v>
      </c>
      <c r="E290" s="25">
        <v>1000</v>
      </c>
      <c r="F290" s="101">
        <v>35</v>
      </c>
      <c r="G290" s="101">
        <v>0.08</v>
      </c>
      <c r="H290" s="102">
        <v>5</v>
      </c>
      <c r="I290" s="25">
        <v>1000</v>
      </c>
    </row>
    <row r="291" spans="1:9" s="25" customFormat="1">
      <c r="A291" s="77"/>
      <c r="B291" s="101">
        <v>35</v>
      </c>
      <c r="C291" s="101">
        <v>0.08</v>
      </c>
      <c r="D291" s="102">
        <v>5</v>
      </c>
      <c r="E291" s="25">
        <v>1000</v>
      </c>
      <c r="F291" s="101">
        <v>35</v>
      </c>
      <c r="G291" s="101">
        <v>0.08</v>
      </c>
      <c r="H291" s="102">
        <v>5</v>
      </c>
      <c r="I291" s="25">
        <v>1000</v>
      </c>
    </row>
    <row r="292" spans="1:9" s="25" customFormat="1">
      <c r="A292" s="77"/>
      <c r="B292" s="101">
        <v>35</v>
      </c>
      <c r="C292" s="101">
        <v>0.08</v>
      </c>
      <c r="D292" s="102">
        <v>5</v>
      </c>
      <c r="E292" s="25">
        <v>1000</v>
      </c>
      <c r="F292" s="101">
        <v>35</v>
      </c>
      <c r="G292" s="101">
        <v>0.08</v>
      </c>
      <c r="H292" s="102">
        <v>5</v>
      </c>
      <c r="I292" s="25">
        <v>1000</v>
      </c>
    </row>
    <row r="293" spans="1:9" s="25" customFormat="1">
      <c r="A293" s="77"/>
      <c r="B293" s="101">
        <v>35</v>
      </c>
      <c r="C293" s="101">
        <v>0.08</v>
      </c>
      <c r="D293" s="102">
        <v>5</v>
      </c>
      <c r="E293" s="25">
        <v>1000</v>
      </c>
      <c r="F293" s="101">
        <v>35</v>
      </c>
      <c r="G293" s="101">
        <v>0.08</v>
      </c>
      <c r="H293" s="102">
        <v>5</v>
      </c>
      <c r="I293" s="25">
        <v>1000</v>
      </c>
    </row>
    <row r="294" spans="1:9" s="25" customFormat="1">
      <c r="A294" s="77"/>
      <c r="B294" s="101">
        <v>35</v>
      </c>
      <c r="C294" s="101">
        <v>0.08</v>
      </c>
      <c r="D294" s="102">
        <v>5</v>
      </c>
      <c r="E294" s="25">
        <v>1000</v>
      </c>
      <c r="F294" s="101">
        <v>35</v>
      </c>
      <c r="G294" s="101">
        <v>0.08</v>
      </c>
      <c r="H294" s="102">
        <v>5</v>
      </c>
      <c r="I294" s="25">
        <v>1000</v>
      </c>
    </row>
    <row r="295" spans="1:9" s="25" customFormat="1">
      <c r="A295" s="77"/>
      <c r="B295" s="101">
        <v>35</v>
      </c>
      <c r="C295" s="101">
        <v>0.08</v>
      </c>
      <c r="D295" s="102">
        <v>5</v>
      </c>
      <c r="E295" s="25">
        <v>1000</v>
      </c>
      <c r="F295" s="101">
        <v>35</v>
      </c>
      <c r="G295" s="101">
        <v>0.08</v>
      </c>
      <c r="H295" s="102">
        <v>5</v>
      </c>
      <c r="I295" s="25">
        <v>1000</v>
      </c>
    </row>
    <row r="296" spans="1:9" s="25" customFormat="1">
      <c r="A296" s="77"/>
      <c r="B296" s="101">
        <v>35</v>
      </c>
      <c r="C296" s="101">
        <v>0.08</v>
      </c>
      <c r="D296" s="102">
        <v>5</v>
      </c>
      <c r="E296" s="25">
        <v>1000</v>
      </c>
      <c r="F296" s="101">
        <v>35</v>
      </c>
      <c r="G296" s="101">
        <v>0.08</v>
      </c>
      <c r="H296" s="102">
        <v>5</v>
      </c>
      <c r="I296" s="25">
        <v>1000</v>
      </c>
    </row>
    <row r="297" spans="1:9" s="25" customFormat="1">
      <c r="A297" s="77"/>
      <c r="B297" s="101">
        <v>35</v>
      </c>
      <c r="C297" s="101">
        <v>0.08</v>
      </c>
      <c r="D297" s="102">
        <v>5</v>
      </c>
      <c r="E297" s="25">
        <v>1000</v>
      </c>
      <c r="F297" s="101">
        <v>35</v>
      </c>
      <c r="G297" s="101">
        <v>0.08</v>
      </c>
      <c r="H297" s="102">
        <v>5</v>
      </c>
      <c r="I297" s="25">
        <v>1000</v>
      </c>
    </row>
    <row r="298" spans="1:9" s="25" customFormat="1">
      <c r="A298" s="77"/>
      <c r="B298" s="101">
        <v>35</v>
      </c>
      <c r="C298" s="101">
        <v>0.08</v>
      </c>
      <c r="D298" s="102">
        <v>5</v>
      </c>
      <c r="E298" s="25">
        <v>1000</v>
      </c>
      <c r="F298" s="101">
        <v>35</v>
      </c>
      <c r="G298" s="101">
        <v>0.08</v>
      </c>
      <c r="H298" s="102">
        <v>5</v>
      </c>
      <c r="I298" s="25">
        <v>1000</v>
      </c>
    </row>
    <row r="299" spans="1:9" s="25" customFormat="1">
      <c r="A299" s="77"/>
      <c r="B299" s="101">
        <v>35</v>
      </c>
      <c r="C299" s="101">
        <v>0.08</v>
      </c>
      <c r="D299" s="102">
        <v>5</v>
      </c>
      <c r="E299" s="25">
        <v>1000</v>
      </c>
      <c r="F299" s="101">
        <v>35</v>
      </c>
      <c r="G299" s="101">
        <v>0.08</v>
      </c>
      <c r="H299" s="102">
        <v>5</v>
      </c>
      <c r="I299" s="25">
        <v>1000</v>
      </c>
    </row>
    <row r="300" spans="1:9" s="25" customFormat="1">
      <c r="A300" s="77"/>
      <c r="B300" s="101">
        <v>35</v>
      </c>
      <c r="C300" s="101">
        <v>0.08</v>
      </c>
      <c r="D300" s="102">
        <v>5</v>
      </c>
      <c r="E300" s="25">
        <v>1000</v>
      </c>
      <c r="F300" s="101">
        <v>35</v>
      </c>
      <c r="G300" s="101">
        <v>0.08</v>
      </c>
      <c r="H300" s="102">
        <v>5</v>
      </c>
      <c r="I300" s="25">
        <v>1000</v>
      </c>
    </row>
    <row r="301" spans="1:9" s="25" customFormat="1">
      <c r="A301" s="77"/>
      <c r="B301" s="101">
        <v>35</v>
      </c>
      <c r="C301" s="101">
        <v>0.08</v>
      </c>
      <c r="D301" s="102">
        <v>5</v>
      </c>
      <c r="E301" s="25">
        <v>1000</v>
      </c>
      <c r="F301" s="101">
        <v>35</v>
      </c>
      <c r="G301" s="101">
        <v>0.08</v>
      </c>
      <c r="H301" s="102">
        <v>5</v>
      </c>
      <c r="I301" s="25">
        <v>1000</v>
      </c>
    </row>
    <row r="302" spans="1:9" s="25" customFormat="1">
      <c r="A302" s="77"/>
      <c r="B302" s="101">
        <v>35</v>
      </c>
      <c r="C302" s="101">
        <v>0.08</v>
      </c>
      <c r="D302" s="102">
        <v>5</v>
      </c>
      <c r="E302" s="25">
        <v>1000</v>
      </c>
      <c r="F302" s="101">
        <v>35</v>
      </c>
      <c r="G302" s="101">
        <v>0.08</v>
      </c>
      <c r="H302" s="102">
        <v>5</v>
      </c>
      <c r="I302" s="25">
        <v>1000</v>
      </c>
    </row>
    <row r="303" spans="1:9" s="25" customFormat="1">
      <c r="A303" s="77"/>
      <c r="B303" s="101">
        <v>35</v>
      </c>
      <c r="C303" s="101">
        <v>0.08</v>
      </c>
      <c r="D303" s="102">
        <v>5</v>
      </c>
      <c r="E303" s="25">
        <v>1000</v>
      </c>
      <c r="F303" s="101">
        <v>35</v>
      </c>
      <c r="G303" s="101">
        <v>0.08</v>
      </c>
      <c r="H303" s="102">
        <v>5</v>
      </c>
      <c r="I303" s="25">
        <v>1000</v>
      </c>
    </row>
    <row r="304" spans="1:9" s="25" customFormat="1">
      <c r="A304" s="77"/>
      <c r="B304" s="101">
        <v>35</v>
      </c>
      <c r="C304" s="101">
        <v>0.08</v>
      </c>
      <c r="D304" s="102">
        <v>5</v>
      </c>
      <c r="E304" s="25">
        <v>1000</v>
      </c>
      <c r="F304" s="101">
        <v>35</v>
      </c>
      <c r="G304" s="101">
        <v>0.08</v>
      </c>
      <c r="H304" s="102">
        <v>5</v>
      </c>
      <c r="I304" s="25">
        <v>1000</v>
      </c>
    </row>
    <row r="305" spans="1:9" s="25" customFormat="1">
      <c r="A305" s="77"/>
      <c r="B305" s="101">
        <v>35</v>
      </c>
      <c r="C305" s="101">
        <v>0.08</v>
      </c>
      <c r="D305" s="102">
        <v>5</v>
      </c>
      <c r="E305" s="25">
        <v>1000</v>
      </c>
      <c r="F305" s="101">
        <v>35</v>
      </c>
      <c r="G305" s="101">
        <v>0.08</v>
      </c>
      <c r="H305" s="102">
        <v>5</v>
      </c>
      <c r="I305" s="25">
        <v>1000</v>
      </c>
    </row>
    <row r="306" spans="1:9" s="25" customFormat="1">
      <c r="A306" s="77"/>
      <c r="B306" s="101">
        <v>35</v>
      </c>
      <c r="C306" s="101">
        <v>0.08</v>
      </c>
      <c r="D306" s="102">
        <v>5</v>
      </c>
      <c r="E306" s="25">
        <v>1000</v>
      </c>
      <c r="F306" s="101">
        <v>35</v>
      </c>
      <c r="G306" s="101">
        <v>0.08</v>
      </c>
      <c r="H306" s="102">
        <v>5</v>
      </c>
      <c r="I306" s="25">
        <v>1000</v>
      </c>
    </row>
    <row r="307" spans="1:9" s="25" customFormat="1">
      <c r="A307" s="77"/>
      <c r="B307" s="101">
        <v>35</v>
      </c>
      <c r="C307" s="101">
        <v>0.08</v>
      </c>
      <c r="D307" s="102">
        <v>5</v>
      </c>
      <c r="E307" s="25">
        <v>1000</v>
      </c>
      <c r="F307" s="101">
        <v>35</v>
      </c>
      <c r="G307" s="101">
        <v>0.08</v>
      </c>
      <c r="H307" s="102">
        <v>5</v>
      </c>
      <c r="I307" s="25">
        <v>1000</v>
      </c>
    </row>
    <row r="308" spans="1:9" s="25" customFormat="1">
      <c r="A308" s="77"/>
      <c r="B308" s="101">
        <v>35</v>
      </c>
      <c r="C308" s="101">
        <v>0.08</v>
      </c>
      <c r="D308" s="102">
        <v>5</v>
      </c>
      <c r="E308" s="25">
        <v>1000</v>
      </c>
      <c r="F308" s="101">
        <v>35</v>
      </c>
      <c r="G308" s="101">
        <v>0.08</v>
      </c>
      <c r="H308" s="102">
        <v>5</v>
      </c>
      <c r="I308" s="25">
        <v>1000</v>
      </c>
    </row>
    <row r="309" spans="1:9" s="25" customFormat="1">
      <c r="A309" s="77"/>
      <c r="B309" s="101">
        <v>35</v>
      </c>
      <c r="C309" s="101">
        <v>0.08</v>
      </c>
      <c r="D309" s="102">
        <v>5</v>
      </c>
      <c r="E309" s="25">
        <v>1000</v>
      </c>
      <c r="F309" s="101">
        <v>35</v>
      </c>
      <c r="G309" s="101">
        <v>0.08</v>
      </c>
      <c r="H309" s="102">
        <v>5</v>
      </c>
      <c r="I309" s="25">
        <v>1000</v>
      </c>
    </row>
    <row r="310" spans="1:9" s="25" customFormat="1">
      <c r="A310" s="77"/>
      <c r="B310" s="101">
        <v>35</v>
      </c>
      <c r="C310" s="101">
        <v>0.08</v>
      </c>
      <c r="D310" s="102">
        <v>5</v>
      </c>
      <c r="E310" s="25">
        <v>1000</v>
      </c>
      <c r="F310" s="101">
        <v>35</v>
      </c>
      <c r="G310" s="101">
        <v>0.08</v>
      </c>
      <c r="H310" s="102">
        <v>5</v>
      </c>
      <c r="I310" s="25">
        <v>1000</v>
      </c>
    </row>
    <row r="311" spans="1:9" s="25" customFormat="1">
      <c r="A311" s="77"/>
      <c r="B311" s="101">
        <v>35</v>
      </c>
      <c r="C311" s="101">
        <v>0.08</v>
      </c>
      <c r="D311" s="102">
        <v>5</v>
      </c>
      <c r="E311" s="25">
        <v>1000</v>
      </c>
      <c r="F311" s="101">
        <v>35</v>
      </c>
      <c r="G311" s="101">
        <v>0.08</v>
      </c>
      <c r="H311" s="102">
        <v>5</v>
      </c>
      <c r="I311" s="25">
        <v>1000</v>
      </c>
    </row>
    <row r="312" spans="1:9" s="25" customFormat="1">
      <c r="A312" s="77"/>
      <c r="B312" s="101">
        <v>35</v>
      </c>
      <c r="C312" s="101">
        <v>0.08</v>
      </c>
      <c r="D312" s="102">
        <v>5</v>
      </c>
      <c r="E312" s="25">
        <v>1000</v>
      </c>
      <c r="F312" s="101">
        <v>35</v>
      </c>
      <c r="G312" s="101">
        <v>0.08</v>
      </c>
      <c r="H312" s="102">
        <v>5</v>
      </c>
      <c r="I312" s="25">
        <v>1000</v>
      </c>
    </row>
    <row r="313" spans="1:9" s="25" customFormat="1">
      <c r="A313" s="77"/>
      <c r="B313" s="101">
        <v>35</v>
      </c>
      <c r="C313" s="101">
        <v>0.08</v>
      </c>
      <c r="D313" s="102">
        <v>5</v>
      </c>
      <c r="E313" s="25">
        <v>1000</v>
      </c>
      <c r="F313" s="101">
        <v>35</v>
      </c>
      <c r="G313" s="101">
        <v>0.08</v>
      </c>
      <c r="H313" s="102">
        <v>5</v>
      </c>
      <c r="I313" s="25">
        <v>1000</v>
      </c>
    </row>
    <row r="314" spans="1:9" s="25" customFormat="1">
      <c r="A314" s="77"/>
      <c r="B314" s="101">
        <v>35</v>
      </c>
      <c r="C314" s="101">
        <v>0.08</v>
      </c>
      <c r="D314" s="102">
        <v>5</v>
      </c>
      <c r="E314" s="25">
        <v>1000</v>
      </c>
      <c r="F314" s="101">
        <v>35</v>
      </c>
      <c r="G314" s="101">
        <v>0.08</v>
      </c>
      <c r="H314" s="102">
        <v>5</v>
      </c>
      <c r="I314" s="25">
        <v>1000</v>
      </c>
    </row>
    <row r="315" spans="1:9" s="25" customFormat="1">
      <c r="A315" s="77"/>
      <c r="B315" s="101">
        <v>35</v>
      </c>
      <c r="C315" s="101">
        <v>0.08</v>
      </c>
      <c r="D315" s="102">
        <v>5</v>
      </c>
      <c r="E315" s="25">
        <v>1000</v>
      </c>
      <c r="F315" s="101">
        <v>35</v>
      </c>
      <c r="G315" s="101">
        <v>0.08</v>
      </c>
      <c r="H315" s="102">
        <v>5</v>
      </c>
      <c r="I315" s="25">
        <v>1000</v>
      </c>
    </row>
    <row r="316" spans="1:9" s="25" customFormat="1">
      <c r="A316" s="77"/>
      <c r="B316" s="101">
        <v>35</v>
      </c>
      <c r="C316" s="101">
        <v>0.08</v>
      </c>
      <c r="D316" s="102">
        <v>5</v>
      </c>
      <c r="E316" s="25">
        <v>1000</v>
      </c>
      <c r="F316" s="101">
        <v>35</v>
      </c>
      <c r="G316" s="101">
        <v>0.08</v>
      </c>
      <c r="H316" s="102">
        <v>5</v>
      </c>
      <c r="I316" s="25">
        <v>1000</v>
      </c>
    </row>
    <row r="317" spans="1:9" s="25" customFormat="1">
      <c r="A317" s="77"/>
      <c r="B317" s="101">
        <v>35</v>
      </c>
      <c r="C317" s="101">
        <v>0.08</v>
      </c>
      <c r="D317" s="102">
        <v>5</v>
      </c>
      <c r="E317" s="25">
        <v>1000</v>
      </c>
      <c r="F317" s="101">
        <v>35</v>
      </c>
      <c r="G317" s="101">
        <v>0.08</v>
      </c>
      <c r="H317" s="102">
        <v>5</v>
      </c>
      <c r="I317" s="25">
        <v>1000</v>
      </c>
    </row>
    <row r="318" spans="1:9" s="25" customFormat="1">
      <c r="A318" s="77"/>
      <c r="B318" s="101">
        <v>35</v>
      </c>
      <c r="C318" s="101">
        <v>0.08</v>
      </c>
      <c r="D318" s="102">
        <v>5</v>
      </c>
      <c r="E318" s="25">
        <v>1000</v>
      </c>
      <c r="F318" s="101">
        <v>35</v>
      </c>
      <c r="G318" s="101">
        <v>0.08</v>
      </c>
      <c r="H318" s="102">
        <v>5</v>
      </c>
      <c r="I318" s="25">
        <v>1000</v>
      </c>
    </row>
    <row r="319" spans="1:9" s="25" customFormat="1">
      <c r="A319" s="77"/>
      <c r="B319" s="101">
        <v>35</v>
      </c>
      <c r="C319" s="101">
        <v>0.08</v>
      </c>
      <c r="D319" s="102">
        <v>5</v>
      </c>
      <c r="E319" s="25">
        <v>1000</v>
      </c>
      <c r="F319" s="101">
        <v>35</v>
      </c>
      <c r="G319" s="101">
        <v>0.08</v>
      </c>
      <c r="H319" s="102">
        <v>5</v>
      </c>
      <c r="I319" s="25">
        <v>1000</v>
      </c>
    </row>
    <row r="320" spans="1:9" s="25" customFormat="1">
      <c r="A320" s="77"/>
      <c r="B320" s="101">
        <v>35</v>
      </c>
      <c r="C320" s="101">
        <v>0.08</v>
      </c>
      <c r="D320" s="102">
        <v>5</v>
      </c>
      <c r="E320" s="25">
        <v>1000</v>
      </c>
      <c r="F320" s="101">
        <v>35</v>
      </c>
      <c r="G320" s="101">
        <v>0.08</v>
      </c>
      <c r="H320" s="102">
        <v>5</v>
      </c>
      <c r="I320" s="25">
        <v>1000</v>
      </c>
    </row>
    <row r="321" spans="1:9" s="25" customFormat="1">
      <c r="A321" s="77"/>
      <c r="B321" s="101">
        <v>35</v>
      </c>
      <c r="C321" s="101">
        <v>0.08</v>
      </c>
      <c r="D321" s="102">
        <v>5</v>
      </c>
      <c r="E321" s="25">
        <v>1000</v>
      </c>
      <c r="F321" s="101">
        <v>35</v>
      </c>
      <c r="G321" s="101">
        <v>0.08</v>
      </c>
      <c r="H321" s="102">
        <v>5</v>
      </c>
      <c r="I321" s="25">
        <v>1000</v>
      </c>
    </row>
    <row r="322" spans="1:9" s="25" customFormat="1">
      <c r="A322" s="77"/>
      <c r="B322" s="101">
        <v>35</v>
      </c>
      <c r="C322" s="101">
        <v>0.08</v>
      </c>
      <c r="D322" s="102">
        <v>5</v>
      </c>
      <c r="E322" s="25">
        <v>1000</v>
      </c>
      <c r="F322" s="101">
        <v>35</v>
      </c>
      <c r="G322" s="101">
        <v>0.08</v>
      </c>
      <c r="H322" s="102">
        <v>5</v>
      </c>
      <c r="I322" s="25">
        <v>1000</v>
      </c>
    </row>
    <row r="323" spans="1:9" s="25" customFormat="1">
      <c r="A323" s="77"/>
      <c r="B323" s="101">
        <v>35</v>
      </c>
      <c r="C323" s="101">
        <v>0.08</v>
      </c>
      <c r="D323" s="102">
        <v>5</v>
      </c>
      <c r="E323" s="25">
        <v>1000</v>
      </c>
      <c r="F323" s="101">
        <v>35</v>
      </c>
      <c r="G323" s="101">
        <v>0.08</v>
      </c>
      <c r="H323" s="102">
        <v>5</v>
      </c>
      <c r="I323" s="25">
        <v>1000</v>
      </c>
    </row>
    <row r="324" spans="1:9" s="25" customFormat="1">
      <c r="A324" s="77"/>
      <c r="B324" s="101">
        <v>35</v>
      </c>
      <c r="C324" s="101">
        <v>0.08</v>
      </c>
      <c r="D324" s="102">
        <v>5</v>
      </c>
      <c r="E324" s="25">
        <v>1000</v>
      </c>
      <c r="F324" s="101">
        <v>35</v>
      </c>
      <c r="G324" s="101">
        <v>0.08</v>
      </c>
      <c r="H324" s="102">
        <v>5</v>
      </c>
      <c r="I324" s="25">
        <v>1000</v>
      </c>
    </row>
    <row r="325" spans="1:9" s="25" customFormat="1">
      <c r="A325" s="77"/>
      <c r="B325" s="101">
        <v>35</v>
      </c>
      <c r="C325" s="101">
        <v>0.08</v>
      </c>
      <c r="D325" s="102">
        <v>5</v>
      </c>
      <c r="E325" s="25">
        <v>1000</v>
      </c>
      <c r="F325" s="101">
        <v>35</v>
      </c>
      <c r="G325" s="101">
        <v>0.08</v>
      </c>
      <c r="H325" s="102">
        <v>5</v>
      </c>
      <c r="I325" s="25">
        <v>1000</v>
      </c>
    </row>
    <row r="326" spans="1:9" s="25" customFormat="1">
      <c r="A326" s="77"/>
      <c r="B326" s="101">
        <v>35</v>
      </c>
      <c r="C326" s="101">
        <v>0.08</v>
      </c>
      <c r="D326" s="102">
        <v>5</v>
      </c>
      <c r="E326" s="25">
        <v>1000</v>
      </c>
      <c r="F326" s="101">
        <v>35</v>
      </c>
      <c r="G326" s="101">
        <v>0.08</v>
      </c>
      <c r="H326" s="102">
        <v>5</v>
      </c>
      <c r="I326" s="25">
        <v>1000</v>
      </c>
    </row>
    <row r="327" spans="1:9" s="25" customFormat="1">
      <c r="A327" s="77"/>
      <c r="B327" s="101">
        <v>35</v>
      </c>
      <c r="C327" s="101">
        <v>0.08</v>
      </c>
      <c r="D327" s="102">
        <v>5</v>
      </c>
      <c r="E327" s="25">
        <v>1000</v>
      </c>
      <c r="F327" s="101">
        <v>35</v>
      </c>
      <c r="G327" s="101">
        <v>0.08</v>
      </c>
      <c r="H327" s="102">
        <v>5</v>
      </c>
      <c r="I327" s="25">
        <v>1000</v>
      </c>
    </row>
    <row r="328" spans="1:9" s="25" customFormat="1">
      <c r="A328" s="77"/>
      <c r="B328" s="101">
        <v>35</v>
      </c>
      <c r="C328" s="101">
        <v>0.08</v>
      </c>
      <c r="D328" s="102">
        <v>5</v>
      </c>
      <c r="E328" s="25">
        <v>1000</v>
      </c>
      <c r="F328" s="101">
        <v>35</v>
      </c>
      <c r="G328" s="101">
        <v>0.08</v>
      </c>
      <c r="H328" s="102">
        <v>5</v>
      </c>
      <c r="I328" s="25">
        <v>1000</v>
      </c>
    </row>
    <row r="329" spans="1:9" s="25" customFormat="1">
      <c r="A329" s="77"/>
      <c r="B329" s="101">
        <v>35</v>
      </c>
      <c r="C329" s="101">
        <v>0.08</v>
      </c>
      <c r="D329" s="102">
        <v>5</v>
      </c>
      <c r="E329" s="25">
        <v>1000</v>
      </c>
      <c r="F329" s="101">
        <v>35</v>
      </c>
      <c r="G329" s="101">
        <v>0.08</v>
      </c>
      <c r="H329" s="102">
        <v>5</v>
      </c>
      <c r="I329" s="25">
        <v>1000</v>
      </c>
    </row>
    <row r="330" spans="1:9" s="25" customFormat="1">
      <c r="A330" s="77"/>
      <c r="B330" s="101">
        <v>35</v>
      </c>
      <c r="C330" s="101">
        <v>0.08</v>
      </c>
      <c r="D330" s="102">
        <v>5</v>
      </c>
      <c r="E330" s="25">
        <v>1000</v>
      </c>
      <c r="F330" s="101">
        <v>35</v>
      </c>
      <c r="G330" s="101">
        <v>0.08</v>
      </c>
      <c r="H330" s="102">
        <v>5</v>
      </c>
      <c r="I330" s="25">
        <v>1000</v>
      </c>
    </row>
    <row r="331" spans="1:9" s="25" customFormat="1">
      <c r="A331" s="77"/>
      <c r="B331" s="101">
        <v>35</v>
      </c>
      <c r="C331" s="101">
        <v>0.08</v>
      </c>
      <c r="D331" s="102">
        <v>5</v>
      </c>
      <c r="E331" s="25">
        <v>1000</v>
      </c>
      <c r="F331" s="101">
        <v>35</v>
      </c>
      <c r="G331" s="101">
        <v>0.08</v>
      </c>
      <c r="H331" s="102">
        <v>5</v>
      </c>
      <c r="I331" s="25">
        <v>1000</v>
      </c>
    </row>
    <row r="332" spans="1:9" s="25" customFormat="1">
      <c r="A332" s="77"/>
      <c r="B332" s="101">
        <v>35</v>
      </c>
      <c r="C332" s="101">
        <v>0.08</v>
      </c>
      <c r="D332" s="102">
        <v>5</v>
      </c>
      <c r="E332" s="25">
        <v>1000</v>
      </c>
      <c r="F332" s="101">
        <v>35</v>
      </c>
      <c r="G332" s="101">
        <v>0.08</v>
      </c>
      <c r="H332" s="102">
        <v>5</v>
      </c>
      <c r="I332" s="25">
        <v>1000</v>
      </c>
    </row>
    <row r="333" spans="1:9" s="25" customFormat="1">
      <c r="A333" s="77"/>
      <c r="B333" s="101">
        <v>35</v>
      </c>
      <c r="C333" s="101">
        <v>0.08</v>
      </c>
      <c r="D333" s="102">
        <v>5</v>
      </c>
      <c r="E333" s="25">
        <v>1000</v>
      </c>
      <c r="F333" s="101">
        <v>35</v>
      </c>
      <c r="G333" s="101">
        <v>0.08</v>
      </c>
      <c r="H333" s="102">
        <v>5</v>
      </c>
      <c r="I333" s="25">
        <v>1000</v>
      </c>
    </row>
    <row r="334" spans="1:9" s="25" customFormat="1">
      <c r="A334" s="77"/>
      <c r="B334" s="101">
        <v>35</v>
      </c>
      <c r="C334" s="101">
        <v>0.08</v>
      </c>
      <c r="D334" s="102">
        <v>5</v>
      </c>
      <c r="E334" s="25">
        <v>1000</v>
      </c>
      <c r="F334" s="101">
        <v>35</v>
      </c>
      <c r="G334" s="101">
        <v>0.08</v>
      </c>
      <c r="H334" s="102">
        <v>5</v>
      </c>
      <c r="I334" s="25">
        <v>1000</v>
      </c>
    </row>
    <row r="335" spans="1:9" s="25" customFormat="1">
      <c r="A335" s="77"/>
      <c r="B335" s="101">
        <v>0</v>
      </c>
      <c r="C335" s="101">
        <v>0</v>
      </c>
      <c r="D335" s="102">
        <v>5</v>
      </c>
      <c r="E335" s="25">
        <v>1000</v>
      </c>
      <c r="F335" s="101">
        <v>0</v>
      </c>
      <c r="G335" s="101">
        <v>0</v>
      </c>
      <c r="H335" s="102">
        <v>5</v>
      </c>
      <c r="I335" s="25">
        <v>1000</v>
      </c>
    </row>
    <row r="336" spans="1:9" s="25" customFormat="1">
      <c r="A336" s="77"/>
      <c r="B336" s="101">
        <v>0</v>
      </c>
      <c r="C336" s="101">
        <v>0</v>
      </c>
      <c r="D336" s="102">
        <v>5</v>
      </c>
      <c r="E336" s="25">
        <v>1000</v>
      </c>
      <c r="F336" s="101">
        <v>0</v>
      </c>
      <c r="G336" s="101">
        <v>0</v>
      </c>
      <c r="H336" s="102">
        <v>5</v>
      </c>
      <c r="I336" s="25">
        <v>1000</v>
      </c>
    </row>
    <row r="337" spans="1:9" s="25" customFormat="1">
      <c r="A337" s="77"/>
      <c r="B337" s="101">
        <v>0</v>
      </c>
      <c r="C337" s="101">
        <v>0</v>
      </c>
      <c r="D337" s="102">
        <v>5</v>
      </c>
      <c r="E337" s="25">
        <v>1000</v>
      </c>
      <c r="F337" s="101">
        <v>0</v>
      </c>
      <c r="G337" s="101">
        <v>0</v>
      </c>
      <c r="H337" s="102">
        <v>5</v>
      </c>
      <c r="I337" s="25">
        <v>1000</v>
      </c>
    </row>
    <row r="338" spans="1:9" s="25" customFormat="1">
      <c r="A338" s="77"/>
      <c r="B338" s="101">
        <v>0</v>
      </c>
      <c r="C338" s="101">
        <v>0</v>
      </c>
      <c r="D338" s="102">
        <v>5</v>
      </c>
      <c r="E338" s="25">
        <v>1000</v>
      </c>
      <c r="F338" s="101">
        <v>0</v>
      </c>
      <c r="G338" s="101">
        <v>0</v>
      </c>
      <c r="H338" s="102">
        <v>5</v>
      </c>
      <c r="I338" s="25">
        <v>1000</v>
      </c>
    </row>
    <row r="339" spans="1:9" s="25" customFormat="1">
      <c r="A339" s="77"/>
      <c r="B339" s="101">
        <v>0</v>
      </c>
      <c r="C339" s="101">
        <v>0</v>
      </c>
      <c r="D339" s="102">
        <v>5</v>
      </c>
      <c r="E339" s="25">
        <v>1000</v>
      </c>
      <c r="F339" s="101">
        <v>0</v>
      </c>
      <c r="G339" s="101">
        <v>0</v>
      </c>
      <c r="H339" s="102">
        <v>5</v>
      </c>
      <c r="I339" s="25">
        <v>1000</v>
      </c>
    </row>
    <row r="340" spans="1:9" s="25" customFormat="1">
      <c r="A340" s="77"/>
      <c r="B340" s="101">
        <v>0</v>
      </c>
      <c r="C340" s="101">
        <v>0</v>
      </c>
      <c r="D340" s="102">
        <v>5</v>
      </c>
      <c r="E340" s="25">
        <v>1000</v>
      </c>
      <c r="F340" s="101">
        <v>0</v>
      </c>
      <c r="G340" s="101">
        <v>0</v>
      </c>
      <c r="H340" s="102">
        <v>5</v>
      </c>
      <c r="I340" s="25">
        <v>1000</v>
      </c>
    </row>
    <row r="341" spans="1:9" s="25" customFormat="1">
      <c r="A341" s="77"/>
      <c r="B341" s="101">
        <v>0</v>
      </c>
      <c r="C341" s="101">
        <v>0</v>
      </c>
      <c r="D341" s="102">
        <v>5</v>
      </c>
      <c r="E341" s="25">
        <v>1000</v>
      </c>
      <c r="F341" s="101">
        <v>0</v>
      </c>
      <c r="G341" s="101">
        <v>0</v>
      </c>
      <c r="H341" s="102">
        <v>5</v>
      </c>
      <c r="I341" s="25">
        <v>1000</v>
      </c>
    </row>
    <row r="342" spans="1:9" s="25" customFormat="1">
      <c r="A342" s="77"/>
      <c r="B342" s="101">
        <v>0</v>
      </c>
      <c r="C342" s="101">
        <v>0</v>
      </c>
      <c r="D342" s="102">
        <v>5</v>
      </c>
      <c r="E342" s="25">
        <v>1000</v>
      </c>
      <c r="F342" s="101">
        <v>0</v>
      </c>
      <c r="G342" s="101">
        <v>0</v>
      </c>
      <c r="H342" s="102">
        <v>5</v>
      </c>
      <c r="I342" s="25">
        <v>1000</v>
      </c>
    </row>
    <row r="343" spans="1:9" s="25" customFormat="1">
      <c r="A343" s="77"/>
      <c r="B343" s="101">
        <v>0</v>
      </c>
      <c r="C343" s="101">
        <v>0</v>
      </c>
      <c r="D343" s="102">
        <v>5</v>
      </c>
      <c r="E343" s="25">
        <v>1000</v>
      </c>
      <c r="F343" s="101">
        <v>0</v>
      </c>
      <c r="G343" s="101">
        <v>0</v>
      </c>
      <c r="H343" s="102">
        <v>5</v>
      </c>
      <c r="I343" s="25">
        <v>1000</v>
      </c>
    </row>
    <row r="344" spans="1:9" s="25" customFormat="1">
      <c r="A344" s="77"/>
      <c r="B344" s="101">
        <v>0</v>
      </c>
      <c r="C344" s="101">
        <v>0</v>
      </c>
      <c r="D344" s="102">
        <v>5</v>
      </c>
      <c r="E344" s="25">
        <v>1000</v>
      </c>
      <c r="F344" s="101">
        <v>0</v>
      </c>
      <c r="G344" s="101">
        <v>0</v>
      </c>
      <c r="H344" s="102">
        <v>5</v>
      </c>
      <c r="I344" s="25">
        <v>1000</v>
      </c>
    </row>
    <row r="345" spans="1:9" s="25" customFormat="1">
      <c r="A345" s="77"/>
      <c r="B345" s="101">
        <v>0</v>
      </c>
      <c r="C345" s="101">
        <v>0</v>
      </c>
      <c r="D345" s="102">
        <v>5</v>
      </c>
      <c r="E345" s="25">
        <v>1000</v>
      </c>
      <c r="F345" s="101">
        <v>0</v>
      </c>
      <c r="G345" s="101">
        <v>0</v>
      </c>
      <c r="H345" s="102">
        <v>5</v>
      </c>
      <c r="I345" s="25">
        <v>1000</v>
      </c>
    </row>
    <row r="346" spans="1:9" s="25" customFormat="1">
      <c r="A346" s="77"/>
      <c r="B346" s="101">
        <v>0</v>
      </c>
      <c r="C346" s="101">
        <v>0</v>
      </c>
      <c r="D346" s="102">
        <v>5</v>
      </c>
      <c r="E346" s="25">
        <v>1000</v>
      </c>
      <c r="F346" s="101">
        <v>0</v>
      </c>
      <c r="G346" s="101">
        <v>0</v>
      </c>
      <c r="H346" s="102">
        <v>5</v>
      </c>
      <c r="I346" s="25">
        <v>1000</v>
      </c>
    </row>
    <row r="347" spans="1:9" s="25" customFormat="1">
      <c r="A347" s="77"/>
      <c r="B347" s="101">
        <v>0</v>
      </c>
      <c r="C347" s="101">
        <v>0</v>
      </c>
      <c r="D347" s="102">
        <v>5</v>
      </c>
      <c r="E347" s="25">
        <v>1000</v>
      </c>
      <c r="F347" s="101">
        <v>0</v>
      </c>
      <c r="G347" s="101">
        <v>0</v>
      </c>
      <c r="H347" s="102">
        <v>5</v>
      </c>
      <c r="I347" s="25">
        <v>1000</v>
      </c>
    </row>
    <row r="348" spans="1:9" s="25" customFormat="1">
      <c r="A348" s="77"/>
      <c r="B348" s="101">
        <v>0</v>
      </c>
      <c r="C348" s="101">
        <v>0</v>
      </c>
      <c r="D348" s="102">
        <v>5</v>
      </c>
      <c r="E348" s="25">
        <v>1000</v>
      </c>
      <c r="F348" s="101">
        <v>0</v>
      </c>
      <c r="G348" s="101">
        <v>0</v>
      </c>
      <c r="H348" s="102">
        <v>5</v>
      </c>
      <c r="I348" s="25">
        <v>1000</v>
      </c>
    </row>
    <row r="349" spans="1:9" s="25" customFormat="1">
      <c r="A349" s="77"/>
      <c r="B349" s="101">
        <v>0</v>
      </c>
      <c r="C349" s="101">
        <v>0</v>
      </c>
      <c r="D349" s="102">
        <v>5</v>
      </c>
      <c r="E349" s="25">
        <v>1000</v>
      </c>
      <c r="F349" s="101">
        <v>0</v>
      </c>
      <c r="G349" s="101">
        <v>0</v>
      </c>
      <c r="H349" s="102">
        <v>5</v>
      </c>
      <c r="I349" s="25">
        <v>1000</v>
      </c>
    </row>
    <row r="350" spans="1:9" s="25" customFormat="1">
      <c r="A350" s="77"/>
      <c r="B350" s="101">
        <v>0</v>
      </c>
      <c r="C350" s="101">
        <v>0</v>
      </c>
      <c r="D350" s="102">
        <v>5</v>
      </c>
      <c r="E350" s="25">
        <v>1000</v>
      </c>
      <c r="F350" s="101">
        <v>0</v>
      </c>
      <c r="G350" s="101">
        <v>0</v>
      </c>
      <c r="H350" s="102">
        <v>5</v>
      </c>
      <c r="I350" s="25">
        <v>1000</v>
      </c>
    </row>
    <row r="351" spans="1:9" s="25" customFormat="1">
      <c r="A351" s="77"/>
      <c r="B351" s="101">
        <v>0</v>
      </c>
      <c r="C351" s="101">
        <v>0</v>
      </c>
      <c r="D351" s="102">
        <v>5</v>
      </c>
      <c r="E351" s="25">
        <v>1000</v>
      </c>
      <c r="F351" s="101">
        <v>0</v>
      </c>
      <c r="G351" s="101">
        <v>0</v>
      </c>
      <c r="H351" s="102">
        <v>5</v>
      </c>
      <c r="I351" s="25">
        <v>1000</v>
      </c>
    </row>
    <row r="352" spans="1:9" s="25" customFormat="1">
      <c r="A352" s="77"/>
      <c r="B352" s="101">
        <v>0</v>
      </c>
      <c r="C352" s="101">
        <v>0</v>
      </c>
      <c r="D352" s="102">
        <v>5</v>
      </c>
      <c r="E352" s="25">
        <v>1000</v>
      </c>
      <c r="F352" s="101">
        <v>0</v>
      </c>
      <c r="G352" s="101">
        <v>0</v>
      </c>
      <c r="H352" s="102">
        <v>5</v>
      </c>
      <c r="I352" s="25">
        <v>1000</v>
      </c>
    </row>
    <row r="353" spans="1:9" s="25" customFormat="1">
      <c r="A353" s="77"/>
      <c r="B353" s="101">
        <v>0</v>
      </c>
      <c r="C353" s="101">
        <v>0</v>
      </c>
      <c r="D353" s="102">
        <v>5</v>
      </c>
      <c r="E353" s="25">
        <v>1000</v>
      </c>
      <c r="F353" s="101">
        <v>0</v>
      </c>
      <c r="G353" s="101">
        <v>0</v>
      </c>
      <c r="H353" s="102">
        <v>5</v>
      </c>
      <c r="I353" s="25">
        <v>1000</v>
      </c>
    </row>
    <row r="354" spans="1:9" s="25" customFormat="1">
      <c r="A354" s="77"/>
      <c r="B354" s="101">
        <v>0</v>
      </c>
      <c r="C354" s="101">
        <v>0</v>
      </c>
      <c r="D354" s="102">
        <v>5</v>
      </c>
      <c r="E354" s="25">
        <v>1000</v>
      </c>
      <c r="F354" s="101">
        <v>0</v>
      </c>
      <c r="G354" s="101">
        <v>0</v>
      </c>
      <c r="H354" s="102">
        <v>5</v>
      </c>
      <c r="I354" s="25">
        <v>1000</v>
      </c>
    </row>
    <row r="355" spans="1:9" s="25" customFormat="1">
      <c r="A355" s="77"/>
      <c r="B355" s="101">
        <v>0</v>
      </c>
      <c r="C355" s="101">
        <v>0</v>
      </c>
      <c r="D355" s="102">
        <v>5</v>
      </c>
      <c r="E355" s="25">
        <v>1000</v>
      </c>
      <c r="F355" s="101">
        <v>0</v>
      </c>
      <c r="G355" s="101">
        <v>0</v>
      </c>
      <c r="H355" s="102">
        <v>5</v>
      </c>
      <c r="I355" s="25">
        <v>1000</v>
      </c>
    </row>
    <row r="356" spans="1:9" s="25" customFormat="1">
      <c r="A356" s="77"/>
      <c r="B356" s="101">
        <v>0</v>
      </c>
      <c r="C356" s="101">
        <v>0</v>
      </c>
      <c r="D356" s="102">
        <v>5</v>
      </c>
      <c r="E356" s="25">
        <v>1000</v>
      </c>
      <c r="F356" s="101">
        <v>0</v>
      </c>
      <c r="G356" s="101">
        <v>0</v>
      </c>
      <c r="H356" s="102">
        <v>5</v>
      </c>
      <c r="I356" s="25">
        <v>1000</v>
      </c>
    </row>
    <row r="357" spans="1:9" s="25" customFormat="1">
      <c r="A357" s="77"/>
      <c r="B357" s="101">
        <v>0</v>
      </c>
      <c r="C357" s="101">
        <v>0</v>
      </c>
      <c r="D357" s="102">
        <v>5</v>
      </c>
      <c r="E357" s="25">
        <v>1000</v>
      </c>
      <c r="F357" s="101">
        <v>0</v>
      </c>
      <c r="G357" s="101">
        <v>0</v>
      </c>
      <c r="H357" s="102">
        <v>5</v>
      </c>
      <c r="I357" s="25">
        <v>1000</v>
      </c>
    </row>
    <row r="358" spans="1:9" s="25" customFormat="1">
      <c r="A358" s="77"/>
      <c r="B358" s="101">
        <v>0</v>
      </c>
      <c r="C358" s="101">
        <v>0</v>
      </c>
      <c r="D358" s="102">
        <v>5</v>
      </c>
      <c r="E358" s="25">
        <v>1000</v>
      </c>
      <c r="F358" s="101">
        <v>0</v>
      </c>
      <c r="G358" s="101">
        <v>0</v>
      </c>
      <c r="H358" s="102">
        <v>5</v>
      </c>
      <c r="I358" s="25">
        <v>1000</v>
      </c>
    </row>
    <row r="359" spans="1:9" s="25" customFormat="1">
      <c r="A359" s="77"/>
      <c r="B359" s="101">
        <v>0</v>
      </c>
      <c r="C359" s="101">
        <v>0</v>
      </c>
      <c r="D359" s="102">
        <v>5</v>
      </c>
      <c r="E359" s="25">
        <v>1000</v>
      </c>
      <c r="F359" s="101">
        <v>0</v>
      </c>
      <c r="G359" s="101">
        <v>0</v>
      </c>
      <c r="H359" s="102">
        <v>5</v>
      </c>
      <c r="I359" s="25">
        <v>1000</v>
      </c>
    </row>
    <row r="360" spans="1:9" s="25" customFormat="1">
      <c r="A360" s="77"/>
      <c r="B360" s="101">
        <v>0</v>
      </c>
      <c r="C360" s="101">
        <v>0</v>
      </c>
      <c r="D360" s="102">
        <v>5</v>
      </c>
      <c r="E360" s="25">
        <v>1000</v>
      </c>
      <c r="F360" s="101">
        <v>0</v>
      </c>
      <c r="G360" s="101">
        <v>0</v>
      </c>
      <c r="H360" s="102">
        <v>5</v>
      </c>
      <c r="I360" s="25">
        <v>1000</v>
      </c>
    </row>
    <row r="361" spans="1:9" s="25" customFormat="1">
      <c r="A361" s="77"/>
      <c r="B361" s="101">
        <v>0</v>
      </c>
      <c r="C361" s="101">
        <v>0</v>
      </c>
      <c r="D361" s="102">
        <v>5</v>
      </c>
      <c r="E361" s="25">
        <v>1000</v>
      </c>
      <c r="F361" s="101">
        <v>0</v>
      </c>
      <c r="G361" s="101">
        <v>0</v>
      </c>
      <c r="H361" s="102">
        <v>5</v>
      </c>
      <c r="I361" s="25">
        <v>1000</v>
      </c>
    </row>
    <row r="362" spans="1:9" s="25" customFormat="1">
      <c r="A362" s="77"/>
      <c r="B362" s="101">
        <v>0</v>
      </c>
      <c r="C362" s="101">
        <v>0</v>
      </c>
      <c r="D362" s="102">
        <v>5</v>
      </c>
      <c r="E362" s="25">
        <v>1000</v>
      </c>
      <c r="F362" s="101">
        <v>0</v>
      </c>
      <c r="G362" s="101">
        <v>0</v>
      </c>
      <c r="H362" s="102">
        <v>5</v>
      </c>
      <c r="I362" s="25">
        <v>1000</v>
      </c>
    </row>
    <row r="363" spans="1:9" s="25" customFormat="1">
      <c r="A363" s="77"/>
      <c r="B363" s="101">
        <v>0</v>
      </c>
      <c r="C363" s="101">
        <v>0</v>
      </c>
      <c r="D363" s="102">
        <v>5</v>
      </c>
      <c r="E363" s="25">
        <v>1000</v>
      </c>
      <c r="F363" s="101">
        <v>0</v>
      </c>
      <c r="G363" s="101">
        <v>0</v>
      </c>
      <c r="H363" s="102">
        <v>5</v>
      </c>
      <c r="I363" s="25">
        <v>1000</v>
      </c>
    </row>
    <row r="364" spans="1:9" s="25" customFormat="1">
      <c r="A364" s="77"/>
      <c r="B364" s="101">
        <v>0</v>
      </c>
      <c r="C364" s="101">
        <v>0</v>
      </c>
      <c r="D364" s="102">
        <v>5</v>
      </c>
      <c r="E364" s="25">
        <v>1000</v>
      </c>
      <c r="F364" s="101">
        <v>0</v>
      </c>
      <c r="G364" s="101">
        <v>0</v>
      </c>
      <c r="H364" s="102">
        <v>5</v>
      </c>
      <c r="I364" s="25">
        <v>1000</v>
      </c>
    </row>
    <row r="365" spans="1:9" s="25" customFormat="1">
      <c r="A365" s="77"/>
      <c r="B365" s="101">
        <v>0</v>
      </c>
      <c r="C365" s="101">
        <v>0</v>
      </c>
      <c r="D365" s="102">
        <v>5</v>
      </c>
      <c r="E365" s="25">
        <v>1000</v>
      </c>
      <c r="F365" s="101">
        <v>0</v>
      </c>
      <c r="G365" s="101">
        <v>0</v>
      </c>
      <c r="H365" s="102">
        <v>5</v>
      </c>
      <c r="I365" s="25">
        <v>1000</v>
      </c>
    </row>
    <row r="366" spans="1:9" s="25" customFormat="1">
      <c r="A366" s="77"/>
      <c r="B366" s="101">
        <v>0</v>
      </c>
      <c r="C366" s="101">
        <v>0</v>
      </c>
      <c r="D366" s="102">
        <v>5</v>
      </c>
      <c r="E366" s="25">
        <v>1000</v>
      </c>
      <c r="F366" s="101">
        <v>0</v>
      </c>
      <c r="G366" s="101">
        <v>0</v>
      </c>
      <c r="H366" s="102">
        <v>5</v>
      </c>
      <c r="I366" s="25">
        <v>1000</v>
      </c>
    </row>
    <row r="367" spans="1:9" s="25" customFormat="1">
      <c r="A367" s="77"/>
      <c r="B367" s="101">
        <v>0</v>
      </c>
      <c r="C367" s="101">
        <v>0</v>
      </c>
      <c r="D367" s="102">
        <v>5</v>
      </c>
      <c r="E367" s="25">
        <v>1000</v>
      </c>
      <c r="F367" s="101">
        <v>0</v>
      </c>
      <c r="G367" s="101">
        <v>0</v>
      </c>
      <c r="H367" s="102">
        <v>5</v>
      </c>
      <c r="I367" s="25">
        <v>1000</v>
      </c>
    </row>
    <row r="368" spans="1:9" s="25" customFormat="1">
      <c r="A368" s="77"/>
      <c r="B368" s="101">
        <v>0</v>
      </c>
      <c r="C368" s="101">
        <v>0</v>
      </c>
      <c r="D368" s="102">
        <v>5</v>
      </c>
      <c r="E368" s="25">
        <v>1000</v>
      </c>
      <c r="F368" s="101">
        <v>0</v>
      </c>
      <c r="G368" s="101">
        <v>0</v>
      </c>
      <c r="H368" s="102">
        <v>5</v>
      </c>
      <c r="I368" s="25">
        <v>1000</v>
      </c>
    </row>
    <row r="369" spans="1:9" s="25" customFormat="1">
      <c r="A369" s="77"/>
      <c r="B369" s="101">
        <v>0</v>
      </c>
      <c r="C369" s="101">
        <v>0</v>
      </c>
      <c r="D369" s="102">
        <v>5</v>
      </c>
      <c r="E369" s="25">
        <v>1000</v>
      </c>
      <c r="F369" s="101">
        <v>0</v>
      </c>
      <c r="G369" s="101">
        <v>0</v>
      </c>
      <c r="H369" s="102">
        <v>5</v>
      </c>
      <c r="I369" s="25">
        <v>1000</v>
      </c>
    </row>
    <row r="370" spans="1:9" s="25" customFormat="1">
      <c r="A370" s="77"/>
      <c r="B370" s="101">
        <v>0</v>
      </c>
      <c r="C370" s="101">
        <v>0</v>
      </c>
      <c r="D370" s="102">
        <v>5</v>
      </c>
      <c r="E370" s="25">
        <v>1000</v>
      </c>
      <c r="F370" s="101">
        <v>0</v>
      </c>
      <c r="G370" s="101">
        <v>0</v>
      </c>
      <c r="H370" s="102">
        <v>5</v>
      </c>
      <c r="I370" s="25">
        <v>1000</v>
      </c>
    </row>
    <row r="371" spans="1:9" s="25" customFormat="1">
      <c r="A371" s="77"/>
      <c r="B371" s="101">
        <v>0</v>
      </c>
      <c r="C371" s="101">
        <v>0</v>
      </c>
      <c r="D371" s="102">
        <v>5</v>
      </c>
      <c r="E371" s="25">
        <v>1000</v>
      </c>
      <c r="F371" s="101">
        <v>0</v>
      </c>
      <c r="G371" s="101">
        <v>0</v>
      </c>
      <c r="H371" s="102">
        <v>5</v>
      </c>
      <c r="I371" s="25">
        <v>1000</v>
      </c>
    </row>
    <row r="372" spans="1:9" s="25" customFormat="1">
      <c r="A372" s="77"/>
      <c r="B372" s="101">
        <v>0</v>
      </c>
      <c r="C372" s="101">
        <v>0</v>
      </c>
      <c r="D372" s="102">
        <v>5</v>
      </c>
      <c r="E372" s="25">
        <v>1000</v>
      </c>
      <c r="F372" s="101">
        <v>0</v>
      </c>
      <c r="G372" s="101">
        <v>0</v>
      </c>
      <c r="H372" s="102">
        <v>5</v>
      </c>
      <c r="I372" s="25">
        <v>1000</v>
      </c>
    </row>
    <row r="373" spans="1:9" s="25" customFormat="1">
      <c r="A373" s="77"/>
      <c r="B373" s="101">
        <v>0</v>
      </c>
      <c r="C373" s="101">
        <v>0</v>
      </c>
      <c r="D373" s="102">
        <v>5</v>
      </c>
      <c r="E373" s="25">
        <v>1000</v>
      </c>
      <c r="F373" s="101">
        <v>0</v>
      </c>
      <c r="G373" s="101">
        <v>0</v>
      </c>
      <c r="H373" s="102">
        <v>5</v>
      </c>
      <c r="I373" s="25">
        <v>1000</v>
      </c>
    </row>
    <row r="374" spans="1:9" s="25" customFormat="1">
      <c r="A374" s="77"/>
      <c r="B374" s="101">
        <v>0</v>
      </c>
      <c r="C374" s="101">
        <v>0</v>
      </c>
      <c r="D374" s="102">
        <v>5</v>
      </c>
      <c r="E374" s="25">
        <v>1000</v>
      </c>
      <c r="F374" s="101">
        <v>0</v>
      </c>
      <c r="G374" s="101">
        <v>0</v>
      </c>
      <c r="H374" s="102">
        <v>5</v>
      </c>
      <c r="I374" s="25">
        <v>1000</v>
      </c>
    </row>
    <row r="375" spans="1:9" s="25" customFormat="1">
      <c r="A375" s="77"/>
      <c r="B375" s="101">
        <v>0</v>
      </c>
      <c r="C375" s="101">
        <v>0</v>
      </c>
      <c r="D375" s="102">
        <v>5</v>
      </c>
      <c r="E375" s="25">
        <v>1000</v>
      </c>
      <c r="F375" s="101">
        <v>0</v>
      </c>
      <c r="G375" s="101">
        <v>0</v>
      </c>
      <c r="H375" s="102">
        <v>5</v>
      </c>
      <c r="I375" s="25">
        <v>1000</v>
      </c>
    </row>
    <row r="376" spans="1:9" s="25" customFormat="1">
      <c r="A376" s="77"/>
      <c r="B376" s="101">
        <v>0</v>
      </c>
      <c r="C376" s="101">
        <v>0</v>
      </c>
      <c r="D376" s="102">
        <v>5</v>
      </c>
      <c r="E376" s="25">
        <v>1000</v>
      </c>
      <c r="F376" s="101">
        <v>0</v>
      </c>
      <c r="G376" s="101">
        <v>0</v>
      </c>
      <c r="H376" s="102">
        <v>5</v>
      </c>
      <c r="I376" s="25">
        <v>1000</v>
      </c>
    </row>
    <row r="377" spans="1:9" s="25" customFormat="1">
      <c r="A377" s="77"/>
      <c r="B377" s="101">
        <v>0</v>
      </c>
      <c r="C377" s="101">
        <v>0</v>
      </c>
      <c r="D377" s="102">
        <v>5</v>
      </c>
      <c r="E377" s="25">
        <v>1000</v>
      </c>
      <c r="F377" s="101">
        <v>0</v>
      </c>
      <c r="G377" s="101">
        <v>0</v>
      </c>
      <c r="H377" s="102">
        <v>5</v>
      </c>
      <c r="I377" s="25">
        <v>1000</v>
      </c>
    </row>
    <row r="378" spans="1:9" s="25" customFormat="1">
      <c r="A378" s="77"/>
      <c r="B378" s="103">
        <v>0</v>
      </c>
      <c r="C378" s="103">
        <v>0</v>
      </c>
      <c r="D378" s="102">
        <v>5</v>
      </c>
      <c r="E378" s="25">
        <v>1000</v>
      </c>
      <c r="F378" s="103">
        <v>0</v>
      </c>
      <c r="G378" s="103">
        <v>0</v>
      </c>
      <c r="H378" s="102">
        <v>5</v>
      </c>
      <c r="I378" s="25">
        <v>1000</v>
      </c>
    </row>
  </sheetData>
  <mergeCells count="5">
    <mergeCell ref="D2:E2"/>
    <mergeCell ref="M7:R7"/>
    <mergeCell ref="D3:E3"/>
    <mergeCell ref="D4:E4"/>
    <mergeCell ref="D5:E5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81"/>
  <sheetViews>
    <sheetView workbookViewId="0">
      <selection activeCell="F4" sqref="F4"/>
    </sheetView>
  </sheetViews>
  <sheetFormatPr defaultColWidth="9.109375" defaultRowHeight="10.199999999999999"/>
  <cols>
    <col min="1" max="1" width="8.109375" style="77" customWidth="1"/>
    <col min="2" max="2" width="8.5546875" style="78" customWidth="1"/>
    <col min="3" max="3" width="6.6640625" style="79" customWidth="1"/>
    <col min="4" max="4" width="6" style="79" customWidth="1"/>
    <col min="5" max="5" width="6.109375" style="4" customWidth="1"/>
    <col min="6" max="11" width="6.6640625" style="4" customWidth="1"/>
    <col min="12" max="12" width="2.6640625" style="4" customWidth="1"/>
    <col min="13" max="18" width="6.6640625" style="4" customWidth="1"/>
    <col min="19" max="16384" width="9.109375" style="4"/>
  </cols>
  <sheetData>
    <row r="1" spans="1:18" ht="10.8" thickBot="1"/>
    <row r="2" spans="1:18" ht="13.2">
      <c r="B2" s="80" t="s">
        <v>35</v>
      </c>
      <c r="C2" s="81">
        <f>Asian</f>
        <v>1</v>
      </c>
      <c r="D2" s="173" t="s">
        <v>72</v>
      </c>
      <c r="E2" s="174"/>
      <c r="F2" s="90">
        <f>IF(C2&gt;=1, 1, "")</f>
        <v>1</v>
      </c>
      <c r="G2" s="90" t="str">
        <f>IF(C2&gt;=2, 2,"")</f>
        <v/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>
      <c r="B3" s="82"/>
      <c r="D3" s="176" t="s">
        <v>31</v>
      </c>
      <c r="E3" s="182"/>
      <c r="F3" s="70">
        <v>36840</v>
      </c>
      <c r="G3" s="26"/>
      <c r="H3" s="26"/>
      <c r="I3" s="26"/>
      <c r="J3" s="26"/>
      <c r="K3" s="71"/>
    </row>
    <row r="4" spans="1:18">
      <c r="B4" s="82"/>
      <c r="D4" s="176" t="s">
        <v>40</v>
      </c>
      <c r="E4" s="182"/>
      <c r="F4" s="70">
        <v>36981</v>
      </c>
      <c r="G4" s="26"/>
      <c r="H4" s="26"/>
      <c r="I4" s="26"/>
      <c r="J4" s="26"/>
      <c r="K4" s="71"/>
    </row>
    <row r="5" spans="1:18">
      <c r="B5" s="82"/>
      <c r="D5" s="176" t="s">
        <v>68</v>
      </c>
      <c r="E5" s="182"/>
      <c r="F5" s="70">
        <v>37012</v>
      </c>
      <c r="G5" s="26"/>
      <c r="H5" s="26"/>
      <c r="I5" s="26"/>
      <c r="J5" s="26"/>
      <c r="K5" s="71"/>
    </row>
    <row r="6" spans="1:18" ht="13.2">
      <c r="B6" s="82"/>
      <c r="D6" s="180" t="s">
        <v>71</v>
      </c>
      <c r="E6" s="181"/>
      <c r="F6" s="98">
        <v>1</v>
      </c>
      <c r="G6" s="96"/>
      <c r="H6" s="96"/>
      <c r="I6" s="96"/>
      <c r="J6" s="96"/>
      <c r="K6" s="97"/>
    </row>
    <row r="7" spans="1:18" ht="13.8" thickBot="1">
      <c r="B7" s="82"/>
      <c r="D7" s="178" t="s">
        <v>70</v>
      </c>
      <c r="E7" s="179"/>
      <c r="F7" s="75">
        <v>0.8</v>
      </c>
      <c r="G7" s="73"/>
      <c r="H7" s="73"/>
      <c r="I7" s="73"/>
      <c r="J7" s="73"/>
      <c r="K7" s="74"/>
    </row>
    <row r="8" spans="1:18">
      <c r="D8" s="83"/>
      <c r="E8" s="84" t="s">
        <v>11</v>
      </c>
      <c r="F8" s="81">
        <f t="shared" ref="F8:K10" ca="1" si="0">(F3-ValuationDate)</f>
        <v>-52</v>
      </c>
      <c r="G8" s="81">
        <f t="shared" ca="1" si="0"/>
        <v>-36892</v>
      </c>
      <c r="H8" s="81">
        <f t="shared" ca="1" si="0"/>
        <v>-36892</v>
      </c>
      <c r="I8" s="81">
        <f t="shared" ca="1" si="0"/>
        <v>-36892</v>
      </c>
      <c r="J8" s="81">
        <f t="shared" ca="1" si="0"/>
        <v>-36892</v>
      </c>
      <c r="K8" s="81">
        <f t="shared" ca="1" si="0"/>
        <v>-36892</v>
      </c>
    </row>
    <row r="9" spans="1:18">
      <c r="E9" s="4" t="s">
        <v>50</v>
      </c>
      <c r="F9" s="81">
        <f t="shared" ca="1" si="0"/>
        <v>89</v>
      </c>
      <c r="G9" s="81">
        <f t="shared" ca="1" si="0"/>
        <v>-36892</v>
      </c>
      <c r="H9" s="81">
        <f t="shared" ca="1" si="0"/>
        <v>-36892</v>
      </c>
      <c r="I9" s="81">
        <f t="shared" ca="1" si="0"/>
        <v>-36892</v>
      </c>
      <c r="J9" s="81">
        <f t="shared" ca="1" si="0"/>
        <v>-36892</v>
      </c>
      <c r="K9" s="81">
        <f t="shared" ca="1" si="0"/>
        <v>-36892</v>
      </c>
      <c r="L9" s="83"/>
      <c r="M9" s="175"/>
      <c r="N9" s="175"/>
      <c r="O9" s="175"/>
      <c r="P9" s="175"/>
      <c r="Q9" s="175"/>
      <c r="R9" s="175"/>
    </row>
    <row r="10" spans="1:18">
      <c r="E10" s="4" t="s">
        <v>69</v>
      </c>
      <c r="F10" s="81">
        <f ca="1">(F5-ValuationDate)</f>
        <v>120</v>
      </c>
      <c r="G10" s="81">
        <f t="shared" ca="1" si="0"/>
        <v>-36892</v>
      </c>
      <c r="H10" s="81">
        <f t="shared" ca="1" si="0"/>
        <v>-36892</v>
      </c>
      <c r="I10" s="81">
        <f t="shared" ca="1" si="0"/>
        <v>-36892</v>
      </c>
      <c r="J10" s="81">
        <f t="shared" ca="1" si="0"/>
        <v>-36892</v>
      </c>
      <c r="K10" s="81">
        <f t="shared" ca="1" si="0"/>
        <v>-36892</v>
      </c>
      <c r="L10" s="83"/>
      <c r="M10" s="83"/>
      <c r="N10" s="83"/>
      <c r="O10" s="83"/>
      <c r="P10" s="83"/>
      <c r="Q10" s="83"/>
      <c r="R10" s="83"/>
    </row>
    <row r="11" spans="1:18">
      <c r="E11" s="4" t="s">
        <v>66</v>
      </c>
      <c r="F11" s="81">
        <f t="shared" ref="F11:K12" si="1">F6</f>
        <v>1</v>
      </c>
      <c r="G11" s="81">
        <f t="shared" si="1"/>
        <v>0</v>
      </c>
      <c r="H11" s="81">
        <f t="shared" si="1"/>
        <v>0</v>
      </c>
      <c r="I11" s="81">
        <f t="shared" si="1"/>
        <v>0</v>
      </c>
      <c r="J11" s="81">
        <f t="shared" si="1"/>
        <v>0</v>
      </c>
      <c r="K11" s="81">
        <f t="shared" si="1"/>
        <v>0</v>
      </c>
      <c r="L11" s="83"/>
      <c r="M11" s="83"/>
      <c r="N11" s="83"/>
      <c r="O11" s="83"/>
      <c r="P11" s="83"/>
      <c r="Q11" s="83"/>
      <c r="R11" s="83"/>
    </row>
    <row r="12" spans="1:18">
      <c r="E12" s="4" t="s">
        <v>67</v>
      </c>
      <c r="F12" s="79">
        <f t="shared" si="1"/>
        <v>0.8</v>
      </c>
      <c r="G12" s="79">
        <f t="shared" si="1"/>
        <v>0</v>
      </c>
      <c r="H12" s="79">
        <f t="shared" si="1"/>
        <v>0</v>
      </c>
      <c r="I12" s="79">
        <f t="shared" si="1"/>
        <v>0</v>
      </c>
      <c r="J12" s="79">
        <f t="shared" si="1"/>
        <v>0</v>
      </c>
      <c r="K12" s="79">
        <f t="shared" si="1"/>
        <v>0</v>
      </c>
      <c r="L12" s="83"/>
      <c r="M12" s="83"/>
      <c r="N12" s="83"/>
      <c r="O12" s="83"/>
      <c r="P12" s="83"/>
      <c r="Q12" s="83"/>
      <c r="R12" s="83"/>
    </row>
    <row r="13" spans="1:18">
      <c r="A13" s="77" t="s">
        <v>0</v>
      </c>
      <c r="B13" s="80" t="s">
        <v>36</v>
      </c>
      <c r="C13" s="85" t="s">
        <v>37</v>
      </c>
      <c r="D13" s="79" t="s">
        <v>22</v>
      </c>
      <c r="E13" s="83" t="s">
        <v>38</v>
      </c>
    </row>
    <row r="14" spans="1:18">
      <c r="C14" s="86"/>
    </row>
    <row r="15" spans="1:18" s="25" customFormat="1">
      <c r="A15" s="87">
        <f ca="1">ValuationDate</f>
        <v>36892</v>
      </c>
      <c r="B15" s="101">
        <v>22.5</v>
      </c>
      <c r="C15" s="101">
        <v>0.44399999999999995</v>
      </c>
      <c r="D15" s="102">
        <v>5</v>
      </c>
      <c r="E15" s="25">
        <v>1000</v>
      </c>
      <c r="F15" s="101"/>
      <c r="G15" s="104"/>
      <c r="H15" s="105"/>
    </row>
    <row r="16" spans="1:18" s="25" customFormat="1">
      <c r="A16" s="87">
        <f t="shared" ref="A16:A79" ca="1" si="2">EOMONTH(A15,0)+1</f>
        <v>36923</v>
      </c>
      <c r="B16" s="101">
        <v>20.5</v>
      </c>
      <c r="C16" s="101">
        <v>0.40749999999999997</v>
      </c>
      <c r="D16" s="102">
        <v>5</v>
      </c>
      <c r="E16" s="25">
        <v>1000</v>
      </c>
      <c r="F16" s="101"/>
      <c r="G16" s="104"/>
      <c r="H16" s="105"/>
    </row>
    <row r="17" spans="1:8" s="25" customFormat="1">
      <c r="A17" s="87">
        <f t="shared" ca="1" si="2"/>
        <v>36951</v>
      </c>
      <c r="B17" s="101">
        <v>21.5</v>
      </c>
      <c r="C17" s="101">
        <v>0.27</v>
      </c>
      <c r="D17" s="102">
        <v>5</v>
      </c>
      <c r="E17" s="25">
        <v>1000</v>
      </c>
      <c r="F17" s="101"/>
      <c r="G17" s="104"/>
      <c r="H17" s="105"/>
    </row>
    <row r="18" spans="1:8" s="25" customFormat="1">
      <c r="A18" s="87">
        <f t="shared" ca="1" si="2"/>
        <v>36982</v>
      </c>
      <c r="B18" s="101">
        <v>22.5</v>
      </c>
      <c r="C18" s="101">
        <v>0.27</v>
      </c>
      <c r="D18" s="102">
        <v>5</v>
      </c>
      <c r="E18" s="25">
        <v>1000</v>
      </c>
      <c r="F18" s="101"/>
      <c r="G18" s="104"/>
      <c r="H18" s="105"/>
    </row>
    <row r="19" spans="1:8" s="25" customFormat="1">
      <c r="A19" s="87">
        <f t="shared" ca="1" si="2"/>
        <v>37012</v>
      </c>
      <c r="B19" s="101">
        <v>23.5</v>
      </c>
      <c r="C19" s="101">
        <v>0.32</v>
      </c>
      <c r="D19" s="102">
        <v>5</v>
      </c>
      <c r="E19" s="25">
        <v>1000</v>
      </c>
      <c r="F19" s="101"/>
      <c r="G19" s="106"/>
      <c r="H19" s="105"/>
    </row>
    <row r="20" spans="1:8" s="25" customFormat="1">
      <c r="A20" s="87">
        <f t="shared" ca="1" si="2"/>
        <v>37043</v>
      </c>
      <c r="B20" s="101">
        <v>27.75</v>
      </c>
      <c r="C20" s="101">
        <v>0.44450000000000001</v>
      </c>
      <c r="D20" s="102">
        <v>5</v>
      </c>
      <c r="E20" s="25">
        <v>1000</v>
      </c>
      <c r="F20" s="101"/>
      <c r="G20" s="106"/>
      <c r="H20" s="105"/>
    </row>
    <row r="21" spans="1:8" s="25" customFormat="1">
      <c r="A21" s="87">
        <f t="shared" ca="1" si="2"/>
        <v>37073</v>
      </c>
      <c r="B21" s="101">
        <v>34.5</v>
      </c>
      <c r="C21" s="101">
        <v>0.53149999999999997</v>
      </c>
      <c r="D21" s="102">
        <v>5</v>
      </c>
      <c r="E21" s="25">
        <v>1000</v>
      </c>
      <c r="F21" s="101"/>
      <c r="G21" s="106"/>
      <c r="H21" s="105"/>
    </row>
    <row r="22" spans="1:8" s="25" customFormat="1">
      <c r="A22" s="87">
        <f t="shared" ca="1" si="2"/>
        <v>37104</v>
      </c>
      <c r="B22" s="101">
        <v>34.5</v>
      </c>
      <c r="C22" s="101">
        <v>0.51700000000000002</v>
      </c>
      <c r="D22" s="102">
        <v>5</v>
      </c>
      <c r="E22" s="25">
        <v>1000</v>
      </c>
      <c r="F22" s="101"/>
      <c r="G22" s="106"/>
      <c r="H22" s="105"/>
    </row>
    <row r="23" spans="1:8" s="25" customFormat="1">
      <c r="A23" s="87">
        <f t="shared" ca="1" si="2"/>
        <v>37135</v>
      </c>
      <c r="B23" s="101">
        <v>23.75</v>
      </c>
      <c r="C23" s="101">
        <v>0.37474999999999997</v>
      </c>
      <c r="D23" s="102">
        <v>5</v>
      </c>
      <c r="E23" s="25">
        <v>1000</v>
      </c>
      <c r="F23" s="101"/>
      <c r="G23" s="106"/>
      <c r="H23" s="105"/>
    </row>
    <row r="24" spans="1:8" s="25" customFormat="1">
      <c r="A24" s="87">
        <f t="shared" ca="1" si="2"/>
        <v>37165</v>
      </c>
      <c r="B24" s="101">
        <v>22.75</v>
      </c>
      <c r="C24" s="101">
        <v>0.23</v>
      </c>
      <c r="D24" s="102">
        <v>5</v>
      </c>
      <c r="E24" s="25">
        <v>1000</v>
      </c>
      <c r="F24" s="101"/>
      <c r="G24" s="106"/>
      <c r="H24" s="105"/>
    </row>
    <row r="25" spans="1:8" s="25" customFormat="1">
      <c r="A25" s="87">
        <f t="shared" ca="1" si="2"/>
        <v>37196</v>
      </c>
      <c r="B25" s="101">
        <v>22.75</v>
      </c>
      <c r="C25" s="101">
        <v>0.23</v>
      </c>
      <c r="D25" s="102">
        <v>5</v>
      </c>
      <c r="E25" s="25">
        <v>1000</v>
      </c>
      <c r="F25" s="101"/>
      <c r="G25" s="106"/>
      <c r="H25" s="105"/>
    </row>
    <row r="26" spans="1:8" s="25" customFormat="1">
      <c r="A26" s="87">
        <f t="shared" ca="1" si="2"/>
        <v>37226</v>
      </c>
      <c r="B26" s="101">
        <v>20.75</v>
      </c>
      <c r="C26" s="101">
        <v>0.23</v>
      </c>
      <c r="D26" s="102">
        <v>5</v>
      </c>
      <c r="E26" s="25">
        <v>1000</v>
      </c>
      <c r="F26" s="101"/>
      <c r="G26" s="106"/>
      <c r="H26" s="105"/>
    </row>
    <row r="27" spans="1:8" s="25" customFormat="1">
      <c r="A27" s="87">
        <f t="shared" ca="1" si="2"/>
        <v>37257</v>
      </c>
      <c r="B27" s="101">
        <v>23</v>
      </c>
      <c r="C27" s="101">
        <v>0.27</v>
      </c>
      <c r="D27" s="102">
        <v>5</v>
      </c>
      <c r="E27" s="25">
        <v>1000</v>
      </c>
      <c r="F27" s="101"/>
      <c r="G27" s="106"/>
      <c r="H27" s="105"/>
    </row>
    <row r="28" spans="1:8" s="25" customFormat="1">
      <c r="A28" s="87">
        <f t="shared" ca="1" si="2"/>
        <v>37288</v>
      </c>
      <c r="B28" s="101">
        <v>21</v>
      </c>
      <c r="C28" s="101">
        <v>0.26250000000000001</v>
      </c>
      <c r="D28" s="102">
        <v>5</v>
      </c>
      <c r="E28" s="25">
        <v>1000</v>
      </c>
      <c r="F28" s="101"/>
      <c r="G28" s="106"/>
      <c r="H28" s="105"/>
    </row>
    <row r="29" spans="1:8" s="25" customFormat="1">
      <c r="A29" s="87">
        <f t="shared" ca="1" si="2"/>
        <v>37316</v>
      </c>
      <c r="B29" s="101">
        <v>22</v>
      </c>
      <c r="C29" s="101">
        <v>0.20749999999999999</v>
      </c>
      <c r="D29" s="102">
        <v>5</v>
      </c>
      <c r="E29" s="25">
        <v>1000</v>
      </c>
      <c r="F29" s="101"/>
      <c r="G29" s="106"/>
      <c r="H29" s="105"/>
    </row>
    <row r="30" spans="1:8" s="25" customFormat="1">
      <c r="A30" s="87">
        <f t="shared" ca="1" si="2"/>
        <v>37347</v>
      </c>
      <c r="B30" s="101">
        <v>23</v>
      </c>
      <c r="C30" s="101">
        <v>0.20749999999999999</v>
      </c>
      <c r="D30" s="102">
        <v>5</v>
      </c>
      <c r="E30" s="25">
        <v>1000</v>
      </c>
      <c r="F30" s="101"/>
      <c r="G30" s="106"/>
      <c r="H30" s="105"/>
    </row>
    <row r="31" spans="1:8" s="25" customFormat="1">
      <c r="A31" s="87">
        <f t="shared" ca="1" si="2"/>
        <v>37377</v>
      </c>
      <c r="B31" s="101">
        <v>24</v>
      </c>
      <c r="C31" s="101">
        <v>0.23749999999999999</v>
      </c>
      <c r="D31" s="102">
        <v>5</v>
      </c>
      <c r="E31" s="25">
        <v>1000</v>
      </c>
      <c r="F31" s="101"/>
      <c r="G31" s="106"/>
      <c r="H31" s="105"/>
    </row>
    <row r="32" spans="1:8" s="25" customFormat="1">
      <c r="A32" s="87">
        <f t="shared" ca="1" si="2"/>
        <v>37408</v>
      </c>
      <c r="B32" s="101">
        <v>28</v>
      </c>
      <c r="C32" s="101">
        <v>0.41149999999999998</v>
      </c>
      <c r="D32" s="102">
        <v>5</v>
      </c>
      <c r="E32" s="25">
        <v>1000</v>
      </c>
      <c r="F32" s="101"/>
      <c r="G32" s="106"/>
      <c r="H32" s="105"/>
    </row>
    <row r="33" spans="1:8" s="25" customFormat="1">
      <c r="A33" s="87">
        <f t="shared" ca="1" si="2"/>
        <v>37438</v>
      </c>
      <c r="B33" s="101">
        <v>35</v>
      </c>
      <c r="C33" s="101">
        <v>0.4365</v>
      </c>
      <c r="D33" s="102">
        <v>5</v>
      </c>
      <c r="E33" s="25">
        <v>1000</v>
      </c>
      <c r="F33" s="101"/>
      <c r="G33" s="106"/>
      <c r="H33" s="105"/>
    </row>
    <row r="34" spans="1:8" s="25" customFormat="1">
      <c r="A34" s="87">
        <f t="shared" ca="1" si="2"/>
        <v>37469</v>
      </c>
      <c r="B34" s="101">
        <v>35</v>
      </c>
      <c r="C34" s="101">
        <v>0.4365</v>
      </c>
      <c r="D34" s="102">
        <v>5</v>
      </c>
      <c r="E34" s="25">
        <v>1000</v>
      </c>
      <c r="F34" s="101"/>
      <c r="G34" s="106"/>
      <c r="H34" s="105"/>
    </row>
    <row r="35" spans="1:8" s="25" customFormat="1">
      <c r="A35" s="87">
        <f t="shared" ca="1" si="2"/>
        <v>37500</v>
      </c>
      <c r="B35" s="101">
        <v>24.25</v>
      </c>
      <c r="C35" s="101">
        <v>0.39349999999999996</v>
      </c>
      <c r="D35" s="102">
        <v>5</v>
      </c>
      <c r="E35" s="25">
        <v>1000</v>
      </c>
      <c r="F35" s="101"/>
      <c r="G35" s="106"/>
      <c r="H35" s="105"/>
    </row>
    <row r="36" spans="1:8" s="25" customFormat="1">
      <c r="A36" s="87">
        <f t="shared" ca="1" si="2"/>
        <v>37530</v>
      </c>
      <c r="B36" s="101">
        <v>23.25</v>
      </c>
      <c r="C36" s="101">
        <v>0.185</v>
      </c>
      <c r="D36" s="102">
        <v>5</v>
      </c>
      <c r="E36" s="25">
        <v>1000</v>
      </c>
      <c r="F36" s="101"/>
      <c r="G36" s="106"/>
    </row>
    <row r="37" spans="1:8" s="25" customFormat="1">
      <c r="A37" s="87">
        <f t="shared" ca="1" si="2"/>
        <v>37561</v>
      </c>
      <c r="B37" s="101">
        <v>23.25</v>
      </c>
      <c r="C37" s="101">
        <v>0.185</v>
      </c>
      <c r="D37" s="102">
        <v>5</v>
      </c>
      <c r="E37" s="25">
        <v>1000</v>
      </c>
      <c r="F37" s="101"/>
      <c r="G37" s="107"/>
    </row>
    <row r="38" spans="1:8" s="25" customFormat="1">
      <c r="A38" s="87">
        <f t="shared" ca="1" si="2"/>
        <v>37591</v>
      </c>
      <c r="B38" s="101">
        <v>21.25</v>
      </c>
      <c r="C38" s="101">
        <v>0.185</v>
      </c>
      <c r="D38" s="102">
        <v>5</v>
      </c>
      <c r="E38" s="25">
        <v>1000</v>
      </c>
      <c r="F38" s="101"/>
    </row>
    <row r="39" spans="1:8" s="25" customFormat="1">
      <c r="A39" s="87">
        <f t="shared" ca="1" si="2"/>
        <v>37622</v>
      </c>
      <c r="B39" s="101">
        <v>24</v>
      </c>
      <c r="C39" s="101">
        <v>0.22</v>
      </c>
      <c r="D39" s="102">
        <v>5</v>
      </c>
      <c r="E39" s="25">
        <v>1000</v>
      </c>
      <c r="F39" s="101"/>
    </row>
    <row r="40" spans="1:8" s="25" customFormat="1">
      <c r="A40" s="87">
        <f t="shared" ca="1" si="2"/>
        <v>37653</v>
      </c>
      <c r="B40" s="101">
        <v>22</v>
      </c>
      <c r="C40" s="101">
        <v>0.21</v>
      </c>
      <c r="D40" s="102">
        <v>5</v>
      </c>
      <c r="E40" s="25">
        <v>1000</v>
      </c>
      <c r="F40" s="101"/>
    </row>
    <row r="41" spans="1:8" s="25" customFormat="1">
      <c r="A41" s="87">
        <f t="shared" ca="1" si="2"/>
        <v>37681</v>
      </c>
      <c r="B41" s="101">
        <v>23</v>
      </c>
      <c r="C41" s="101">
        <v>0.16</v>
      </c>
      <c r="D41" s="102">
        <v>5</v>
      </c>
      <c r="E41" s="25">
        <v>1000</v>
      </c>
      <c r="F41" s="101"/>
    </row>
    <row r="42" spans="1:8" s="25" customFormat="1">
      <c r="A42" s="87">
        <f t="shared" ca="1" si="2"/>
        <v>37712</v>
      </c>
      <c r="B42" s="101">
        <v>24</v>
      </c>
      <c r="C42" s="101">
        <v>0.16</v>
      </c>
      <c r="D42" s="102">
        <v>5</v>
      </c>
      <c r="E42" s="25">
        <v>1000</v>
      </c>
      <c r="F42" s="101"/>
    </row>
    <row r="43" spans="1:8" s="25" customFormat="1">
      <c r="A43" s="87">
        <f t="shared" ca="1" si="2"/>
        <v>37742</v>
      </c>
      <c r="B43" s="101">
        <v>25</v>
      </c>
      <c r="C43" s="101">
        <v>0.17499999999999999</v>
      </c>
      <c r="D43" s="102">
        <v>5</v>
      </c>
      <c r="E43" s="25">
        <v>1000</v>
      </c>
      <c r="F43" s="101"/>
    </row>
    <row r="44" spans="1:8" s="25" customFormat="1">
      <c r="A44" s="87">
        <f t="shared" ca="1" si="2"/>
        <v>37773</v>
      </c>
      <c r="B44" s="101">
        <v>29</v>
      </c>
      <c r="C44" s="101">
        <v>0.40749999999999997</v>
      </c>
      <c r="D44" s="102">
        <v>5</v>
      </c>
      <c r="E44" s="25">
        <v>1000</v>
      </c>
      <c r="F44" s="101"/>
    </row>
    <row r="45" spans="1:8" s="25" customFormat="1">
      <c r="A45" s="87">
        <f t="shared" ca="1" si="2"/>
        <v>37803</v>
      </c>
      <c r="B45" s="101">
        <v>36</v>
      </c>
      <c r="C45" s="101">
        <v>0.41249999999999998</v>
      </c>
      <c r="D45" s="102">
        <v>5</v>
      </c>
      <c r="E45" s="25">
        <v>1000</v>
      </c>
      <c r="F45" s="101"/>
    </row>
    <row r="46" spans="1:8" s="25" customFormat="1">
      <c r="A46" s="87">
        <f t="shared" ca="1" si="2"/>
        <v>37834</v>
      </c>
      <c r="B46" s="101">
        <v>36</v>
      </c>
      <c r="C46" s="101">
        <v>0.41249999999999998</v>
      </c>
      <c r="D46" s="102">
        <v>5</v>
      </c>
      <c r="E46" s="25">
        <v>1000</v>
      </c>
      <c r="F46" s="101"/>
    </row>
    <row r="47" spans="1:8" s="25" customFormat="1">
      <c r="A47" s="87">
        <f t="shared" ca="1" si="2"/>
        <v>37865</v>
      </c>
      <c r="B47" s="101">
        <v>25.25</v>
      </c>
      <c r="C47" s="101">
        <v>0.36349999999999999</v>
      </c>
      <c r="D47" s="102">
        <v>5</v>
      </c>
      <c r="E47" s="25">
        <v>1000</v>
      </c>
      <c r="F47" s="101"/>
    </row>
    <row r="48" spans="1:8" s="25" customFormat="1">
      <c r="A48" s="87">
        <f t="shared" ca="1" si="2"/>
        <v>37895</v>
      </c>
      <c r="B48" s="101">
        <v>24.25</v>
      </c>
      <c r="C48" s="101">
        <v>0.15</v>
      </c>
      <c r="D48" s="102">
        <v>5</v>
      </c>
      <c r="E48" s="25">
        <v>1000</v>
      </c>
      <c r="F48" s="101"/>
    </row>
    <row r="49" spans="1:6" s="25" customFormat="1">
      <c r="A49" s="87">
        <f t="shared" ca="1" si="2"/>
        <v>37926</v>
      </c>
      <c r="B49" s="101">
        <v>24.25</v>
      </c>
      <c r="C49" s="101">
        <v>0.15</v>
      </c>
      <c r="D49" s="102">
        <v>5</v>
      </c>
      <c r="E49" s="25">
        <v>1000</v>
      </c>
      <c r="F49" s="101"/>
    </row>
    <row r="50" spans="1:6" s="25" customFormat="1">
      <c r="A50" s="87">
        <f t="shared" ca="1" si="2"/>
        <v>37956</v>
      </c>
      <c r="B50" s="101">
        <v>22.25</v>
      </c>
      <c r="C50" s="101">
        <v>0.15</v>
      </c>
      <c r="D50" s="102">
        <v>5</v>
      </c>
      <c r="E50" s="25">
        <v>1000</v>
      </c>
      <c r="F50" s="101"/>
    </row>
    <row r="51" spans="1:6" s="25" customFormat="1">
      <c r="A51" s="87">
        <f t="shared" ca="1" si="2"/>
        <v>37987</v>
      </c>
      <c r="B51" s="101">
        <v>24.75</v>
      </c>
      <c r="C51" s="101">
        <v>0.16</v>
      </c>
      <c r="D51" s="102">
        <v>5</v>
      </c>
      <c r="E51" s="25">
        <v>1000</v>
      </c>
      <c r="F51" s="101"/>
    </row>
    <row r="52" spans="1:6" s="25" customFormat="1">
      <c r="A52" s="87">
        <f t="shared" ca="1" si="2"/>
        <v>38018</v>
      </c>
      <c r="B52" s="101">
        <v>22.75</v>
      </c>
      <c r="C52" s="101">
        <v>0.16</v>
      </c>
      <c r="D52" s="102">
        <v>5</v>
      </c>
      <c r="E52" s="25">
        <v>1000</v>
      </c>
      <c r="F52" s="101"/>
    </row>
    <row r="53" spans="1:6" s="25" customFormat="1">
      <c r="A53" s="87">
        <f t="shared" ca="1" si="2"/>
        <v>38047</v>
      </c>
      <c r="B53" s="101">
        <v>23.75</v>
      </c>
      <c r="C53" s="101">
        <v>0.13</v>
      </c>
      <c r="D53" s="102">
        <v>5</v>
      </c>
      <c r="E53" s="25">
        <v>1000</v>
      </c>
      <c r="F53" s="101"/>
    </row>
    <row r="54" spans="1:6" s="25" customFormat="1">
      <c r="A54" s="87">
        <f t="shared" ca="1" si="2"/>
        <v>38078</v>
      </c>
      <c r="B54" s="101">
        <v>24.75</v>
      </c>
      <c r="C54" s="101">
        <v>0.13</v>
      </c>
      <c r="D54" s="102">
        <v>5</v>
      </c>
      <c r="E54" s="25">
        <v>1000</v>
      </c>
      <c r="F54" s="101"/>
    </row>
    <row r="55" spans="1:6" s="25" customFormat="1">
      <c r="A55" s="87">
        <f t="shared" ca="1" si="2"/>
        <v>38108</v>
      </c>
      <c r="B55" s="101">
        <v>25.75</v>
      </c>
      <c r="C55" s="101">
        <v>0.13</v>
      </c>
      <c r="D55" s="102">
        <v>5</v>
      </c>
      <c r="E55" s="25">
        <v>1000</v>
      </c>
      <c r="F55" s="101"/>
    </row>
    <row r="56" spans="1:6" s="25" customFormat="1">
      <c r="A56" s="87">
        <f t="shared" ca="1" si="2"/>
        <v>38139</v>
      </c>
      <c r="B56" s="101">
        <v>29.75</v>
      </c>
      <c r="C56" s="101">
        <v>0.34350000000000003</v>
      </c>
      <c r="D56" s="102">
        <v>5</v>
      </c>
      <c r="E56" s="25">
        <v>1000</v>
      </c>
      <c r="F56" s="101"/>
    </row>
    <row r="57" spans="1:6" s="25" customFormat="1">
      <c r="A57" s="87">
        <f t="shared" ca="1" si="2"/>
        <v>38169</v>
      </c>
      <c r="B57" s="101">
        <v>36.75</v>
      </c>
      <c r="C57" s="101">
        <v>0.37839999999999996</v>
      </c>
      <c r="D57" s="102">
        <v>5</v>
      </c>
      <c r="E57" s="25">
        <v>1000</v>
      </c>
      <c r="F57" s="101"/>
    </row>
    <row r="58" spans="1:6" s="25" customFormat="1">
      <c r="A58" s="87">
        <f t="shared" ca="1" si="2"/>
        <v>38200</v>
      </c>
      <c r="B58" s="101">
        <v>36.75</v>
      </c>
      <c r="C58" s="101">
        <v>0.37839999999999996</v>
      </c>
      <c r="D58" s="102">
        <v>5</v>
      </c>
      <c r="E58" s="25">
        <v>1000</v>
      </c>
      <c r="F58" s="101"/>
    </row>
    <row r="59" spans="1:6" s="25" customFormat="1">
      <c r="A59" s="87">
        <f t="shared" ca="1" si="2"/>
        <v>38231</v>
      </c>
      <c r="B59" s="101">
        <v>26</v>
      </c>
      <c r="C59" s="101">
        <v>0.22190000000000001</v>
      </c>
      <c r="D59" s="102">
        <v>5</v>
      </c>
      <c r="E59" s="25">
        <v>1000</v>
      </c>
      <c r="F59" s="101"/>
    </row>
    <row r="60" spans="1:6" s="25" customFormat="1">
      <c r="A60" s="87">
        <f t="shared" ca="1" si="2"/>
        <v>38261</v>
      </c>
      <c r="B60" s="101">
        <v>25</v>
      </c>
      <c r="C60" s="101">
        <v>0.13</v>
      </c>
      <c r="D60" s="102">
        <v>5</v>
      </c>
      <c r="E60" s="25">
        <v>1000</v>
      </c>
      <c r="F60" s="101"/>
    </row>
    <row r="61" spans="1:6" s="25" customFormat="1">
      <c r="A61" s="87">
        <f t="shared" ca="1" si="2"/>
        <v>38292</v>
      </c>
      <c r="B61" s="101">
        <v>25</v>
      </c>
      <c r="C61" s="101">
        <v>0.13</v>
      </c>
      <c r="D61" s="102">
        <v>5</v>
      </c>
      <c r="E61" s="25">
        <v>1000</v>
      </c>
      <c r="F61" s="101"/>
    </row>
    <row r="62" spans="1:6" s="25" customFormat="1">
      <c r="A62" s="87">
        <f t="shared" ca="1" si="2"/>
        <v>38322</v>
      </c>
      <c r="B62" s="101">
        <v>23</v>
      </c>
      <c r="C62" s="101">
        <v>0.13</v>
      </c>
      <c r="D62" s="102">
        <v>5</v>
      </c>
      <c r="E62" s="25">
        <v>1000</v>
      </c>
      <c r="F62" s="101"/>
    </row>
    <row r="63" spans="1:6" s="25" customFormat="1">
      <c r="A63" s="87">
        <f t="shared" ca="1" si="2"/>
        <v>38353</v>
      </c>
      <c r="B63" s="101">
        <v>25.5</v>
      </c>
      <c r="C63" s="101">
        <v>0.14000000000000001</v>
      </c>
      <c r="D63" s="102">
        <v>5</v>
      </c>
      <c r="E63" s="25">
        <v>1000</v>
      </c>
      <c r="F63" s="101"/>
    </row>
    <row r="64" spans="1:6" s="25" customFormat="1">
      <c r="A64" s="87">
        <f t="shared" ca="1" si="2"/>
        <v>38384</v>
      </c>
      <c r="B64" s="101">
        <v>23.5</v>
      </c>
      <c r="C64" s="101">
        <v>0.14000000000000001</v>
      </c>
      <c r="D64" s="102">
        <v>5</v>
      </c>
      <c r="E64" s="25">
        <v>1000</v>
      </c>
      <c r="F64" s="101"/>
    </row>
    <row r="65" spans="1:6" s="25" customFormat="1">
      <c r="A65" s="87">
        <f t="shared" ca="1" si="2"/>
        <v>38412</v>
      </c>
      <c r="B65" s="101">
        <v>24.5</v>
      </c>
      <c r="C65" s="101">
        <v>0.11</v>
      </c>
      <c r="D65" s="102">
        <v>5</v>
      </c>
      <c r="E65" s="25">
        <v>1000</v>
      </c>
      <c r="F65" s="101"/>
    </row>
    <row r="66" spans="1:6" s="25" customFormat="1">
      <c r="A66" s="87">
        <f t="shared" ca="1" si="2"/>
        <v>38443</v>
      </c>
      <c r="B66" s="101">
        <v>25.5</v>
      </c>
      <c r="C66" s="101">
        <v>0.11</v>
      </c>
      <c r="D66" s="102">
        <v>5</v>
      </c>
      <c r="E66" s="25">
        <v>1000</v>
      </c>
      <c r="F66" s="101"/>
    </row>
    <row r="67" spans="1:6" s="25" customFormat="1">
      <c r="A67" s="87">
        <f t="shared" ca="1" si="2"/>
        <v>38473</v>
      </c>
      <c r="B67" s="101">
        <v>26.5</v>
      </c>
      <c r="C67" s="101">
        <v>0.11</v>
      </c>
      <c r="D67" s="102">
        <v>5</v>
      </c>
      <c r="E67" s="25">
        <v>1000</v>
      </c>
      <c r="F67" s="101"/>
    </row>
    <row r="68" spans="1:6" s="25" customFormat="1">
      <c r="A68" s="87">
        <f t="shared" ca="1" si="2"/>
        <v>38504</v>
      </c>
      <c r="B68" s="101">
        <v>30.5</v>
      </c>
      <c r="C68" s="101">
        <v>0.30915000000000004</v>
      </c>
      <c r="D68" s="102">
        <v>5</v>
      </c>
      <c r="E68" s="25">
        <v>1000</v>
      </c>
      <c r="F68" s="101"/>
    </row>
    <row r="69" spans="1:6" s="25" customFormat="1">
      <c r="A69" s="87">
        <f t="shared" ca="1" si="2"/>
        <v>38534</v>
      </c>
      <c r="B69" s="101">
        <v>37.5</v>
      </c>
      <c r="C69" s="101">
        <v>0.34055999999999997</v>
      </c>
      <c r="D69" s="102">
        <v>5</v>
      </c>
      <c r="E69" s="25">
        <v>1000</v>
      </c>
      <c r="F69" s="101"/>
    </row>
    <row r="70" spans="1:6" s="25" customFormat="1">
      <c r="A70" s="87">
        <f t="shared" ca="1" si="2"/>
        <v>38565</v>
      </c>
      <c r="B70" s="101">
        <v>37.5</v>
      </c>
      <c r="C70" s="101">
        <v>0.34055999999999997</v>
      </c>
      <c r="D70" s="102">
        <v>5</v>
      </c>
      <c r="E70" s="25">
        <v>1000</v>
      </c>
      <c r="F70" s="101"/>
    </row>
    <row r="71" spans="1:6" s="25" customFormat="1">
      <c r="A71" s="87">
        <f t="shared" ca="1" si="2"/>
        <v>38596</v>
      </c>
      <c r="B71" s="101">
        <v>26.75</v>
      </c>
      <c r="C71" s="101">
        <v>0.19971000000000003</v>
      </c>
      <c r="D71" s="102">
        <v>5</v>
      </c>
      <c r="E71" s="25">
        <v>1000</v>
      </c>
      <c r="F71" s="101"/>
    </row>
    <row r="72" spans="1:6" s="25" customFormat="1">
      <c r="A72" s="87">
        <f t="shared" ca="1" si="2"/>
        <v>38626</v>
      </c>
      <c r="B72" s="101">
        <v>25.75</v>
      </c>
      <c r="C72" s="101">
        <v>0.11</v>
      </c>
      <c r="D72" s="102">
        <v>5</v>
      </c>
      <c r="E72" s="25">
        <v>1000</v>
      </c>
      <c r="F72" s="101"/>
    </row>
    <row r="73" spans="1:6" s="25" customFormat="1">
      <c r="A73" s="87">
        <f t="shared" ca="1" si="2"/>
        <v>38657</v>
      </c>
      <c r="B73" s="101">
        <v>25.75</v>
      </c>
      <c r="C73" s="101">
        <v>0.11</v>
      </c>
      <c r="D73" s="102">
        <v>5</v>
      </c>
      <c r="E73" s="25">
        <v>1000</v>
      </c>
      <c r="F73" s="101"/>
    </row>
    <row r="74" spans="1:6" s="25" customFormat="1">
      <c r="A74" s="87">
        <f t="shared" ca="1" si="2"/>
        <v>38687</v>
      </c>
      <c r="B74" s="101">
        <v>23.75</v>
      </c>
      <c r="C74" s="101">
        <v>0.11</v>
      </c>
      <c r="D74" s="102">
        <v>5</v>
      </c>
      <c r="E74" s="25">
        <v>1000</v>
      </c>
      <c r="F74" s="101"/>
    </row>
    <row r="75" spans="1:6" s="25" customFormat="1">
      <c r="A75" s="87">
        <f t="shared" ca="1" si="2"/>
        <v>38718</v>
      </c>
      <c r="B75" s="101">
        <v>26.25</v>
      </c>
      <c r="C75" s="101">
        <v>0.1</v>
      </c>
      <c r="D75" s="102">
        <v>5</v>
      </c>
      <c r="E75" s="25">
        <v>1000</v>
      </c>
      <c r="F75" s="101"/>
    </row>
    <row r="76" spans="1:6" s="25" customFormat="1">
      <c r="A76" s="87">
        <f t="shared" ca="1" si="2"/>
        <v>38749</v>
      </c>
      <c r="B76" s="101">
        <v>24.25</v>
      </c>
      <c r="C76" s="101">
        <v>0.1</v>
      </c>
      <c r="D76" s="102">
        <v>5</v>
      </c>
      <c r="E76" s="25">
        <v>1000</v>
      </c>
      <c r="F76" s="101"/>
    </row>
    <row r="77" spans="1:6" s="25" customFormat="1">
      <c r="A77" s="87">
        <f t="shared" ca="1" si="2"/>
        <v>38777</v>
      </c>
      <c r="B77" s="101">
        <v>25.25</v>
      </c>
      <c r="C77" s="101">
        <v>0.1</v>
      </c>
      <c r="D77" s="102">
        <v>5</v>
      </c>
      <c r="E77" s="25">
        <v>1000</v>
      </c>
      <c r="F77" s="101"/>
    </row>
    <row r="78" spans="1:6" s="25" customFormat="1">
      <c r="A78" s="87">
        <f t="shared" ca="1" si="2"/>
        <v>38808</v>
      </c>
      <c r="B78" s="101">
        <v>26.25</v>
      </c>
      <c r="C78" s="101">
        <v>0.1</v>
      </c>
      <c r="D78" s="102">
        <v>5</v>
      </c>
      <c r="E78" s="25">
        <v>1000</v>
      </c>
      <c r="F78" s="101"/>
    </row>
    <row r="79" spans="1:6" s="25" customFormat="1">
      <c r="A79" s="87">
        <f t="shared" ca="1" si="2"/>
        <v>38838</v>
      </c>
      <c r="B79" s="101">
        <v>27.25</v>
      </c>
      <c r="C79" s="101">
        <v>0.1</v>
      </c>
      <c r="D79" s="102">
        <v>5</v>
      </c>
      <c r="E79" s="25">
        <v>1000</v>
      </c>
      <c r="F79" s="101"/>
    </row>
    <row r="80" spans="1:6" s="25" customFormat="1">
      <c r="A80" s="87">
        <f t="shared" ref="A80:A143" ca="1" si="3">EOMONTH(A79,0)+1</f>
        <v>38869</v>
      </c>
      <c r="B80" s="101">
        <v>31.25</v>
      </c>
      <c r="C80" s="101">
        <v>0.27823500000000007</v>
      </c>
      <c r="D80" s="102">
        <v>5</v>
      </c>
      <c r="E80" s="25">
        <v>1000</v>
      </c>
      <c r="F80" s="101"/>
    </row>
    <row r="81" spans="1:6" s="25" customFormat="1">
      <c r="A81" s="87">
        <f t="shared" ca="1" si="3"/>
        <v>38899</v>
      </c>
      <c r="B81" s="101">
        <v>38.25</v>
      </c>
      <c r="C81" s="101">
        <v>0.306504</v>
      </c>
      <c r="D81" s="102">
        <v>5</v>
      </c>
      <c r="E81" s="25">
        <v>1000</v>
      </c>
      <c r="F81" s="101"/>
    </row>
    <row r="82" spans="1:6" s="25" customFormat="1">
      <c r="A82" s="87">
        <f t="shared" ca="1" si="3"/>
        <v>38930</v>
      </c>
      <c r="B82" s="101">
        <v>38.25</v>
      </c>
      <c r="C82" s="101">
        <v>0.306504</v>
      </c>
      <c r="D82" s="102">
        <v>5</v>
      </c>
      <c r="E82" s="25">
        <v>1000</v>
      </c>
      <c r="F82" s="101"/>
    </row>
    <row r="83" spans="1:6" s="25" customFormat="1">
      <c r="A83" s="87">
        <f t="shared" ca="1" si="3"/>
        <v>38961</v>
      </c>
      <c r="B83" s="101">
        <v>27.5</v>
      </c>
      <c r="C83" s="101">
        <v>0.15976800000000002</v>
      </c>
      <c r="D83" s="102">
        <v>5</v>
      </c>
      <c r="E83" s="25">
        <v>1000</v>
      </c>
      <c r="F83" s="101"/>
    </row>
    <row r="84" spans="1:6" s="25" customFormat="1">
      <c r="A84" s="87">
        <f t="shared" ca="1" si="3"/>
        <v>38991</v>
      </c>
      <c r="B84" s="101">
        <v>26.5</v>
      </c>
      <c r="C84" s="101">
        <v>0.1</v>
      </c>
      <c r="D84" s="102">
        <v>5</v>
      </c>
      <c r="E84" s="25">
        <v>1000</v>
      </c>
      <c r="F84" s="101"/>
    </row>
    <row r="85" spans="1:6" s="25" customFormat="1">
      <c r="A85" s="87">
        <f t="shared" ca="1" si="3"/>
        <v>39022</v>
      </c>
      <c r="B85" s="101">
        <v>26.5</v>
      </c>
      <c r="C85" s="101">
        <v>0.1</v>
      </c>
      <c r="D85" s="102">
        <v>5</v>
      </c>
      <c r="E85" s="25">
        <v>1000</v>
      </c>
      <c r="F85" s="101"/>
    </row>
    <row r="86" spans="1:6" s="25" customFormat="1">
      <c r="A86" s="87">
        <f t="shared" ca="1" si="3"/>
        <v>39052</v>
      </c>
      <c r="B86" s="101">
        <v>24.5</v>
      </c>
      <c r="C86" s="101">
        <v>0.1</v>
      </c>
      <c r="D86" s="102">
        <v>5</v>
      </c>
      <c r="E86" s="25">
        <v>1000</v>
      </c>
      <c r="F86" s="101"/>
    </row>
    <row r="87" spans="1:6" s="25" customFormat="1">
      <c r="A87" s="87">
        <f t="shared" ca="1" si="3"/>
        <v>39083</v>
      </c>
      <c r="B87" s="101">
        <v>27</v>
      </c>
      <c r="C87" s="101">
        <v>8.5000000000000006E-2</v>
      </c>
      <c r="D87" s="102">
        <v>5</v>
      </c>
      <c r="E87" s="25">
        <v>1000</v>
      </c>
      <c r="F87" s="101"/>
    </row>
    <row r="88" spans="1:6" s="25" customFormat="1">
      <c r="A88" s="87">
        <f t="shared" ca="1" si="3"/>
        <v>39114</v>
      </c>
      <c r="B88" s="101">
        <v>25</v>
      </c>
      <c r="C88" s="101">
        <v>8.5000000000000006E-2</v>
      </c>
      <c r="D88" s="102">
        <v>5</v>
      </c>
      <c r="E88" s="25">
        <v>1000</v>
      </c>
      <c r="F88" s="101"/>
    </row>
    <row r="89" spans="1:6" s="25" customFormat="1">
      <c r="A89" s="87">
        <f t="shared" ca="1" si="3"/>
        <v>39142</v>
      </c>
      <c r="B89" s="101">
        <v>26</v>
      </c>
      <c r="C89" s="101">
        <v>8.5000000000000006E-2</v>
      </c>
      <c r="D89" s="102">
        <v>5</v>
      </c>
      <c r="E89" s="25">
        <v>1000</v>
      </c>
      <c r="F89" s="101"/>
    </row>
    <row r="90" spans="1:6" s="25" customFormat="1">
      <c r="A90" s="87">
        <f t="shared" ca="1" si="3"/>
        <v>39173</v>
      </c>
      <c r="B90" s="101">
        <v>27</v>
      </c>
      <c r="C90" s="101">
        <v>8.5000000000000006E-2</v>
      </c>
      <c r="D90" s="102">
        <v>5</v>
      </c>
      <c r="E90" s="25">
        <v>1000</v>
      </c>
      <c r="F90" s="101"/>
    </row>
    <row r="91" spans="1:6" s="25" customFormat="1">
      <c r="A91" s="87">
        <f t="shared" ca="1" si="3"/>
        <v>39203</v>
      </c>
      <c r="B91" s="101">
        <v>28</v>
      </c>
      <c r="C91" s="101">
        <v>8.5000000000000006E-2</v>
      </c>
      <c r="D91" s="102">
        <v>5</v>
      </c>
      <c r="E91" s="25">
        <v>1000</v>
      </c>
      <c r="F91" s="101"/>
    </row>
    <row r="92" spans="1:6" s="25" customFormat="1">
      <c r="A92" s="87">
        <f t="shared" ca="1" si="3"/>
        <v>39234</v>
      </c>
      <c r="B92" s="101">
        <v>32</v>
      </c>
      <c r="C92" s="101">
        <v>0.23649975000000004</v>
      </c>
      <c r="D92" s="102">
        <v>5</v>
      </c>
      <c r="E92" s="25">
        <v>1000</v>
      </c>
      <c r="F92" s="101"/>
    </row>
    <row r="93" spans="1:6" s="25" customFormat="1">
      <c r="A93" s="87">
        <f t="shared" ca="1" si="3"/>
        <v>39264</v>
      </c>
      <c r="B93" s="101">
        <v>39</v>
      </c>
      <c r="C93" s="101">
        <v>0.26052839999999999</v>
      </c>
      <c r="D93" s="102">
        <v>5</v>
      </c>
      <c r="E93" s="25">
        <v>1000</v>
      </c>
      <c r="F93" s="101"/>
    </row>
    <row r="94" spans="1:6" s="25" customFormat="1">
      <c r="A94" s="87">
        <f t="shared" ca="1" si="3"/>
        <v>39295</v>
      </c>
      <c r="B94" s="101">
        <v>39</v>
      </c>
      <c r="C94" s="101">
        <v>0.26052839999999999</v>
      </c>
      <c r="D94" s="102">
        <v>5</v>
      </c>
      <c r="E94" s="25">
        <v>1000</v>
      </c>
      <c r="F94" s="101"/>
    </row>
    <row r="95" spans="1:6" s="25" customFormat="1">
      <c r="A95" s="87">
        <f t="shared" ca="1" si="3"/>
        <v>39326</v>
      </c>
      <c r="B95" s="101">
        <v>28.25</v>
      </c>
      <c r="C95" s="101">
        <v>0.1358028</v>
      </c>
      <c r="D95" s="102">
        <v>5</v>
      </c>
      <c r="E95" s="25">
        <v>1000</v>
      </c>
      <c r="F95" s="101"/>
    </row>
    <row r="96" spans="1:6" s="25" customFormat="1">
      <c r="A96" s="87">
        <f t="shared" ca="1" si="3"/>
        <v>39356</v>
      </c>
      <c r="B96" s="101">
        <v>27.25</v>
      </c>
      <c r="C96" s="101">
        <v>8.5000000000000006E-2</v>
      </c>
      <c r="D96" s="102">
        <v>5</v>
      </c>
      <c r="E96" s="25">
        <v>1000</v>
      </c>
      <c r="F96" s="101"/>
    </row>
    <row r="97" spans="1:6" s="25" customFormat="1">
      <c r="A97" s="87">
        <f t="shared" ca="1" si="3"/>
        <v>39387</v>
      </c>
      <c r="B97" s="101">
        <v>27.25</v>
      </c>
      <c r="C97" s="101">
        <v>8.5000000000000006E-2</v>
      </c>
      <c r="D97" s="102">
        <v>5</v>
      </c>
      <c r="E97" s="25">
        <v>1000</v>
      </c>
      <c r="F97" s="101"/>
    </row>
    <row r="98" spans="1:6" s="25" customFormat="1">
      <c r="A98" s="87">
        <f t="shared" ca="1" si="3"/>
        <v>39417</v>
      </c>
      <c r="B98" s="101">
        <v>25.25</v>
      </c>
      <c r="C98" s="101">
        <v>8.5000000000000006E-2</v>
      </c>
      <c r="D98" s="102">
        <v>5</v>
      </c>
      <c r="E98" s="25">
        <v>1000</v>
      </c>
      <c r="F98" s="101"/>
    </row>
    <row r="99" spans="1:6" s="25" customFormat="1">
      <c r="A99" s="87">
        <f t="shared" ca="1" si="3"/>
        <v>39448</v>
      </c>
      <c r="B99" s="101">
        <v>27.75</v>
      </c>
      <c r="C99" s="101">
        <v>0.08</v>
      </c>
      <c r="D99" s="102">
        <v>5</v>
      </c>
      <c r="E99" s="25">
        <v>1000</v>
      </c>
      <c r="F99" s="101"/>
    </row>
    <row r="100" spans="1:6" s="25" customFormat="1">
      <c r="A100" s="87">
        <f t="shared" ca="1" si="3"/>
        <v>39479</v>
      </c>
      <c r="B100" s="101">
        <v>25.75</v>
      </c>
      <c r="C100" s="101">
        <v>0.08</v>
      </c>
      <c r="D100" s="102">
        <v>5</v>
      </c>
      <c r="E100" s="25">
        <v>1000</v>
      </c>
      <c r="F100" s="101"/>
    </row>
    <row r="101" spans="1:6" s="25" customFormat="1">
      <c r="A101" s="87">
        <f t="shared" ca="1" si="3"/>
        <v>39508</v>
      </c>
      <c r="B101" s="101">
        <v>26.75</v>
      </c>
      <c r="C101" s="101">
        <v>0.08</v>
      </c>
      <c r="D101" s="102">
        <v>5</v>
      </c>
      <c r="E101" s="25">
        <v>1000</v>
      </c>
      <c r="F101" s="101"/>
    </row>
    <row r="102" spans="1:6" s="25" customFormat="1">
      <c r="A102" s="87">
        <f t="shared" ca="1" si="3"/>
        <v>39539</v>
      </c>
      <c r="B102" s="101">
        <v>27.75</v>
      </c>
      <c r="C102" s="101">
        <v>0.08</v>
      </c>
      <c r="D102" s="102">
        <v>5</v>
      </c>
      <c r="E102" s="25">
        <v>1000</v>
      </c>
      <c r="F102" s="101"/>
    </row>
    <row r="103" spans="1:6" s="25" customFormat="1">
      <c r="A103" s="87">
        <f t="shared" ca="1" si="3"/>
        <v>39569</v>
      </c>
      <c r="B103" s="101">
        <v>28.75</v>
      </c>
      <c r="C103" s="101">
        <v>0.08</v>
      </c>
      <c r="D103" s="102">
        <v>5</v>
      </c>
      <c r="E103" s="25">
        <v>1000</v>
      </c>
      <c r="F103" s="101"/>
    </row>
    <row r="104" spans="1:6" s="25" customFormat="1">
      <c r="A104" s="87">
        <f t="shared" ca="1" si="3"/>
        <v>39600</v>
      </c>
      <c r="B104" s="101">
        <v>32.75</v>
      </c>
      <c r="C104" s="101">
        <v>0.20102478750000002</v>
      </c>
      <c r="D104" s="102">
        <v>5</v>
      </c>
      <c r="E104" s="25">
        <v>1000</v>
      </c>
      <c r="F104" s="101"/>
    </row>
    <row r="105" spans="1:6" s="25" customFormat="1">
      <c r="A105" s="87">
        <f t="shared" ca="1" si="3"/>
        <v>39630</v>
      </c>
      <c r="B105" s="101">
        <v>39.75</v>
      </c>
      <c r="C105" s="101">
        <v>0.22144913999999999</v>
      </c>
      <c r="D105" s="102">
        <v>5</v>
      </c>
      <c r="E105" s="25">
        <v>1000</v>
      </c>
      <c r="F105" s="101"/>
    </row>
    <row r="106" spans="1:6" s="25" customFormat="1">
      <c r="A106" s="87">
        <f t="shared" ca="1" si="3"/>
        <v>39661</v>
      </c>
      <c r="B106" s="101">
        <v>39.75</v>
      </c>
      <c r="C106" s="101">
        <v>0.22144913999999999</v>
      </c>
      <c r="D106" s="102">
        <v>5</v>
      </c>
      <c r="E106" s="25">
        <v>1000</v>
      </c>
      <c r="F106" s="101"/>
    </row>
    <row r="107" spans="1:6" s="25" customFormat="1">
      <c r="A107" s="87">
        <f t="shared" ca="1" si="3"/>
        <v>39692</v>
      </c>
      <c r="B107" s="101">
        <v>29</v>
      </c>
      <c r="C107" s="101">
        <v>0.11543238</v>
      </c>
      <c r="D107" s="102">
        <v>5</v>
      </c>
      <c r="E107" s="25">
        <v>1000</v>
      </c>
      <c r="F107" s="101"/>
    </row>
    <row r="108" spans="1:6" s="25" customFormat="1">
      <c r="A108" s="87">
        <f t="shared" ca="1" si="3"/>
        <v>39722</v>
      </c>
      <c r="B108" s="101">
        <v>28</v>
      </c>
      <c r="C108" s="101">
        <v>0.08</v>
      </c>
      <c r="D108" s="102">
        <v>5</v>
      </c>
      <c r="E108" s="25">
        <v>1000</v>
      </c>
      <c r="F108" s="101"/>
    </row>
    <row r="109" spans="1:6" s="25" customFormat="1">
      <c r="A109" s="87">
        <f t="shared" ca="1" si="3"/>
        <v>39753</v>
      </c>
      <c r="B109" s="101">
        <v>28</v>
      </c>
      <c r="C109" s="101">
        <v>0.08</v>
      </c>
      <c r="D109" s="102">
        <v>5</v>
      </c>
      <c r="E109" s="25">
        <v>1000</v>
      </c>
      <c r="F109" s="101"/>
    </row>
    <row r="110" spans="1:6" s="25" customFormat="1">
      <c r="A110" s="87">
        <f t="shared" ca="1" si="3"/>
        <v>39783</v>
      </c>
      <c r="B110" s="101">
        <v>26</v>
      </c>
      <c r="C110" s="101">
        <v>0.08</v>
      </c>
      <c r="D110" s="102">
        <v>5</v>
      </c>
      <c r="E110" s="25">
        <v>1000</v>
      </c>
      <c r="F110" s="101"/>
    </row>
    <row r="111" spans="1:6" s="25" customFormat="1">
      <c r="A111" s="87">
        <f t="shared" ca="1" si="3"/>
        <v>39814</v>
      </c>
      <c r="B111" s="101">
        <v>28.5</v>
      </c>
      <c r="C111" s="101">
        <v>0.08</v>
      </c>
      <c r="D111" s="102">
        <v>5</v>
      </c>
      <c r="E111" s="25">
        <v>1000</v>
      </c>
      <c r="F111" s="101"/>
    </row>
    <row r="112" spans="1:6" s="25" customFormat="1">
      <c r="A112" s="87">
        <f t="shared" ca="1" si="3"/>
        <v>39845</v>
      </c>
      <c r="B112" s="101">
        <v>26.5</v>
      </c>
      <c r="C112" s="101">
        <v>0.08</v>
      </c>
      <c r="D112" s="102">
        <v>5</v>
      </c>
      <c r="E112" s="25">
        <v>1000</v>
      </c>
      <c r="F112" s="101"/>
    </row>
    <row r="113" spans="1:6" s="25" customFormat="1">
      <c r="A113" s="87">
        <f t="shared" ca="1" si="3"/>
        <v>39873</v>
      </c>
      <c r="B113" s="101">
        <v>27.5</v>
      </c>
      <c r="C113" s="101">
        <v>0.08</v>
      </c>
      <c r="D113" s="102">
        <v>5</v>
      </c>
      <c r="E113" s="25">
        <v>1000</v>
      </c>
      <c r="F113" s="101"/>
    </row>
    <row r="114" spans="1:6" s="25" customFormat="1">
      <c r="A114" s="87">
        <f t="shared" ca="1" si="3"/>
        <v>39904</v>
      </c>
      <c r="B114" s="101">
        <v>28.5</v>
      </c>
      <c r="C114" s="101">
        <v>0.08</v>
      </c>
      <c r="D114" s="102">
        <v>5</v>
      </c>
      <c r="E114" s="25">
        <v>1000</v>
      </c>
      <c r="F114" s="101"/>
    </row>
    <row r="115" spans="1:6" s="25" customFormat="1">
      <c r="A115" s="87">
        <f t="shared" ca="1" si="3"/>
        <v>39934</v>
      </c>
      <c r="B115" s="101">
        <v>29.5</v>
      </c>
      <c r="C115" s="101">
        <v>0.08</v>
      </c>
      <c r="D115" s="102">
        <v>5</v>
      </c>
      <c r="E115" s="25">
        <v>1000</v>
      </c>
      <c r="F115" s="101"/>
    </row>
    <row r="116" spans="1:6" s="25" customFormat="1">
      <c r="A116" s="87">
        <f t="shared" ca="1" si="3"/>
        <v>39965</v>
      </c>
      <c r="B116" s="101">
        <v>33.5</v>
      </c>
      <c r="C116" s="101">
        <v>0.08</v>
      </c>
      <c r="D116" s="102">
        <v>5</v>
      </c>
      <c r="E116" s="25">
        <v>1000</v>
      </c>
      <c r="F116" s="101"/>
    </row>
    <row r="117" spans="1:6" s="25" customFormat="1">
      <c r="A117" s="87">
        <f t="shared" ca="1" si="3"/>
        <v>39995</v>
      </c>
      <c r="B117" s="101">
        <v>40.5</v>
      </c>
      <c r="C117" s="101">
        <v>0.08</v>
      </c>
      <c r="D117" s="102">
        <v>5</v>
      </c>
      <c r="E117" s="25">
        <v>1000</v>
      </c>
      <c r="F117" s="101"/>
    </row>
    <row r="118" spans="1:6" s="25" customFormat="1">
      <c r="A118" s="87">
        <f t="shared" ca="1" si="3"/>
        <v>40026</v>
      </c>
      <c r="B118" s="101">
        <v>40.5</v>
      </c>
      <c r="C118" s="101">
        <v>0.08</v>
      </c>
      <c r="D118" s="102">
        <v>5</v>
      </c>
      <c r="E118" s="25">
        <v>1000</v>
      </c>
      <c r="F118" s="101"/>
    </row>
    <row r="119" spans="1:6" s="25" customFormat="1">
      <c r="A119" s="87">
        <f t="shared" ca="1" si="3"/>
        <v>40057</v>
      </c>
      <c r="B119" s="101">
        <v>29.75</v>
      </c>
      <c r="C119" s="101">
        <v>0.08</v>
      </c>
      <c r="D119" s="102">
        <v>5</v>
      </c>
      <c r="E119" s="25">
        <v>1000</v>
      </c>
      <c r="F119" s="101"/>
    </row>
    <row r="120" spans="1:6" s="25" customFormat="1">
      <c r="A120" s="87">
        <f t="shared" ca="1" si="3"/>
        <v>40087</v>
      </c>
      <c r="B120" s="101">
        <v>28.75</v>
      </c>
      <c r="C120" s="101">
        <v>0.08</v>
      </c>
      <c r="D120" s="102">
        <v>5</v>
      </c>
      <c r="E120" s="25">
        <v>1000</v>
      </c>
      <c r="F120" s="101"/>
    </row>
    <row r="121" spans="1:6" s="25" customFormat="1">
      <c r="A121" s="87">
        <f t="shared" ca="1" si="3"/>
        <v>40118</v>
      </c>
      <c r="B121" s="101">
        <v>28.75</v>
      </c>
      <c r="C121" s="101">
        <v>0.08</v>
      </c>
      <c r="D121" s="102">
        <v>5</v>
      </c>
      <c r="E121" s="25">
        <v>1000</v>
      </c>
      <c r="F121" s="101"/>
    </row>
    <row r="122" spans="1:6" s="25" customFormat="1">
      <c r="A122" s="87">
        <f t="shared" ca="1" si="3"/>
        <v>40148</v>
      </c>
      <c r="B122" s="101">
        <v>26.75</v>
      </c>
      <c r="C122" s="101">
        <v>0.08</v>
      </c>
      <c r="D122" s="102">
        <v>5</v>
      </c>
      <c r="E122" s="25">
        <v>1000</v>
      </c>
      <c r="F122" s="101"/>
    </row>
    <row r="123" spans="1:6" s="25" customFormat="1">
      <c r="A123" s="87">
        <f t="shared" ca="1" si="3"/>
        <v>40179</v>
      </c>
      <c r="B123" s="101">
        <v>29.25</v>
      </c>
      <c r="C123" s="101">
        <v>0.08</v>
      </c>
      <c r="D123" s="102">
        <v>5</v>
      </c>
      <c r="E123" s="25">
        <v>1000</v>
      </c>
      <c r="F123" s="101"/>
    </row>
    <row r="124" spans="1:6" s="25" customFormat="1">
      <c r="A124" s="87">
        <f t="shared" ca="1" si="3"/>
        <v>40210</v>
      </c>
      <c r="B124" s="101">
        <v>27.25</v>
      </c>
      <c r="C124" s="101">
        <v>0.08</v>
      </c>
      <c r="D124" s="102">
        <v>5</v>
      </c>
      <c r="E124" s="25">
        <v>1000</v>
      </c>
      <c r="F124" s="101"/>
    </row>
    <row r="125" spans="1:6" s="25" customFormat="1">
      <c r="A125" s="87">
        <f t="shared" ca="1" si="3"/>
        <v>40238</v>
      </c>
      <c r="B125" s="101">
        <v>28.25</v>
      </c>
      <c r="C125" s="101">
        <v>0.08</v>
      </c>
      <c r="D125" s="102">
        <v>5</v>
      </c>
      <c r="E125" s="25">
        <v>1000</v>
      </c>
      <c r="F125" s="101"/>
    </row>
    <row r="126" spans="1:6" s="25" customFormat="1">
      <c r="A126" s="87">
        <f t="shared" ca="1" si="3"/>
        <v>40269</v>
      </c>
      <c r="B126" s="101">
        <v>29.25</v>
      </c>
      <c r="C126" s="101">
        <v>0.08</v>
      </c>
      <c r="D126" s="102">
        <v>5</v>
      </c>
      <c r="E126" s="25">
        <v>1000</v>
      </c>
      <c r="F126" s="101"/>
    </row>
    <row r="127" spans="1:6" s="25" customFormat="1">
      <c r="A127" s="87">
        <f t="shared" ca="1" si="3"/>
        <v>40299</v>
      </c>
      <c r="B127" s="101">
        <v>30.25</v>
      </c>
      <c r="C127" s="101">
        <v>0.08</v>
      </c>
      <c r="D127" s="102">
        <v>5</v>
      </c>
      <c r="E127" s="25">
        <v>1000</v>
      </c>
      <c r="F127" s="101"/>
    </row>
    <row r="128" spans="1:6" s="25" customFormat="1">
      <c r="A128" s="87">
        <f t="shared" ca="1" si="3"/>
        <v>40330</v>
      </c>
      <c r="B128" s="101">
        <v>34.25</v>
      </c>
      <c r="C128" s="101">
        <v>0.08</v>
      </c>
      <c r="D128" s="102">
        <v>5</v>
      </c>
      <c r="E128" s="25">
        <v>1000</v>
      </c>
      <c r="F128" s="101"/>
    </row>
    <row r="129" spans="1:6" s="25" customFormat="1">
      <c r="A129" s="87">
        <f t="shared" ca="1" si="3"/>
        <v>40360</v>
      </c>
      <c r="B129" s="101">
        <v>41.25</v>
      </c>
      <c r="C129" s="101">
        <v>0.08</v>
      </c>
      <c r="D129" s="102">
        <v>5</v>
      </c>
      <c r="E129" s="25">
        <v>1000</v>
      </c>
      <c r="F129" s="101"/>
    </row>
    <row r="130" spans="1:6" s="25" customFormat="1">
      <c r="A130" s="87">
        <f t="shared" ca="1" si="3"/>
        <v>40391</v>
      </c>
      <c r="B130" s="101">
        <v>41.25</v>
      </c>
      <c r="C130" s="101">
        <v>0.08</v>
      </c>
      <c r="D130" s="102">
        <v>5</v>
      </c>
      <c r="E130" s="25">
        <v>1000</v>
      </c>
      <c r="F130" s="101"/>
    </row>
    <row r="131" spans="1:6" s="25" customFormat="1">
      <c r="A131" s="87">
        <f t="shared" ca="1" si="3"/>
        <v>40422</v>
      </c>
      <c r="B131" s="101">
        <v>30.5</v>
      </c>
      <c r="C131" s="101">
        <v>0.08</v>
      </c>
      <c r="D131" s="102">
        <v>5</v>
      </c>
      <c r="E131" s="25">
        <v>1000</v>
      </c>
      <c r="F131" s="101"/>
    </row>
    <row r="132" spans="1:6" s="25" customFormat="1">
      <c r="A132" s="87">
        <f t="shared" ca="1" si="3"/>
        <v>40452</v>
      </c>
      <c r="B132" s="101">
        <v>29.5</v>
      </c>
      <c r="C132" s="101">
        <v>0.08</v>
      </c>
      <c r="D132" s="102">
        <v>5</v>
      </c>
      <c r="E132" s="25">
        <v>1000</v>
      </c>
      <c r="F132" s="101"/>
    </row>
    <row r="133" spans="1:6" s="25" customFormat="1">
      <c r="A133" s="87">
        <f t="shared" ca="1" si="3"/>
        <v>40483</v>
      </c>
      <c r="B133" s="101">
        <v>29.5</v>
      </c>
      <c r="C133" s="101">
        <v>0.08</v>
      </c>
      <c r="D133" s="102">
        <v>5</v>
      </c>
      <c r="E133" s="25">
        <v>1000</v>
      </c>
      <c r="F133" s="101"/>
    </row>
    <row r="134" spans="1:6" s="25" customFormat="1">
      <c r="A134" s="87">
        <f t="shared" ca="1" si="3"/>
        <v>40513</v>
      </c>
      <c r="B134" s="101">
        <v>27.5</v>
      </c>
      <c r="C134" s="101">
        <v>0.08</v>
      </c>
      <c r="D134" s="102">
        <v>5</v>
      </c>
      <c r="E134" s="25">
        <v>1000</v>
      </c>
      <c r="F134" s="101"/>
    </row>
    <row r="135" spans="1:6" s="25" customFormat="1">
      <c r="A135" s="87">
        <f t="shared" ca="1" si="3"/>
        <v>40544</v>
      </c>
      <c r="B135" s="101">
        <v>30</v>
      </c>
      <c r="C135" s="101">
        <v>0.08</v>
      </c>
      <c r="D135" s="102">
        <v>5</v>
      </c>
      <c r="E135" s="25">
        <v>1000</v>
      </c>
      <c r="F135" s="101"/>
    </row>
    <row r="136" spans="1:6" s="25" customFormat="1">
      <c r="A136" s="87">
        <f t="shared" ca="1" si="3"/>
        <v>40575</v>
      </c>
      <c r="B136" s="101">
        <v>28</v>
      </c>
      <c r="C136" s="101">
        <v>0.08</v>
      </c>
      <c r="D136" s="102">
        <v>5</v>
      </c>
      <c r="E136" s="25">
        <v>1000</v>
      </c>
      <c r="F136" s="101"/>
    </row>
    <row r="137" spans="1:6" s="25" customFormat="1">
      <c r="A137" s="87">
        <f t="shared" ca="1" si="3"/>
        <v>40603</v>
      </c>
      <c r="B137" s="101">
        <v>29</v>
      </c>
      <c r="C137" s="101">
        <v>0.08</v>
      </c>
      <c r="D137" s="102">
        <v>5</v>
      </c>
      <c r="E137" s="25">
        <v>1000</v>
      </c>
      <c r="F137" s="101"/>
    </row>
    <row r="138" spans="1:6" s="25" customFormat="1">
      <c r="A138" s="87">
        <f t="shared" ca="1" si="3"/>
        <v>40634</v>
      </c>
      <c r="B138" s="101">
        <v>30</v>
      </c>
      <c r="C138" s="101">
        <v>0.08</v>
      </c>
      <c r="D138" s="102">
        <v>5</v>
      </c>
      <c r="E138" s="25">
        <v>1000</v>
      </c>
      <c r="F138" s="101"/>
    </row>
    <row r="139" spans="1:6" s="25" customFormat="1">
      <c r="A139" s="87">
        <f t="shared" ca="1" si="3"/>
        <v>40664</v>
      </c>
      <c r="B139" s="101">
        <v>31</v>
      </c>
      <c r="C139" s="101">
        <v>0.08</v>
      </c>
      <c r="D139" s="102">
        <v>5</v>
      </c>
      <c r="E139" s="25">
        <v>1000</v>
      </c>
      <c r="F139" s="101"/>
    </row>
    <row r="140" spans="1:6" s="25" customFormat="1">
      <c r="A140" s="87">
        <f t="shared" ca="1" si="3"/>
        <v>40695</v>
      </c>
      <c r="B140" s="101">
        <v>35</v>
      </c>
      <c r="C140" s="101">
        <v>0.08</v>
      </c>
      <c r="D140" s="102">
        <v>5</v>
      </c>
      <c r="E140" s="25">
        <v>1000</v>
      </c>
      <c r="F140" s="101"/>
    </row>
    <row r="141" spans="1:6" s="25" customFormat="1">
      <c r="A141" s="87">
        <f t="shared" ca="1" si="3"/>
        <v>40725</v>
      </c>
      <c r="B141" s="101">
        <v>42</v>
      </c>
      <c r="C141" s="101">
        <v>0.08</v>
      </c>
      <c r="D141" s="102">
        <v>5</v>
      </c>
      <c r="E141" s="25">
        <v>1000</v>
      </c>
      <c r="F141" s="101"/>
    </row>
    <row r="142" spans="1:6" s="25" customFormat="1">
      <c r="A142" s="87">
        <f t="shared" ca="1" si="3"/>
        <v>40756</v>
      </c>
      <c r="B142" s="101">
        <v>42</v>
      </c>
      <c r="C142" s="101">
        <v>0.08</v>
      </c>
      <c r="D142" s="102">
        <v>5</v>
      </c>
      <c r="E142" s="25">
        <v>1000</v>
      </c>
      <c r="F142" s="101"/>
    </row>
    <row r="143" spans="1:6" s="25" customFormat="1">
      <c r="A143" s="87">
        <f t="shared" ca="1" si="3"/>
        <v>40787</v>
      </c>
      <c r="B143" s="101">
        <v>31.25</v>
      </c>
      <c r="C143" s="101">
        <v>0.08</v>
      </c>
      <c r="D143" s="102">
        <v>5</v>
      </c>
      <c r="E143" s="25">
        <v>1000</v>
      </c>
      <c r="F143" s="101"/>
    </row>
    <row r="144" spans="1:6" s="25" customFormat="1">
      <c r="A144" s="87">
        <f t="shared" ref="A144:A207" ca="1" si="4">EOMONTH(A143,0)+1</f>
        <v>40817</v>
      </c>
      <c r="B144" s="101">
        <v>30.25</v>
      </c>
      <c r="C144" s="101">
        <v>0.08</v>
      </c>
      <c r="D144" s="102">
        <v>5</v>
      </c>
      <c r="E144" s="25">
        <v>1000</v>
      </c>
      <c r="F144" s="101"/>
    </row>
    <row r="145" spans="1:6" s="25" customFormat="1">
      <c r="A145" s="87">
        <f t="shared" ca="1" si="4"/>
        <v>40848</v>
      </c>
      <c r="B145" s="101">
        <v>30.25</v>
      </c>
      <c r="C145" s="101">
        <v>0.08</v>
      </c>
      <c r="D145" s="102">
        <v>5</v>
      </c>
      <c r="E145" s="25">
        <v>1000</v>
      </c>
      <c r="F145" s="101"/>
    </row>
    <row r="146" spans="1:6" s="25" customFormat="1">
      <c r="A146" s="87">
        <f t="shared" ca="1" si="4"/>
        <v>40878</v>
      </c>
      <c r="B146" s="101">
        <v>28.25</v>
      </c>
      <c r="C146" s="101">
        <v>0.08</v>
      </c>
      <c r="D146" s="102">
        <v>5</v>
      </c>
      <c r="E146" s="25">
        <v>1000</v>
      </c>
      <c r="F146" s="101"/>
    </row>
    <row r="147" spans="1:6" s="25" customFormat="1">
      <c r="A147" s="87">
        <f t="shared" ca="1" si="4"/>
        <v>40909</v>
      </c>
      <c r="B147" s="101">
        <v>30.75</v>
      </c>
      <c r="C147" s="101">
        <v>0.08</v>
      </c>
      <c r="D147" s="102">
        <v>5</v>
      </c>
      <c r="E147" s="25">
        <v>1000</v>
      </c>
      <c r="F147" s="101"/>
    </row>
    <row r="148" spans="1:6" s="25" customFormat="1">
      <c r="A148" s="87">
        <f t="shared" ca="1" si="4"/>
        <v>40940</v>
      </c>
      <c r="B148" s="101">
        <v>28.75</v>
      </c>
      <c r="C148" s="101">
        <v>0.08</v>
      </c>
      <c r="D148" s="102">
        <v>5</v>
      </c>
      <c r="E148" s="25">
        <v>1000</v>
      </c>
      <c r="F148" s="101"/>
    </row>
    <row r="149" spans="1:6" s="25" customFormat="1">
      <c r="A149" s="87">
        <f t="shared" ca="1" si="4"/>
        <v>40969</v>
      </c>
      <c r="B149" s="101">
        <v>29.75</v>
      </c>
      <c r="C149" s="101">
        <v>0.08</v>
      </c>
      <c r="D149" s="102">
        <v>5</v>
      </c>
      <c r="E149" s="25">
        <v>1000</v>
      </c>
      <c r="F149" s="101"/>
    </row>
    <row r="150" spans="1:6" s="25" customFormat="1">
      <c r="A150" s="87">
        <f t="shared" ca="1" si="4"/>
        <v>41000</v>
      </c>
      <c r="B150" s="101">
        <v>30.75</v>
      </c>
      <c r="C150" s="101">
        <v>0.08</v>
      </c>
      <c r="D150" s="102">
        <v>5</v>
      </c>
      <c r="E150" s="25">
        <v>1000</v>
      </c>
      <c r="F150" s="101"/>
    </row>
    <row r="151" spans="1:6" s="25" customFormat="1">
      <c r="A151" s="87">
        <f t="shared" ca="1" si="4"/>
        <v>41030</v>
      </c>
      <c r="B151" s="101">
        <v>31.75</v>
      </c>
      <c r="C151" s="101">
        <v>0.08</v>
      </c>
      <c r="D151" s="102">
        <v>5</v>
      </c>
      <c r="E151" s="25">
        <v>1000</v>
      </c>
      <c r="F151" s="101"/>
    </row>
    <row r="152" spans="1:6" s="25" customFormat="1">
      <c r="A152" s="87">
        <f t="shared" ca="1" si="4"/>
        <v>41061</v>
      </c>
      <c r="B152" s="101">
        <v>35.75</v>
      </c>
      <c r="C152" s="101">
        <v>0.08</v>
      </c>
      <c r="D152" s="102">
        <v>5</v>
      </c>
      <c r="E152" s="25">
        <v>1000</v>
      </c>
      <c r="F152" s="101"/>
    </row>
    <row r="153" spans="1:6" s="25" customFormat="1">
      <c r="A153" s="87">
        <f t="shared" ca="1" si="4"/>
        <v>41091</v>
      </c>
      <c r="B153" s="101">
        <v>42.75</v>
      </c>
      <c r="C153" s="101">
        <v>0.08</v>
      </c>
      <c r="D153" s="102">
        <v>5</v>
      </c>
      <c r="E153" s="25">
        <v>1000</v>
      </c>
      <c r="F153" s="101"/>
    </row>
    <row r="154" spans="1:6" s="25" customFormat="1">
      <c r="A154" s="87">
        <f t="shared" ca="1" si="4"/>
        <v>41122</v>
      </c>
      <c r="B154" s="101">
        <v>42.75</v>
      </c>
      <c r="C154" s="101">
        <v>0.08</v>
      </c>
      <c r="D154" s="102">
        <v>5</v>
      </c>
      <c r="E154" s="25">
        <v>1000</v>
      </c>
      <c r="F154" s="101"/>
    </row>
    <row r="155" spans="1:6" s="25" customFormat="1">
      <c r="A155" s="87">
        <f t="shared" ca="1" si="4"/>
        <v>41153</v>
      </c>
      <c r="B155" s="101">
        <v>32</v>
      </c>
      <c r="C155" s="101">
        <v>0.08</v>
      </c>
      <c r="D155" s="102">
        <v>5</v>
      </c>
      <c r="E155" s="25">
        <v>1000</v>
      </c>
      <c r="F155" s="101"/>
    </row>
    <row r="156" spans="1:6" s="25" customFormat="1">
      <c r="A156" s="87">
        <f t="shared" ca="1" si="4"/>
        <v>41183</v>
      </c>
      <c r="B156" s="101">
        <v>31</v>
      </c>
      <c r="C156" s="101">
        <v>0.08</v>
      </c>
      <c r="D156" s="102">
        <v>5</v>
      </c>
      <c r="E156" s="25">
        <v>1000</v>
      </c>
      <c r="F156" s="101"/>
    </row>
    <row r="157" spans="1:6" s="25" customFormat="1">
      <c r="A157" s="87">
        <f t="shared" ca="1" si="4"/>
        <v>41214</v>
      </c>
      <c r="B157" s="101">
        <v>31</v>
      </c>
      <c r="C157" s="101">
        <v>0.08</v>
      </c>
      <c r="D157" s="102">
        <v>5</v>
      </c>
      <c r="E157" s="25">
        <v>1000</v>
      </c>
      <c r="F157" s="101"/>
    </row>
    <row r="158" spans="1:6" s="25" customFormat="1">
      <c r="A158" s="87">
        <f t="shared" ca="1" si="4"/>
        <v>41244</v>
      </c>
      <c r="B158" s="101">
        <v>29</v>
      </c>
      <c r="C158" s="101">
        <v>0.08</v>
      </c>
      <c r="D158" s="102">
        <v>5</v>
      </c>
      <c r="E158" s="25">
        <v>1000</v>
      </c>
      <c r="F158" s="101"/>
    </row>
    <row r="159" spans="1:6" s="25" customFormat="1">
      <c r="A159" s="87">
        <f t="shared" ca="1" si="4"/>
        <v>41275</v>
      </c>
      <c r="B159" s="101">
        <v>31.5</v>
      </c>
      <c r="C159" s="101">
        <v>0.08</v>
      </c>
      <c r="D159" s="102">
        <v>5</v>
      </c>
      <c r="E159" s="25">
        <v>1000</v>
      </c>
      <c r="F159" s="101"/>
    </row>
    <row r="160" spans="1:6" s="25" customFormat="1">
      <c r="A160" s="87">
        <f t="shared" ca="1" si="4"/>
        <v>41306</v>
      </c>
      <c r="B160" s="101">
        <v>29.5</v>
      </c>
      <c r="C160" s="101">
        <v>0.08</v>
      </c>
      <c r="D160" s="102">
        <v>5</v>
      </c>
      <c r="E160" s="25">
        <v>1000</v>
      </c>
      <c r="F160" s="101"/>
    </row>
    <row r="161" spans="1:6" s="25" customFormat="1">
      <c r="A161" s="87">
        <f t="shared" ca="1" si="4"/>
        <v>41334</v>
      </c>
      <c r="B161" s="101">
        <v>30.5</v>
      </c>
      <c r="C161" s="101">
        <v>0.08</v>
      </c>
      <c r="D161" s="102">
        <v>5</v>
      </c>
      <c r="E161" s="25">
        <v>1000</v>
      </c>
      <c r="F161" s="101"/>
    </row>
    <row r="162" spans="1:6" s="25" customFormat="1">
      <c r="A162" s="87">
        <f t="shared" ca="1" si="4"/>
        <v>41365</v>
      </c>
      <c r="B162" s="101">
        <v>31.5</v>
      </c>
      <c r="C162" s="101">
        <v>0.08</v>
      </c>
      <c r="D162" s="102">
        <v>5</v>
      </c>
      <c r="E162" s="25">
        <v>1000</v>
      </c>
      <c r="F162" s="101"/>
    </row>
    <row r="163" spans="1:6" s="25" customFormat="1">
      <c r="A163" s="87">
        <f t="shared" ca="1" si="4"/>
        <v>41395</v>
      </c>
      <c r="B163" s="101">
        <v>32.5</v>
      </c>
      <c r="C163" s="101">
        <v>0.08</v>
      </c>
      <c r="D163" s="102">
        <v>5</v>
      </c>
      <c r="E163" s="25">
        <v>1000</v>
      </c>
      <c r="F163" s="101"/>
    </row>
    <row r="164" spans="1:6" s="25" customFormat="1">
      <c r="A164" s="87">
        <f t="shared" ca="1" si="4"/>
        <v>41426</v>
      </c>
      <c r="B164" s="101">
        <v>36.5</v>
      </c>
      <c r="C164" s="101">
        <v>0.08</v>
      </c>
      <c r="D164" s="102">
        <v>5</v>
      </c>
      <c r="E164" s="25">
        <v>1000</v>
      </c>
      <c r="F164" s="101"/>
    </row>
    <row r="165" spans="1:6" s="25" customFormat="1">
      <c r="A165" s="87">
        <f t="shared" ca="1" si="4"/>
        <v>41456</v>
      </c>
      <c r="B165" s="101">
        <v>43.5</v>
      </c>
      <c r="C165" s="101">
        <v>0.08</v>
      </c>
      <c r="D165" s="102">
        <v>5</v>
      </c>
      <c r="E165" s="25">
        <v>1000</v>
      </c>
      <c r="F165" s="101"/>
    </row>
    <row r="166" spans="1:6" s="25" customFormat="1">
      <c r="A166" s="87">
        <f t="shared" ca="1" si="4"/>
        <v>41487</v>
      </c>
      <c r="B166" s="101">
        <v>43.5</v>
      </c>
      <c r="C166" s="101">
        <v>0.08</v>
      </c>
      <c r="D166" s="102">
        <v>5</v>
      </c>
      <c r="E166" s="25">
        <v>1000</v>
      </c>
      <c r="F166" s="101"/>
    </row>
    <row r="167" spans="1:6" s="25" customFormat="1">
      <c r="A167" s="87">
        <f t="shared" ca="1" si="4"/>
        <v>41518</v>
      </c>
      <c r="B167" s="101">
        <v>32.75</v>
      </c>
      <c r="C167" s="101">
        <v>0.08</v>
      </c>
      <c r="D167" s="102">
        <v>5</v>
      </c>
      <c r="E167" s="25">
        <v>1000</v>
      </c>
      <c r="F167" s="101"/>
    </row>
    <row r="168" spans="1:6" s="25" customFormat="1">
      <c r="A168" s="87">
        <f t="shared" ca="1" si="4"/>
        <v>41548</v>
      </c>
      <c r="B168" s="101">
        <v>31.75</v>
      </c>
      <c r="C168" s="101">
        <v>0.08</v>
      </c>
      <c r="D168" s="102">
        <v>5</v>
      </c>
      <c r="E168" s="25">
        <v>1000</v>
      </c>
      <c r="F168" s="101"/>
    </row>
    <row r="169" spans="1:6" s="25" customFormat="1">
      <c r="A169" s="87">
        <f t="shared" ca="1" si="4"/>
        <v>41579</v>
      </c>
      <c r="B169" s="101">
        <v>31.75</v>
      </c>
      <c r="C169" s="101">
        <v>0.08</v>
      </c>
      <c r="D169" s="102">
        <v>5</v>
      </c>
      <c r="E169" s="25">
        <v>1000</v>
      </c>
      <c r="F169" s="101"/>
    </row>
    <row r="170" spans="1:6" s="25" customFormat="1">
      <c r="A170" s="87">
        <f t="shared" ca="1" si="4"/>
        <v>41609</v>
      </c>
      <c r="B170" s="101">
        <v>29.75</v>
      </c>
      <c r="C170" s="101">
        <v>0.08</v>
      </c>
      <c r="D170" s="102">
        <v>5</v>
      </c>
      <c r="E170" s="25">
        <v>1000</v>
      </c>
      <c r="F170" s="101"/>
    </row>
    <row r="171" spans="1:6" s="25" customFormat="1">
      <c r="A171" s="87">
        <f t="shared" ca="1" si="4"/>
        <v>41640</v>
      </c>
      <c r="B171" s="101">
        <v>32.25</v>
      </c>
      <c r="C171" s="101">
        <v>0.08</v>
      </c>
      <c r="D171" s="102">
        <v>5</v>
      </c>
      <c r="E171" s="25">
        <v>1000</v>
      </c>
      <c r="F171" s="101"/>
    </row>
    <row r="172" spans="1:6" s="25" customFormat="1">
      <c r="A172" s="87">
        <f t="shared" ca="1" si="4"/>
        <v>41671</v>
      </c>
      <c r="B172" s="101">
        <v>30.25</v>
      </c>
      <c r="C172" s="101">
        <v>0.08</v>
      </c>
      <c r="D172" s="102">
        <v>5</v>
      </c>
      <c r="E172" s="25">
        <v>1000</v>
      </c>
      <c r="F172" s="101"/>
    </row>
    <row r="173" spans="1:6" s="25" customFormat="1">
      <c r="A173" s="87">
        <f t="shared" ca="1" si="4"/>
        <v>41699</v>
      </c>
      <c r="B173" s="101">
        <v>31.25</v>
      </c>
      <c r="C173" s="101">
        <v>0.08</v>
      </c>
      <c r="D173" s="102">
        <v>5</v>
      </c>
      <c r="E173" s="25">
        <v>1000</v>
      </c>
      <c r="F173" s="101"/>
    </row>
    <row r="174" spans="1:6" s="25" customFormat="1">
      <c r="A174" s="87">
        <f t="shared" ca="1" si="4"/>
        <v>41730</v>
      </c>
      <c r="B174" s="101">
        <v>32.25</v>
      </c>
      <c r="C174" s="101">
        <v>0.08</v>
      </c>
      <c r="D174" s="102">
        <v>5</v>
      </c>
      <c r="E174" s="25">
        <v>1000</v>
      </c>
      <c r="F174" s="101"/>
    </row>
    <row r="175" spans="1:6" s="25" customFormat="1">
      <c r="A175" s="87">
        <f t="shared" ca="1" si="4"/>
        <v>41760</v>
      </c>
      <c r="B175" s="101">
        <v>33.25</v>
      </c>
      <c r="C175" s="101">
        <v>0.08</v>
      </c>
      <c r="D175" s="102">
        <v>5</v>
      </c>
      <c r="E175" s="25">
        <v>1000</v>
      </c>
      <c r="F175" s="101"/>
    </row>
    <row r="176" spans="1:6" s="25" customFormat="1">
      <c r="A176" s="87">
        <f t="shared" ca="1" si="4"/>
        <v>41791</v>
      </c>
      <c r="B176" s="101">
        <v>37.25</v>
      </c>
      <c r="C176" s="101">
        <v>0.08</v>
      </c>
      <c r="D176" s="102">
        <v>5</v>
      </c>
      <c r="E176" s="25">
        <v>1000</v>
      </c>
      <c r="F176" s="101"/>
    </row>
    <row r="177" spans="1:6" s="25" customFormat="1">
      <c r="A177" s="87">
        <f t="shared" ca="1" si="4"/>
        <v>41821</v>
      </c>
      <c r="B177" s="101">
        <v>44.25</v>
      </c>
      <c r="C177" s="101">
        <v>0.08</v>
      </c>
      <c r="D177" s="102">
        <v>5</v>
      </c>
      <c r="E177" s="25">
        <v>1000</v>
      </c>
      <c r="F177" s="101"/>
    </row>
    <row r="178" spans="1:6" s="25" customFormat="1">
      <c r="A178" s="87">
        <f t="shared" ca="1" si="4"/>
        <v>41852</v>
      </c>
      <c r="B178" s="101">
        <v>44.25</v>
      </c>
      <c r="C178" s="101">
        <v>0.08</v>
      </c>
      <c r="D178" s="102">
        <v>5</v>
      </c>
      <c r="E178" s="25">
        <v>1000</v>
      </c>
      <c r="F178" s="101"/>
    </row>
    <row r="179" spans="1:6" s="25" customFormat="1">
      <c r="A179" s="87">
        <f t="shared" ca="1" si="4"/>
        <v>41883</v>
      </c>
      <c r="B179" s="101">
        <v>33.5</v>
      </c>
      <c r="C179" s="101">
        <v>0.08</v>
      </c>
      <c r="D179" s="102">
        <v>5</v>
      </c>
      <c r="E179" s="25">
        <v>1000</v>
      </c>
      <c r="F179" s="101"/>
    </row>
    <row r="180" spans="1:6" s="25" customFormat="1">
      <c r="A180" s="87">
        <f t="shared" ca="1" si="4"/>
        <v>41913</v>
      </c>
      <c r="B180" s="101">
        <v>32.5</v>
      </c>
      <c r="C180" s="101">
        <v>0.08</v>
      </c>
      <c r="D180" s="102">
        <v>5</v>
      </c>
      <c r="E180" s="25">
        <v>1000</v>
      </c>
      <c r="F180" s="101"/>
    </row>
    <row r="181" spans="1:6" s="25" customFormat="1">
      <c r="A181" s="87">
        <f t="shared" ca="1" si="4"/>
        <v>41944</v>
      </c>
      <c r="B181" s="101">
        <v>32.5</v>
      </c>
      <c r="C181" s="101">
        <v>0.08</v>
      </c>
      <c r="D181" s="102">
        <v>5</v>
      </c>
      <c r="E181" s="25">
        <v>1000</v>
      </c>
      <c r="F181" s="101"/>
    </row>
    <row r="182" spans="1:6" s="25" customFormat="1">
      <c r="A182" s="87">
        <f t="shared" ca="1" si="4"/>
        <v>41974</v>
      </c>
      <c r="B182" s="101">
        <v>30.5</v>
      </c>
      <c r="C182" s="101">
        <v>0.08</v>
      </c>
      <c r="D182" s="102">
        <v>5</v>
      </c>
      <c r="E182" s="25">
        <v>1000</v>
      </c>
      <c r="F182" s="101"/>
    </row>
    <row r="183" spans="1:6" s="25" customFormat="1">
      <c r="A183" s="87">
        <f t="shared" ca="1" si="4"/>
        <v>42005</v>
      </c>
      <c r="B183" s="101">
        <v>33</v>
      </c>
      <c r="C183" s="101">
        <v>0.08</v>
      </c>
      <c r="D183" s="102">
        <v>5</v>
      </c>
      <c r="E183" s="25">
        <v>1000</v>
      </c>
      <c r="F183" s="101"/>
    </row>
    <row r="184" spans="1:6" s="25" customFormat="1">
      <c r="A184" s="87">
        <f t="shared" ca="1" si="4"/>
        <v>42036</v>
      </c>
      <c r="B184" s="101">
        <v>31</v>
      </c>
      <c r="C184" s="101">
        <v>0.08</v>
      </c>
      <c r="D184" s="102">
        <v>5</v>
      </c>
      <c r="E184" s="25">
        <v>1000</v>
      </c>
      <c r="F184" s="101"/>
    </row>
    <row r="185" spans="1:6" s="25" customFormat="1">
      <c r="A185" s="87">
        <f t="shared" ca="1" si="4"/>
        <v>42064</v>
      </c>
      <c r="B185" s="101">
        <v>32</v>
      </c>
      <c r="C185" s="101">
        <v>0.08</v>
      </c>
      <c r="D185" s="102">
        <v>5</v>
      </c>
      <c r="E185" s="25">
        <v>1000</v>
      </c>
      <c r="F185" s="101"/>
    </row>
    <row r="186" spans="1:6" s="25" customFormat="1">
      <c r="A186" s="87">
        <f t="shared" ca="1" si="4"/>
        <v>42095</v>
      </c>
      <c r="B186" s="101">
        <v>33</v>
      </c>
      <c r="C186" s="101">
        <v>0.08</v>
      </c>
      <c r="D186" s="102">
        <v>5</v>
      </c>
      <c r="E186" s="25">
        <v>1000</v>
      </c>
      <c r="F186" s="101"/>
    </row>
    <row r="187" spans="1:6" s="25" customFormat="1">
      <c r="A187" s="87">
        <f t="shared" ca="1" si="4"/>
        <v>42125</v>
      </c>
      <c r="B187" s="101">
        <v>34</v>
      </c>
      <c r="C187" s="101">
        <v>0.08</v>
      </c>
      <c r="D187" s="102">
        <v>5</v>
      </c>
      <c r="E187" s="25">
        <v>1000</v>
      </c>
      <c r="F187" s="101"/>
    </row>
    <row r="188" spans="1:6" s="25" customFormat="1">
      <c r="A188" s="87">
        <f t="shared" ca="1" si="4"/>
        <v>42156</v>
      </c>
      <c r="B188" s="101">
        <v>38</v>
      </c>
      <c r="C188" s="101">
        <v>0.08</v>
      </c>
      <c r="D188" s="102">
        <v>5</v>
      </c>
      <c r="E188" s="25">
        <v>1000</v>
      </c>
      <c r="F188" s="101"/>
    </row>
    <row r="189" spans="1:6" s="25" customFormat="1">
      <c r="A189" s="87">
        <f t="shared" ca="1" si="4"/>
        <v>42186</v>
      </c>
      <c r="B189" s="101">
        <v>45</v>
      </c>
      <c r="C189" s="101">
        <v>0.08</v>
      </c>
      <c r="D189" s="102">
        <v>5</v>
      </c>
      <c r="E189" s="25">
        <v>1000</v>
      </c>
      <c r="F189" s="101"/>
    </row>
    <row r="190" spans="1:6" s="25" customFormat="1">
      <c r="A190" s="87">
        <f t="shared" ca="1" si="4"/>
        <v>42217</v>
      </c>
      <c r="B190" s="101">
        <v>45</v>
      </c>
      <c r="C190" s="101">
        <v>0.08</v>
      </c>
      <c r="D190" s="102">
        <v>5</v>
      </c>
      <c r="E190" s="25">
        <v>1000</v>
      </c>
      <c r="F190" s="101"/>
    </row>
    <row r="191" spans="1:6" s="25" customFormat="1">
      <c r="A191" s="87">
        <f t="shared" ca="1" si="4"/>
        <v>42248</v>
      </c>
      <c r="B191" s="101">
        <v>34.25</v>
      </c>
      <c r="C191" s="101">
        <v>0.08</v>
      </c>
      <c r="D191" s="102">
        <v>5</v>
      </c>
      <c r="E191" s="25">
        <v>1000</v>
      </c>
      <c r="F191" s="101"/>
    </row>
    <row r="192" spans="1:6" s="25" customFormat="1">
      <c r="A192" s="87">
        <f t="shared" ca="1" si="4"/>
        <v>42278</v>
      </c>
      <c r="B192" s="101">
        <v>33.25</v>
      </c>
      <c r="C192" s="101">
        <v>0.08</v>
      </c>
      <c r="D192" s="102">
        <v>5</v>
      </c>
      <c r="E192" s="25">
        <v>1000</v>
      </c>
      <c r="F192" s="101"/>
    </row>
    <row r="193" spans="1:6" s="25" customFormat="1">
      <c r="A193" s="87">
        <f t="shared" ca="1" si="4"/>
        <v>42309</v>
      </c>
      <c r="B193" s="101">
        <v>33.25</v>
      </c>
      <c r="C193" s="101">
        <v>0.08</v>
      </c>
      <c r="D193" s="102">
        <v>5</v>
      </c>
      <c r="E193" s="25">
        <v>1000</v>
      </c>
      <c r="F193" s="101"/>
    </row>
    <row r="194" spans="1:6" s="25" customFormat="1">
      <c r="A194" s="87">
        <f t="shared" ca="1" si="4"/>
        <v>42339</v>
      </c>
      <c r="B194" s="101">
        <v>31.25</v>
      </c>
      <c r="C194" s="101">
        <v>0.08</v>
      </c>
      <c r="D194" s="102">
        <v>5</v>
      </c>
      <c r="E194" s="25">
        <v>1000</v>
      </c>
      <c r="F194" s="101"/>
    </row>
    <row r="195" spans="1:6" s="25" customFormat="1">
      <c r="A195" s="87">
        <f t="shared" ca="1" si="4"/>
        <v>42370</v>
      </c>
      <c r="B195" s="101">
        <v>33.75</v>
      </c>
      <c r="C195" s="101">
        <v>0.08</v>
      </c>
      <c r="D195" s="102">
        <v>5</v>
      </c>
      <c r="E195" s="25">
        <v>1000</v>
      </c>
      <c r="F195" s="101"/>
    </row>
    <row r="196" spans="1:6" s="25" customFormat="1">
      <c r="A196" s="87">
        <f t="shared" ca="1" si="4"/>
        <v>42401</v>
      </c>
      <c r="B196" s="101">
        <v>31.75</v>
      </c>
      <c r="C196" s="101">
        <v>0.08</v>
      </c>
      <c r="D196" s="102">
        <v>5</v>
      </c>
      <c r="E196" s="25">
        <v>1000</v>
      </c>
      <c r="F196" s="101"/>
    </row>
    <row r="197" spans="1:6" s="25" customFormat="1">
      <c r="A197" s="87">
        <f t="shared" ca="1" si="4"/>
        <v>42430</v>
      </c>
      <c r="B197" s="101">
        <v>32.75</v>
      </c>
      <c r="C197" s="101">
        <v>0.08</v>
      </c>
      <c r="D197" s="102">
        <v>5</v>
      </c>
      <c r="E197" s="25">
        <v>1000</v>
      </c>
      <c r="F197" s="101"/>
    </row>
    <row r="198" spans="1:6" s="25" customFormat="1">
      <c r="A198" s="87">
        <f t="shared" ca="1" si="4"/>
        <v>42461</v>
      </c>
      <c r="B198" s="101">
        <v>33.75</v>
      </c>
      <c r="C198" s="101">
        <v>0.08</v>
      </c>
      <c r="D198" s="102">
        <v>5</v>
      </c>
      <c r="E198" s="25">
        <v>1000</v>
      </c>
      <c r="F198" s="101"/>
    </row>
    <row r="199" spans="1:6" s="25" customFormat="1">
      <c r="A199" s="87">
        <f t="shared" ca="1" si="4"/>
        <v>42491</v>
      </c>
      <c r="B199" s="101">
        <v>34.75</v>
      </c>
      <c r="C199" s="101">
        <v>0.08</v>
      </c>
      <c r="D199" s="102">
        <v>5</v>
      </c>
      <c r="E199" s="25">
        <v>1000</v>
      </c>
      <c r="F199" s="101"/>
    </row>
    <row r="200" spans="1:6" s="25" customFormat="1">
      <c r="A200" s="87">
        <f t="shared" ca="1" si="4"/>
        <v>42522</v>
      </c>
      <c r="B200" s="101">
        <v>38.75</v>
      </c>
      <c r="C200" s="101">
        <v>0.08</v>
      </c>
      <c r="D200" s="102">
        <v>5</v>
      </c>
      <c r="E200" s="25">
        <v>1000</v>
      </c>
      <c r="F200" s="101"/>
    </row>
    <row r="201" spans="1:6" s="25" customFormat="1">
      <c r="A201" s="87">
        <f t="shared" ca="1" si="4"/>
        <v>42552</v>
      </c>
      <c r="B201" s="101">
        <v>45.75</v>
      </c>
      <c r="C201" s="101">
        <v>0.08</v>
      </c>
      <c r="D201" s="102">
        <v>5</v>
      </c>
      <c r="E201" s="25">
        <v>1000</v>
      </c>
      <c r="F201" s="101"/>
    </row>
    <row r="202" spans="1:6" s="25" customFormat="1">
      <c r="A202" s="87">
        <f t="shared" ca="1" si="4"/>
        <v>42583</v>
      </c>
      <c r="B202" s="101">
        <v>45.75</v>
      </c>
      <c r="C202" s="101">
        <v>0.08</v>
      </c>
      <c r="D202" s="102">
        <v>5</v>
      </c>
      <c r="E202" s="25">
        <v>1000</v>
      </c>
      <c r="F202" s="101"/>
    </row>
    <row r="203" spans="1:6" s="25" customFormat="1">
      <c r="A203" s="87">
        <f t="shared" ca="1" si="4"/>
        <v>42614</v>
      </c>
      <c r="B203" s="101">
        <v>35</v>
      </c>
      <c r="C203" s="101">
        <v>0.08</v>
      </c>
      <c r="D203" s="102">
        <v>5</v>
      </c>
      <c r="E203" s="25">
        <v>1000</v>
      </c>
      <c r="F203" s="101"/>
    </row>
    <row r="204" spans="1:6" s="25" customFormat="1">
      <c r="A204" s="87">
        <f t="shared" ca="1" si="4"/>
        <v>42644</v>
      </c>
      <c r="B204" s="101">
        <v>34</v>
      </c>
      <c r="C204" s="101">
        <v>0.08</v>
      </c>
      <c r="D204" s="102">
        <v>5</v>
      </c>
      <c r="E204" s="25">
        <v>1000</v>
      </c>
      <c r="F204" s="101"/>
    </row>
    <row r="205" spans="1:6" s="25" customFormat="1">
      <c r="A205" s="87">
        <f t="shared" ca="1" si="4"/>
        <v>42675</v>
      </c>
      <c r="B205" s="101">
        <v>34</v>
      </c>
      <c r="C205" s="101">
        <v>0.08</v>
      </c>
      <c r="D205" s="102">
        <v>5</v>
      </c>
      <c r="E205" s="25">
        <v>1000</v>
      </c>
      <c r="F205" s="101"/>
    </row>
    <row r="206" spans="1:6" s="25" customFormat="1">
      <c r="A206" s="87">
        <f t="shared" ca="1" si="4"/>
        <v>42705</v>
      </c>
      <c r="B206" s="101">
        <v>32</v>
      </c>
      <c r="C206" s="101">
        <v>0.08</v>
      </c>
      <c r="D206" s="102">
        <v>5</v>
      </c>
      <c r="E206" s="25">
        <v>1000</v>
      </c>
      <c r="F206" s="101"/>
    </row>
    <row r="207" spans="1:6" s="25" customFormat="1">
      <c r="A207" s="87">
        <f t="shared" ca="1" si="4"/>
        <v>42736</v>
      </c>
      <c r="B207" s="101">
        <v>34.5</v>
      </c>
      <c r="C207" s="101">
        <v>0.08</v>
      </c>
      <c r="D207" s="102">
        <v>5</v>
      </c>
      <c r="E207" s="25">
        <v>1000</v>
      </c>
      <c r="F207" s="101"/>
    </row>
    <row r="208" spans="1:6" s="25" customFormat="1">
      <c r="A208" s="87">
        <f t="shared" ref="A208:A265" ca="1" si="5">EOMONTH(A207,0)+1</f>
        <v>42767</v>
      </c>
      <c r="B208" s="101">
        <v>32.5</v>
      </c>
      <c r="C208" s="101">
        <v>0.08</v>
      </c>
      <c r="D208" s="102">
        <v>5</v>
      </c>
      <c r="E208" s="25">
        <v>1000</v>
      </c>
      <c r="F208" s="101"/>
    </row>
    <row r="209" spans="1:6" s="25" customFormat="1">
      <c r="A209" s="87">
        <f t="shared" ca="1" si="5"/>
        <v>42795</v>
      </c>
      <c r="B209" s="101">
        <v>33.5</v>
      </c>
      <c r="C209" s="101">
        <v>0.08</v>
      </c>
      <c r="D209" s="102">
        <v>5</v>
      </c>
      <c r="E209" s="25">
        <v>1000</v>
      </c>
      <c r="F209" s="101"/>
    </row>
    <row r="210" spans="1:6" s="25" customFormat="1">
      <c r="A210" s="87">
        <f t="shared" ca="1" si="5"/>
        <v>42826</v>
      </c>
      <c r="B210" s="101">
        <v>34.5</v>
      </c>
      <c r="C210" s="101">
        <v>0.08</v>
      </c>
      <c r="D210" s="102">
        <v>5</v>
      </c>
      <c r="E210" s="25">
        <v>1000</v>
      </c>
      <c r="F210" s="101"/>
    </row>
    <row r="211" spans="1:6" s="25" customFormat="1">
      <c r="A211" s="87">
        <f t="shared" ca="1" si="5"/>
        <v>42856</v>
      </c>
      <c r="B211" s="101">
        <v>35.5</v>
      </c>
      <c r="C211" s="101">
        <v>0.08</v>
      </c>
      <c r="D211" s="102">
        <v>5</v>
      </c>
      <c r="E211" s="25">
        <v>1000</v>
      </c>
      <c r="F211" s="101"/>
    </row>
    <row r="212" spans="1:6" s="25" customFormat="1">
      <c r="A212" s="87">
        <f t="shared" ca="1" si="5"/>
        <v>42887</v>
      </c>
      <c r="B212" s="101">
        <v>39.5</v>
      </c>
      <c r="C212" s="101">
        <v>0.08</v>
      </c>
      <c r="D212" s="102">
        <v>5</v>
      </c>
      <c r="E212" s="25">
        <v>1000</v>
      </c>
      <c r="F212" s="101"/>
    </row>
    <row r="213" spans="1:6" s="25" customFormat="1">
      <c r="A213" s="87">
        <f t="shared" ca="1" si="5"/>
        <v>42917</v>
      </c>
      <c r="B213" s="101">
        <v>46.5</v>
      </c>
      <c r="C213" s="101">
        <v>0.08</v>
      </c>
      <c r="D213" s="102">
        <v>5</v>
      </c>
      <c r="E213" s="25">
        <v>1000</v>
      </c>
      <c r="F213" s="101"/>
    </row>
    <row r="214" spans="1:6" s="25" customFormat="1">
      <c r="A214" s="87">
        <f t="shared" ca="1" si="5"/>
        <v>42948</v>
      </c>
      <c r="B214" s="101">
        <v>46.5</v>
      </c>
      <c r="C214" s="101">
        <v>0.08</v>
      </c>
      <c r="D214" s="102">
        <v>5</v>
      </c>
      <c r="E214" s="25">
        <v>1000</v>
      </c>
      <c r="F214" s="101"/>
    </row>
    <row r="215" spans="1:6" s="25" customFormat="1">
      <c r="A215" s="87">
        <f t="shared" ca="1" si="5"/>
        <v>42979</v>
      </c>
      <c r="B215" s="101">
        <v>35.75</v>
      </c>
      <c r="C215" s="101">
        <v>0.08</v>
      </c>
      <c r="D215" s="102">
        <v>5</v>
      </c>
      <c r="E215" s="25">
        <v>1000</v>
      </c>
      <c r="F215" s="101"/>
    </row>
    <row r="216" spans="1:6" s="25" customFormat="1">
      <c r="A216" s="87">
        <f t="shared" ca="1" si="5"/>
        <v>43009</v>
      </c>
      <c r="B216" s="101">
        <v>34.75</v>
      </c>
      <c r="C216" s="101">
        <v>0.08</v>
      </c>
      <c r="D216" s="102">
        <v>5</v>
      </c>
      <c r="E216" s="25">
        <v>1000</v>
      </c>
      <c r="F216" s="101"/>
    </row>
    <row r="217" spans="1:6" s="25" customFormat="1">
      <c r="A217" s="87">
        <f t="shared" ca="1" si="5"/>
        <v>43040</v>
      </c>
      <c r="B217" s="101">
        <v>34.75</v>
      </c>
      <c r="C217" s="101">
        <v>0.08</v>
      </c>
      <c r="D217" s="102">
        <v>5</v>
      </c>
      <c r="E217" s="25">
        <v>1000</v>
      </c>
      <c r="F217" s="101"/>
    </row>
    <row r="218" spans="1:6" s="25" customFormat="1">
      <c r="A218" s="87">
        <f t="shared" ca="1" si="5"/>
        <v>43070</v>
      </c>
      <c r="B218" s="101">
        <v>32.75</v>
      </c>
      <c r="C218" s="101">
        <v>0.08</v>
      </c>
      <c r="D218" s="102">
        <v>5</v>
      </c>
      <c r="E218" s="25">
        <v>1000</v>
      </c>
      <c r="F218" s="101"/>
    </row>
    <row r="219" spans="1:6" s="25" customFormat="1">
      <c r="A219" s="87">
        <f t="shared" ca="1" si="5"/>
        <v>43101</v>
      </c>
      <c r="B219" s="101">
        <v>35.25</v>
      </c>
      <c r="C219" s="101">
        <v>0.08</v>
      </c>
      <c r="D219" s="102">
        <v>5</v>
      </c>
      <c r="E219" s="25">
        <v>1000</v>
      </c>
      <c r="F219" s="101"/>
    </row>
    <row r="220" spans="1:6" s="25" customFormat="1">
      <c r="A220" s="87">
        <f t="shared" ca="1" si="5"/>
        <v>43132</v>
      </c>
      <c r="B220" s="101">
        <v>33.25</v>
      </c>
      <c r="C220" s="101">
        <v>0.08</v>
      </c>
      <c r="D220" s="102">
        <v>5</v>
      </c>
      <c r="E220" s="25">
        <v>1000</v>
      </c>
      <c r="F220" s="101"/>
    </row>
    <row r="221" spans="1:6" s="25" customFormat="1">
      <c r="A221" s="87">
        <f t="shared" ca="1" si="5"/>
        <v>43160</v>
      </c>
      <c r="B221" s="101">
        <v>34.25</v>
      </c>
      <c r="C221" s="101">
        <v>0.08</v>
      </c>
      <c r="D221" s="102">
        <v>5</v>
      </c>
      <c r="E221" s="25">
        <v>1000</v>
      </c>
      <c r="F221" s="101"/>
    </row>
    <row r="222" spans="1:6" s="25" customFormat="1">
      <c r="A222" s="87">
        <f t="shared" ca="1" si="5"/>
        <v>43191</v>
      </c>
      <c r="B222" s="101">
        <v>35.25</v>
      </c>
      <c r="C222" s="101">
        <v>0.08</v>
      </c>
      <c r="D222" s="102">
        <v>5</v>
      </c>
      <c r="E222" s="25">
        <v>1000</v>
      </c>
      <c r="F222" s="101"/>
    </row>
    <row r="223" spans="1:6" s="25" customFormat="1">
      <c r="A223" s="87">
        <f t="shared" ca="1" si="5"/>
        <v>43221</v>
      </c>
      <c r="B223" s="101">
        <v>36.25</v>
      </c>
      <c r="C223" s="101">
        <v>0.08</v>
      </c>
      <c r="D223" s="102">
        <v>5</v>
      </c>
      <c r="E223" s="25">
        <v>1000</v>
      </c>
      <c r="F223" s="101"/>
    </row>
    <row r="224" spans="1:6" s="25" customFormat="1">
      <c r="A224" s="87">
        <f t="shared" ca="1" si="5"/>
        <v>43252</v>
      </c>
      <c r="B224" s="101">
        <v>40.25</v>
      </c>
      <c r="C224" s="101">
        <v>0.08</v>
      </c>
      <c r="D224" s="102">
        <v>5</v>
      </c>
      <c r="E224" s="25">
        <v>1000</v>
      </c>
      <c r="F224" s="101"/>
    </row>
    <row r="225" spans="1:6" s="25" customFormat="1">
      <c r="A225" s="87">
        <f t="shared" ca="1" si="5"/>
        <v>43282</v>
      </c>
      <c r="B225" s="101">
        <v>47.25</v>
      </c>
      <c r="C225" s="101">
        <v>0.08</v>
      </c>
      <c r="D225" s="102">
        <v>5</v>
      </c>
      <c r="E225" s="25">
        <v>1000</v>
      </c>
      <c r="F225" s="101"/>
    </row>
    <row r="226" spans="1:6" s="25" customFormat="1">
      <c r="A226" s="87">
        <f t="shared" ca="1" si="5"/>
        <v>43313</v>
      </c>
      <c r="B226" s="101">
        <v>47.25</v>
      </c>
      <c r="C226" s="101">
        <v>0.08</v>
      </c>
      <c r="D226" s="102">
        <v>5</v>
      </c>
      <c r="E226" s="25">
        <v>1000</v>
      </c>
      <c r="F226" s="101"/>
    </row>
    <row r="227" spans="1:6" s="25" customFormat="1">
      <c r="A227" s="87">
        <f t="shared" ca="1" si="5"/>
        <v>43344</v>
      </c>
      <c r="B227" s="101">
        <v>36.5</v>
      </c>
      <c r="C227" s="101">
        <v>0.08</v>
      </c>
      <c r="D227" s="102">
        <v>5</v>
      </c>
      <c r="E227" s="25">
        <v>1000</v>
      </c>
      <c r="F227" s="101"/>
    </row>
    <row r="228" spans="1:6" s="25" customFormat="1">
      <c r="A228" s="87">
        <f t="shared" ca="1" si="5"/>
        <v>43374</v>
      </c>
      <c r="B228" s="101">
        <v>35.5</v>
      </c>
      <c r="C228" s="101">
        <v>0.08</v>
      </c>
      <c r="D228" s="102">
        <v>5</v>
      </c>
      <c r="E228" s="25">
        <v>1000</v>
      </c>
      <c r="F228" s="101"/>
    </row>
    <row r="229" spans="1:6" s="25" customFormat="1">
      <c r="A229" s="87">
        <f t="shared" ca="1" si="5"/>
        <v>43405</v>
      </c>
      <c r="B229" s="101">
        <v>35.5</v>
      </c>
      <c r="C229" s="101">
        <v>0.08</v>
      </c>
      <c r="D229" s="102">
        <v>5</v>
      </c>
      <c r="E229" s="25">
        <v>1000</v>
      </c>
      <c r="F229" s="101"/>
    </row>
    <row r="230" spans="1:6" s="25" customFormat="1">
      <c r="A230" s="87">
        <f t="shared" ca="1" si="5"/>
        <v>43435</v>
      </c>
      <c r="B230" s="101">
        <v>33.5</v>
      </c>
      <c r="C230" s="101">
        <v>0.08</v>
      </c>
      <c r="D230" s="102">
        <v>5</v>
      </c>
      <c r="E230" s="25">
        <v>1000</v>
      </c>
      <c r="F230" s="101"/>
    </row>
    <row r="231" spans="1:6" s="25" customFormat="1">
      <c r="A231" s="87">
        <f t="shared" ca="1" si="5"/>
        <v>43466</v>
      </c>
      <c r="B231" s="101">
        <v>36</v>
      </c>
      <c r="C231" s="101">
        <v>0.08</v>
      </c>
      <c r="D231" s="102">
        <v>5</v>
      </c>
      <c r="E231" s="25">
        <v>1000</v>
      </c>
      <c r="F231" s="101"/>
    </row>
    <row r="232" spans="1:6" s="25" customFormat="1">
      <c r="A232" s="87">
        <f t="shared" ca="1" si="5"/>
        <v>43497</v>
      </c>
      <c r="B232" s="101">
        <v>34</v>
      </c>
      <c r="C232" s="101">
        <v>0.08</v>
      </c>
      <c r="D232" s="102">
        <v>5</v>
      </c>
      <c r="E232" s="25">
        <v>1000</v>
      </c>
      <c r="F232" s="101"/>
    </row>
    <row r="233" spans="1:6" s="25" customFormat="1">
      <c r="A233" s="87">
        <f t="shared" ca="1" si="5"/>
        <v>43525</v>
      </c>
      <c r="B233" s="101">
        <v>35</v>
      </c>
      <c r="C233" s="101">
        <v>0.08</v>
      </c>
      <c r="D233" s="102">
        <v>5</v>
      </c>
      <c r="E233" s="25">
        <v>1000</v>
      </c>
      <c r="F233" s="101"/>
    </row>
    <row r="234" spans="1:6" s="25" customFormat="1">
      <c r="A234" s="87">
        <f t="shared" ca="1" si="5"/>
        <v>43556</v>
      </c>
      <c r="B234" s="101">
        <v>35</v>
      </c>
      <c r="C234" s="101">
        <v>0.08</v>
      </c>
      <c r="D234" s="102">
        <v>5</v>
      </c>
      <c r="E234" s="25">
        <v>1000</v>
      </c>
      <c r="F234" s="101"/>
    </row>
    <row r="235" spans="1:6" s="25" customFormat="1">
      <c r="A235" s="87">
        <f t="shared" ca="1" si="5"/>
        <v>43586</v>
      </c>
      <c r="B235" s="101">
        <v>35</v>
      </c>
      <c r="C235" s="101">
        <v>0.08</v>
      </c>
      <c r="D235" s="102">
        <v>5</v>
      </c>
      <c r="E235" s="25">
        <v>1000</v>
      </c>
      <c r="F235" s="101"/>
    </row>
    <row r="236" spans="1:6" s="25" customFormat="1">
      <c r="A236" s="87">
        <f t="shared" ca="1" si="5"/>
        <v>43617</v>
      </c>
      <c r="B236" s="101">
        <v>35</v>
      </c>
      <c r="C236" s="101">
        <v>0.08</v>
      </c>
      <c r="D236" s="102">
        <v>5</v>
      </c>
      <c r="E236" s="25">
        <v>1000</v>
      </c>
      <c r="F236" s="101"/>
    </row>
    <row r="237" spans="1:6" s="25" customFormat="1">
      <c r="A237" s="87">
        <f t="shared" ca="1" si="5"/>
        <v>43647</v>
      </c>
      <c r="B237" s="101">
        <v>35</v>
      </c>
      <c r="C237" s="101">
        <v>0.08</v>
      </c>
      <c r="D237" s="102">
        <v>5</v>
      </c>
      <c r="E237" s="25">
        <v>1000</v>
      </c>
    </row>
    <row r="238" spans="1:6" s="25" customFormat="1">
      <c r="A238" s="87">
        <f t="shared" ca="1" si="5"/>
        <v>43678</v>
      </c>
      <c r="B238" s="101">
        <v>35</v>
      </c>
      <c r="C238" s="101">
        <v>0.08</v>
      </c>
      <c r="D238" s="102">
        <v>5</v>
      </c>
      <c r="E238" s="25">
        <v>1000</v>
      </c>
    </row>
    <row r="239" spans="1:6" s="25" customFormat="1">
      <c r="A239" s="87">
        <f t="shared" ca="1" si="5"/>
        <v>43709</v>
      </c>
      <c r="B239" s="101">
        <v>35</v>
      </c>
      <c r="C239" s="101">
        <v>0.08</v>
      </c>
      <c r="D239" s="102">
        <v>5</v>
      </c>
      <c r="E239" s="25">
        <v>1000</v>
      </c>
    </row>
    <row r="240" spans="1:6" s="25" customFormat="1">
      <c r="A240" s="87">
        <f t="shared" ca="1" si="5"/>
        <v>43739</v>
      </c>
      <c r="B240" s="101">
        <v>35</v>
      </c>
      <c r="C240" s="101">
        <v>0.08</v>
      </c>
      <c r="D240" s="102">
        <v>5</v>
      </c>
      <c r="E240" s="25">
        <v>1000</v>
      </c>
    </row>
    <row r="241" spans="1:5" s="25" customFormat="1">
      <c r="A241" s="87">
        <f t="shared" ca="1" si="5"/>
        <v>43770</v>
      </c>
      <c r="B241" s="101">
        <v>35</v>
      </c>
      <c r="C241" s="101">
        <v>0.08</v>
      </c>
      <c r="D241" s="102">
        <v>5</v>
      </c>
      <c r="E241" s="25">
        <v>1000</v>
      </c>
    </row>
    <row r="242" spans="1:5" s="25" customFormat="1">
      <c r="A242" s="87">
        <f t="shared" ca="1" si="5"/>
        <v>43800</v>
      </c>
      <c r="B242" s="101">
        <v>35</v>
      </c>
      <c r="C242" s="101">
        <v>0.08</v>
      </c>
      <c r="D242" s="102">
        <v>5</v>
      </c>
      <c r="E242" s="25">
        <v>1000</v>
      </c>
    </row>
    <row r="243" spans="1:5" s="25" customFormat="1">
      <c r="A243" s="87">
        <f t="shared" ca="1" si="5"/>
        <v>43831</v>
      </c>
      <c r="B243" s="101">
        <v>35</v>
      </c>
      <c r="C243" s="101">
        <v>0.08</v>
      </c>
      <c r="D243" s="102">
        <v>5</v>
      </c>
      <c r="E243" s="25">
        <v>1000</v>
      </c>
    </row>
    <row r="244" spans="1:5" s="25" customFormat="1">
      <c r="A244" s="87">
        <f t="shared" ca="1" si="5"/>
        <v>43862</v>
      </c>
      <c r="B244" s="101">
        <v>35</v>
      </c>
      <c r="C244" s="101">
        <v>0.08</v>
      </c>
      <c r="D244" s="102">
        <v>5</v>
      </c>
      <c r="E244" s="25">
        <v>1000</v>
      </c>
    </row>
    <row r="245" spans="1:5" s="25" customFormat="1">
      <c r="A245" s="87">
        <f t="shared" ca="1" si="5"/>
        <v>43891</v>
      </c>
      <c r="B245" s="101">
        <v>35</v>
      </c>
      <c r="C245" s="101">
        <v>0.08</v>
      </c>
      <c r="D245" s="102">
        <v>5</v>
      </c>
      <c r="E245" s="25">
        <v>1000</v>
      </c>
    </row>
    <row r="246" spans="1:5" s="25" customFormat="1">
      <c r="A246" s="87">
        <f t="shared" ca="1" si="5"/>
        <v>43922</v>
      </c>
      <c r="B246" s="101">
        <v>35</v>
      </c>
      <c r="C246" s="101">
        <v>0.08</v>
      </c>
      <c r="D246" s="102">
        <v>5</v>
      </c>
      <c r="E246" s="25">
        <v>1000</v>
      </c>
    </row>
    <row r="247" spans="1:5" s="25" customFormat="1">
      <c r="A247" s="87">
        <f t="shared" ca="1" si="5"/>
        <v>43952</v>
      </c>
      <c r="B247" s="101">
        <v>35</v>
      </c>
      <c r="C247" s="101">
        <v>0.08</v>
      </c>
      <c r="D247" s="102">
        <v>5</v>
      </c>
      <c r="E247" s="25">
        <v>1000</v>
      </c>
    </row>
    <row r="248" spans="1:5" s="25" customFormat="1">
      <c r="A248" s="87">
        <f t="shared" ca="1" si="5"/>
        <v>43983</v>
      </c>
      <c r="B248" s="101">
        <v>35</v>
      </c>
      <c r="C248" s="101">
        <v>0.08</v>
      </c>
      <c r="D248" s="102">
        <v>5</v>
      </c>
      <c r="E248" s="25">
        <v>1000</v>
      </c>
    </row>
    <row r="249" spans="1:5" s="25" customFormat="1">
      <c r="A249" s="87">
        <f t="shared" ca="1" si="5"/>
        <v>44013</v>
      </c>
      <c r="B249" s="101">
        <v>35</v>
      </c>
      <c r="C249" s="101">
        <v>0.08</v>
      </c>
      <c r="D249" s="102">
        <v>5</v>
      </c>
      <c r="E249" s="25">
        <v>1000</v>
      </c>
    </row>
    <row r="250" spans="1:5" s="25" customFormat="1">
      <c r="A250" s="87">
        <f t="shared" ca="1" si="5"/>
        <v>44044</v>
      </c>
      <c r="B250" s="101">
        <v>35</v>
      </c>
      <c r="C250" s="101">
        <v>0.08</v>
      </c>
      <c r="D250" s="102">
        <v>5</v>
      </c>
      <c r="E250" s="25">
        <v>1000</v>
      </c>
    </row>
    <row r="251" spans="1:5" s="25" customFormat="1">
      <c r="A251" s="87">
        <f t="shared" ca="1" si="5"/>
        <v>44075</v>
      </c>
      <c r="B251" s="101">
        <v>35</v>
      </c>
      <c r="C251" s="101">
        <v>0.08</v>
      </c>
      <c r="D251" s="102">
        <v>5</v>
      </c>
      <c r="E251" s="25">
        <v>1000</v>
      </c>
    </row>
    <row r="252" spans="1:5" s="25" customFormat="1">
      <c r="A252" s="87">
        <f t="shared" ca="1" si="5"/>
        <v>44105</v>
      </c>
      <c r="B252" s="101">
        <v>35</v>
      </c>
      <c r="C252" s="101">
        <v>0.08</v>
      </c>
      <c r="D252" s="102">
        <v>5</v>
      </c>
      <c r="E252" s="25">
        <v>1000</v>
      </c>
    </row>
    <row r="253" spans="1:5" s="25" customFormat="1">
      <c r="A253" s="87">
        <f t="shared" ca="1" si="5"/>
        <v>44136</v>
      </c>
      <c r="B253" s="101">
        <v>35</v>
      </c>
      <c r="C253" s="101">
        <v>0.08</v>
      </c>
      <c r="D253" s="102">
        <v>5</v>
      </c>
      <c r="E253" s="25">
        <v>1000</v>
      </c>
    </row>
    <row r="254" spans="1:5" s="25" customFormat="1">
      <c r="A254" s="87">
        <f t="shared" ca="1" si="5"/>
        <v>44166</v>
      </c>
      <c r="B254" s="101">
        <v>35</v>
      </c>
      <c r="C254" s="101">
        <v>0.08</v>
      </c>
      <c r="D254" s="102">
        <v>5</v>
      </c>
      <c r="E254" s="25">
        <v>1000</v>
      </c>
    </row>
    <row r="255" spans="1:5" s="25" customFormat="1">
      <c r="A255" s="87">
        <f t="shared" ca="1" si="5"/>
        <v>44197</v>
      </c>
      <c r="B255" s="101">
        <v>35</v>
      </c>
      <c r="C255" s="101">
        <v>0.08</v>
      </c>
      <c r="D255" s="102">
        <v>5</v>
      </c>
      <c r="E255" s="25">
        <v>1000</v>
      </c>
    </row>
    <row r="256" spans="1:5" s="25" customFormat="1">
      <c r="A256" s="87">
        <f t="shared" ca="1" si="5"/>
        <v>44228</v>
      </c>
      <c r="B256" s="101">
        <v>35</v>
      </c>
      <c r="C256" s="101">
        <v>0.08</v>
      </c>
      <c r="D256" s="102">
        <v>5</v>
      </c>
      <c r="E256" s="25">
        <v>1000</v>
      </c>
    </row>
    <row r="257" spans="1:5" s="25" customFormat="1">
      <c r="A257" s="87">
        <f t="shared" ca="1" si="5"/>
        <v>44256</v>
      </c>
      <c r="B257" s="101">
        <v>35</v>
      </c>
      <c r="C257" s="101">
        <v>0.08</v>
      </c>
      <c r="D257" s="102">
        <v>5</v>
      </c>
      <c r="E257" s="25">
        <v>1000</v>
      </c>
    </row>
    <row r="258" spans="1:5" s="25" customFormat="1">
      <c r="A258" s="87">
        <f t="shared" ca="1" si="5"/>
        <v>44287</v>
      </c>
      <c r="B258" s="101">
        <v>35</v>
      </c>
      <c r="C258" s="101">
        <v>0.08</v>
      </c>
      <c r="D258" s="102">
        <v>5</v>
      </c>
      <c r="E258" s="25">
        <v>1000</v>
      </c>
    </row>
    <row r="259" spans="1:5" s="25" customFormat="1">
      <c r="A259" s="87">
        <f t="shared" ca="1" si="5"/>
        <v>44317</v>
      </c>
      <c r="B259" s="101">
        <v>35</v>
      </c>
      <c r="C259" s="101">
        <v>0.08</v>
      </c>
      <c r="D259" s="102">
        <v>5</v>
      </c>
      <c r="E259" s="25">
        <v>1000</v>
      </c>
    </row>
    <row r="260" spans="1:5" s="25" customFormat="1">
      <c r="A260" s="87">
        <f t="shared" ca="1" si="5"/>
        <v>44348</v>
      </c>
      <c r="B260" s="101">
        <v>35</v>
      </c>
      <c r="C260" s="101">
        <v>0.08</v>
      </c>
      <c r="D260" s="102">
        <v>5</v>
      </c>
      <c r="E260" s="25">
        <v>1000</v>
      </c>
    </row>
    <row r="261" spans="1:5" s="25" customFormat="1">
      <c r="A261" s="87">
        <f t="shared" ca="1" si="5"/>
        <v>44378</v>
      </c>
      <c r="B261" s="101">
        <v>35</v>
      </c>
      <c r="C261" s="101">
        <v>0.08</v>
      </c>
      <c r="D261" s="102">
        <v>5</v>
      </c>
      <c r="E261" s="25">
        <v>1000</v>
      </c>
    </row>
    <row r="262" spans="1:5" s="25" customFormat="1">
      <c r="A262" s="87">
        <f t="shared" ca="1" si="5"/>
        <v>44409</v>
      </c>
      <c r="B262" s="101">
        <v>35</v>
      </c>
      <c r="C262" s="101">
        <v>0.08</v>
      </c>
      <c r="D262" s="102">
        <v>5</v>
      </c>
      <c r="E262" s="25">
        <v>1000</v>
      </c>
    </row>
    <row r="263" spans="1:5" s="25" customFormat="1">
      <c r="A263" s="87">
        <f t="shared" ca="1" si="5"/>
        <v>44440</v>
      </c>
      <c r="B263" s="101">
        <v>35</v>
      </c>
      <c r="C263" s="101">
        <v>0.08</v>
      </c>
      <c r="D263" s="102">
        <v>5</v>
      </c>
      <c r="E263" s="25">
        <v>1000</v>
      </c>
    </row>
    <row r="264" spans="1:5" s="25" customFormat="1">
      <c r="A264" s="87">
        <f t="shared" ca="1" si="5"/>
        <v>44470</v>
      </c>
      <c r="B264" s="101">
        <v>35</v>
      </c>
      <c r="C264" s="101">
        <v>0.08</v>
      </c>
      <c r="D264" s="102">
        <v>5</v>
      </c>
      <c r="E264" s="25">
        <v>1000</v>
      </c>
    </row>
    <row r="265" spans="1:5" s="25" customFormat="1">
      <c r="A265" s="87">
        <f t="shared" ca="1" si="5"/>
        <v>44501</v>
      </c>
      <c r="B265" s="101">
        <v>35</v>
      </c>
      <c r="C265" s="101">
        <v>0.08</v>
      </c>
      <c r="D265" s="102">
        <v>5</v>
      </c>
      <c r="E265" s="25">
        <v>1000</v>
      </c>
    </row>
    <row r="266" spans="1:5" s="25" customFormat="1">
      <c r="A266" s="77"/>
      <c r="B266" s="101">
        <v>35</v>
      </c>
      <c r="C266" s="101">
        <v>0.08</v>
      </c>
      <c r="D266" s="102">
        <v>5</v>
      </c>
      <c r="E266" s="25">
        <v>1000</v>
      </c>
    </row>
    <row r="267" spans="1:5" s="25" customFormat="1">
      <c r="A267" s="77"/>
      <c r="B267" s="101">
        <v>35</v>
      </c>
      <c r="C267" s="101">
        <v>0.08</v>
      </c>
      <c r="D267" s="102">
        <v>5</v>
      </c>
      <c r="E267" s="25">
        <v>1000</v>
      </c>
    </row>
    <row r="268" spans="1:5" s="25" customFormat="1">
      <c r="A268" s="77"/>
      <c r="B268" s="101">
        <v>35</v>
      </c>
      <c r="C268" s="101">
        <v>0.08</v>
      </c>
      <c r="D268" s="102">
        <v>5</v>
      </c>
      <c r="E268" s="25">
        <v>1000</v>
      </c>
    </row>
    <row r="269" spans="1:5" s="25" customFormat="1">
      <c r="A269" s="77"/>
      <c r="B269" s="101">
        <v>35</v>
      </c>
      <c r="C269" s="101">
        <v>0.08</v>
      </c>
      <c r="D269" s="102">
        <v>5</v>
      </c>
      <c r="E269" s="25">
        <v>1000</v>
      </c>
    </row>
    <row r="270" spans="1:5" s="25" customFormat="1">
      <c r="A270" s="77"/>
      <c r="B270" s="101">
        <v>35</v>
      </c>
      <c r="C270" s="101">
        <v>0.08</v>
      </c>
      <c r="D270" s="102">
        <v>5</v>
      </c>
      <c r="E270" s="25">
        <v>1000</v>
      </c>
    </row>
    <row r="271" spans="1:5" s="25" customFormat="1">
      <c r="A271" s="77"/>
      <c r="B271" s="101">
        <v>35</v>
      </c>
      <c r="C271" s="101">
        <v>0.08</v>
      </c>
      <c r="D271" s="102">
        <v>5</v>
      </c>
      <c r="E271" s="25">
        <v>1000</v>
      </c>
    </row>
    <row r="272" spans="1:5" s="25" customFormat="1">
      <c r="A272" s="77"/>
      <c r="B272" s="101">
        <v>35</v>
      </c>
      <c r="C272" s="101">
        <v>0.08</v>
      </c>
      <c r="D272" s="102">
        <v>5</v>
      </c>
      <c r="E272" s="25">
        <v>1000</v>
      </c>
    </row>
    <row r="273" spans="1:5" s="25" customFormat="1">
      <c r="A273" s="77"/>
      <c r="B273" s="101">
        <v>35</v>
      </c>
      <c r="C273" s="101">
        <v>0.08</v>
      </c>
      <c r="D273" s="102">
        <v>5</v>
      </c>
      <c r="E273" s="25">
        <v>1000</v>
      </c>
    </row>
    <row r="274" spans="1:5" s="25" customFormat="1">
      <c r="A274" s="77"/>
      <c r="B274" s="101">
        <v>35</v>
      </c>
      <c r="C274" s="101">
        <v>0.08</v>
      </c>
      <c r="D274" s="102">
        <v>5</v>
      </c>
      <c r="E274" s="25">
        <v>1000</v>
      </c>
    </row>
    <row r="275" spans="1:5" s="25" customFormat="1">
      <c r="A275" s="77"/>
      <c r="B275" s="101">
        <v>35</v>
      </c>
      <c r="C275" s="101">
        <v>0.08</v>
      </c>
      <c r="D275" s="102">
        <v>5</v>
      </c>
      <c r="E275" s="25">
        <v>1000</v>
      </c>
    </row>
    <row r="276" spans="1:5" s="25" customFormat="1">
      <c r="A276" s="77"/>
      <c r="B276" s="101">
        <v>35</v>
      </c>
      <c r="C276" s="101">
        <v>0.08</v>
      </c>
      <c r="D276" s="102">
        <v>5</v>
      </c>
      <c r="E276" s="25">
        <v>1000</v>
      </c>
    </row>
    <row r="277" spans="1:5" s="25" customFormat="1">
      <c r="A277" s="77"/>
      <c r="B277" s="101">
        <v>35</v>
      </c>
      <c r="C277" s="101">
        <v>0.08</v>
      </c>
      <c r="D277" s="102">
        <v>5</v>
      </c>
      <c r="E277" s="25">
        <v>1000</v>
      </c>
    </row>
    <row r="278" spans="1:5" s="25" customFormat="1">
      <c r="A278" s="77"/>
      <c r="B278" s="101">
        <v>35</v>
      </c>
      <c r="C278" s="101">
        <v>0.08</v>
      </c>
      <c r="D278" s="102">
        <v>5</v>
      </c>
      <c r="E278" s="25">
        <v>1000</v>
      </c>
    </row>
    <row r="279" spans="1:5" s="25" customFormat="1">
      <c r="A279" s="77"/>
      <c r="B279" s="101">
        <v>35</v>
      </c>
      <c r="C279" s="101">
        <v>0.08</v>
      </c>
      <c r="D279" s="102">
        <v>5</v>
      </c>
      <c r="E279" s="25">
        <v>1000</v>
      </c>
    </row>
    <row r="280" spans="1:5" s="25" customFormat="1">
      <c r="A280" s="77"/>
      <c r="B280" s="101">
        <v>35</v>
      </c>
      <c r="C280" s="101">
        <v>0.08</v>
      </c>
      <c r="D280" s="102">
        <v>5</v>
      </c>
      <c r="E280" s="25">
        <v>1000</v>
      </c>
    </row>
    <row r="281" spans="1:5" s="25" customFormat="1">
      <c r="A281" s="77"/>
      <c r="B281" s="101">
        <v>35</v>
      </c>
      <c r="C281" s="101">
        <v>0.08</v>
      </c>
      <c r="D281" s="102">
        <v>5</v>
      </c>
      <c r="E281" s="25">
        <v>1000</v>
      </c>
    </row>
    <row r="282" spans="1:5" s="25" customFormat="1">
      <c r="A282" s="77"/>
      <c r="B282" s="101">
        <v>35</v>
      </c>
      <c r="C282" s="101">
        <v>0.08</v>
      </c>
      <c r="D282" s="102">
        <v>5</v>
      </c>
      <c r="E282" s="25">
        <v>1000</v>
      </c>
    </row>
    <row r="283" spans="1:5" s="25" customFormat="1">
      <c r="A283" s="77"/>
      <c r="B283" s="101">
        <v>35</v>
      </c>
      <c r="C283" s="101">
        <v>0.08</v>
      </c>
      <c r="D283" s="102">
        <v>5</v>
      </c>
      <c r="E283" s="25">
        <v>1000</v>
      </c>
    </row>
    <row r="284" spans="1:5" s="25" customFormat="1">
      <c r="A284" s="77"/>
      <c r="B284" s="101">
        <v>35</v>
      </c>
      <c r="C284" s="101">
        <v>0.08</v>
      </c>
      <c r="D284" s="102">
        <v>5</v>
      </c>
      <c r="E284" s="25">
        <v>1000</v>
      </c>
    </row>
    <row r="285" spans="1:5" s="25" customFormat="1">
      <c r="A285" s="77"/>
      <c r="B285" s="101">
        <v>35</v>
      </c>
      <c r="C285" s="101">
        <v>0.08</v>
      </c>
      <c r="D285" s="102">
        <v>5</v>
      </c>
      <c r="E285" s="25">
        <v>1000</v>
      </c>
    </row>
    <row r="286" spans="1:5" s="25" customFormat="1">
      <c r="A286" s="77"/>
      <c r="B286" s="101">
        <v>35</v>
      </c>
      <c r="C286" s="101">
        <v>0.08</v>
      </c>
      <c r="D286" s="102">
        <v>5</v>
      </c>
      <c r="E286" s="25">
        <v>1000</v>
      </c>
    </row>
    <row r="287" spans="1:5" s="25" customFormat="1">
      <c r="A287" s="77"/>
      <c r="B287" s="101">
        <v>35</v>
      </c>
      <c r="C287" s="101">
        <v>0.08</v>
      </c>
      <c r="D287" s="102">
        <v>5</v>
      </c>
      <c r="E287" s="25">
        <v>1000</v>
      </c>
    </row>
    <row r="288" spans="1:5" s="25" customFormat="1">
      <c r="A288" s="77"/>
      <c r="B288" s="101">
        <v>35</v>
      </c>
      <c r="C288" s="101">
        <v>0.08</v>
      </c>
      <c r="D288" s="102">
        <v>5</v>
      </c>
      <c r="E288" s="25">
        <v>1000</v>
      </c>
    </row>
    <row r="289" spans="1:5" s="25" customFormat="1">
      <c r="A289" s="77"/>
      <c r="B289" s="101">
        <v>35</v>
      </c>
      <c r="C289" s="101">
        <v>0.08</v>
      </c>
      <c r="D289" s="102">
        <v>5</v>
      </c>
      <c r="E289" s="25">
        <v>1000</v>
      </c>
    </row>
    <row r="290" spans="1:5" s="25" customFormat="1">
      <c r="A290" s="77"/>
      <c r="B290" s="101">
        <v>35</v>
      </c>
      <c r="C290" s="101">
        <v>0.08</v>
      </c>
      <c r="D290" s="102">
        <v>5</v>
      </c>
      <c r="E290" s="25">
        <v>1000</v>
      </c>
    </row>
    <row r="291" spans="1:5" s="25" customFormat="1">
      <c r="A291" s="77"/>
      <c r="B291" s="101">
        <v>35</v>
      </c>
      <c r="C291" s="101">
        <v>0.08</v>
      </c>
      <c r="D291" s="102">
        <v>5</v>
      </c>
      <c r="E291" s="25">
        <v>1000</v>
      </c>
    </row>
    <row r="292" spans="1:5" s="25" customFormat="1">
      <c r="A292" s="77"/>
      <c r="B292" s="101">
        <v>35</v>
      </c>
      <c r="C292" s="101">
        <v>0.08</v>
      </c>
      <c r="D292" s="102">
        <v>5</v>
      </c>
      <c r="E292" s="25">
        <v>1000</v>
      </c>
    </row>
    <row r="293" spans="1:5" s="25" customFormat="1">
      <c r="A293" s="77"/>
      <c r="B293" s="101">
        <v>35</v>
      </c>
      <c r="C293" s="101">
        <v>0.08</v>
      </c>
      <c r="D293" s="102">
        <v>5</v>
      </c>
      <c r="E293" s="25">
        <v>1000</v>
      </c>
    </row>
    <row r="294" spans="1:5" s="25" customFormat="1">
      <c r="A294" s="77"/>
      <c r="B294" s="101">
        <v>35</v>
      </c>
      <c r="C294" s="101">
        <v>0.08</v>
      </c>
      <c r="D294" s="102">
        <v>5</v>
      </c>
      <c r="E294" s="25">
        <v>1000</v>
      </c>
    </row>
    <row r="295" spans="1:5" s="25" customFormat="1">
      <c r="A295" s="77"/>
      <c r="B295" s="101">
        <v>35</v>
      </c>
      <c r="C295" s="101">
        <v>0.08</v>
      </c>
      <c r="D295" s="102">
        <v>5</v>
      </c>
      <c r="E295" s="25">
        <v>1000</v>
      </c>
    </row>
    <row r="296" spans="1:5" s="25" customFormat="1">
      <c r="A296" s="77"/>
      <c r="B296" s="101">
        <v>35</v>
      </c>
      <c r="C296" s="101">
        <v>0.08</v>
      </c>
      <c r="D296" s="102">
        <v>5</v>
      </c>
      <c r="E296" s="25">
        <v>1000</v>
      </c>
    </row>
    <row r="297" spans="1:5" s="25" customFormat="1">
      <c r="A297" s="77"/>
      <c r="B297" s="101">
        <v>35</v>
      </c>
      <c r="C297" s="101">
        <v>0.08</v>
      </c>
      <c r="D297" s="102">
        <v>5</v>
      </c>
      <c r="E297" s="25">
        <v>1000</v>
      </c>
    </row>
    <row r="298" spans="1:5" s="25" customFormat="1">
      <c r="A298" s="77"/>
      <c r="B298" s="101">
        <v>35</v>
      </c>
      <c r="C298" s="101">
        <v>0.08</v>
      </c>
      <c r="D298" s="102">
        <v>5</v>
      </c>
      <c r="E298" s="25">
        <v>1000</v>
      </c>
    </row>
    <row r="299" spans="1:5" s="25" customFormat="1">
      <c r="A299" s="77"/>
      <c r="B299" s="101">
        <v>35</v>
      </c>
      <c r="C299" s="101">
        <v>0.08</v>
      </c>
      <c r="D299" s="102">
        <v>5</v>
      </c>
      <c r="E299" s="25">
        <v>1000</v>
      </c>
    </row>
    <row r="300" spans="1:5" s="25" customFormat="1">
      <c r="A300" s="77"/>
      <c r="B300" s="101">
        <v>35</v>
      </c>
      <c r="C300" s="101">
        <v>0.08</v>
      </c>
      <c r="D300" s="102">
        <v>5</v>
      </c>
      <c r="E300" s="25">
        <v>1000</v>
      </c>
    </row>
    <row r="301" spans="1:5" s="25" customFormat="1">
      <c r="A301" s="77"/>
      <c r="B301" s="101">
        <v>35</v>
      </c>
      <c r="C301" s="101">
        <v>0.08</v>
      </c>
      <c r="D301" s="102">
        <v>5</v>
      </c>
      <c r="E301" s="25">
        <v>1000</v>
      </c>
    </row>
    <row r="302" spans="1:5" s="25" customFormat="1">
      <c r="A302" s="77"/>
      <c r="B302" s="101">
        <v>35</v>
      </c>
      <c r="C302" s="101">
        <v>0.08</v>
      </c>
      <c r="D302" s="102">
        <v>5</v>
      </c>
      <c r="E302" s="25">
        <v>1000</v>
      </c>
    </row>
    <row r="303" spans="1:5" s="25" customFormat="1">
      <c r="A303" s="77"/>
      <c r="B303" s="101">
        <v>35</v>
      </c>
      <c r="C303" s="101">
        <v>0.08</v>
      </c>
      <c r="D303" s="102">
        <v>5</v>
      </c>
      <c r="E303" s="25">
        <v>1000</v>
      </c>
    </row>
    <row r="304" spans="1:5" s="25" customFormat="1">
      <c r="A304" s="77"/>
      <c r="B304" s="101">
        <v>35</v>
      </c>
      <c r="C304" s="101">
        <v>0.08</v>
      </c>
      <c r="D304" s="102">
        <v>5</v>
      </c>
      <c r="E304" s="25">
        <v>1000</v>
      </c>
    </row>
    <row r="305" spans="1:5" s="25" customFormat="1">
      <c r="A305" s="77"/>
      <c r="B305" s="101">
        <v>35</v>
      </c>
      <c r="C305" s="101">
        <v>0.08</v>
      </c>
      <c r="D305" s="102">
        <v>5</v>
      </c>
      <c r="E305" s="25">
        <v>1000</v>
      </c>
    </row>
    <row r="306" spans="1:5" s="25" customFormat="1">
      <c r="A306" s="77"/>
      <c r="B306" s="101">
        <v>35</v>
      </c>
      <c r="C306" s="101">
        <v>0.08</v>
      </c>
      <c r="D306" s="102">
        <v>5</v>
      </c>
      <c r="E306" s="25">
        <v>1000</v>
      </c>
    </row>
    <row r="307" spans="1:5" s="25" customFormat="1">
      <c r="A307" s="77"/>
      <c r="B307" s="101">
        <v>35</v>
      </c>
      <c r="C307" s="101">
        <v>0.08</v>
      </c>
      <c r="D307" s="102">
        <v>5</v>
      </c>
      <c r="E307" s="25">
        <v>1000</v>
      </c>
    </row>
    <row r="308" spans="1:5" s="25" customFormat="1">
      <c r="A308" s="77"/>
      <c r="B308" s="101">
        <v>35</v>
      </c>
      <c r="C308" s="101">
        <v>0.08</v>
      </c>
      <c r="D308" s="102">
        <v>5</v>
      </c>
      <c r="E308" s="25">
        <v>1000</v>
      </c>
    </row>
    <row r="309" spans="1:5" s="25" customFormat="1">
      <c r="A309" s="77"/>
      <c r="B309" s="101">
        <v>35</v>
      </c>
      <c r="C309" s="101">
        <v>0.08</v>
      </c>
      <c r="D309" s="102">
        <v>5</v>
      </c>
      <c r="E309" s="25">
        <v>1000</v>
      </c>
    </row>
    <row r="310" spans="1:5" s="25" customFormat="1">
      <c r="A310" s="77"/>
      <c r="B310" s="101">
        <v>35</v>
      </c>
      <c r="C310" s="101">
        <v>0.08</v>
      </c>
      <c r="D310" s="102">
        <v>5</v>
      </c>
      <c r="E310" s="25">
        <v>1000</v>
      </c>
    </row>
    <row r="311" spans="1:5" s="25" customFormat="1">
      <c r="A311" s="77"/>
      <c r="B311" s="101">
        <v>35</v>
      </c>
      <c r="C311" s="101">
        <v>0.08</v>
      </c>
      <c r="D311" s="102">
        <v>5</v>
      </c>
      <c r="E311" s="25">
        <v>1000</v>
      </c>
    </row>
    <row r="312" spans="1:5" s="25" customFormat="1">
      <c r="A312" s="77"/>
      <c r="B312" s="101">
        <v>35</v>
      </c>
      <c r="C312" s="101">
        <v>0.08</v>
      </c>
      <c r="D312" s="102">
        <v>5</v>
      </c>
      <c r="E312" s="25">
        <v>1000</v>
      </c>
    </row>
    <row r="313" spans="1:5" s="25" customFormat="1">
      <c r="A313" s="77"/>
      <c r="B313" s="101">
        <v>35</v>
      </c>
      <c r="C313" s="101">
        <v>0.08</v>
      </c>
      <c r="D313" s="102">
        <v>5</v>
      </c>
      <c r="E313" s="25">
        <v>1000</v>
      </c>
    </row>
    <row r="314" spans="1:5" s="25" customFormat="1">
      <c r="A314" s="77"/>
      <c r="B314" s="101">
        <v>35</v>
      </c>
      <c r="C314" s="101">
        <v>0.08</v>
      </c>
      <c r="D314" s="102">
        <v>5</v>
      </c>
      <c r="E314" s="25">
        <v>1000</v>
      </c>
    </row>
    <row r="315" spans="1:5" s="25" customFormat="1">
      <c r="A315" s="77"/>
      <c r="B315" s="101">
        <v>35</v>
      </c>
      <c r="C315" s="101">
        <v>0.08</v>
      </c>
      <c r="D315" s="102">
        <v>5</v>
      </c>
      <c r="E315" s="25">
        <v>1000</v>
      </c>
    </row>
    <row r="316" spans="1:5" s="25" customFormat="1">
      <c r="A316" s="77"/>
      <c r="B316" s="101">
        <v>35</v>
      </c>
      <c r="C316" s="101">
        <v>0.08</v>
      </c>
      <c r="D316" s="102">
        <v>5</v>
      </c>
      <c r="E316" s="25">
        <v>1000</v>
      </c>
    </row>
    <row r="317" spans="1:5" s="25" customFormat="1">
      <c r="A317" s="77"/>
      <c r="B317" s="101">
        <v>35</v>
      </c>
      <c r="C317" s="101">
        <v>0.08</v>
      </c>
      <c r="D317" s="102">
        <v>5</v>
      </c>
      <c r="E317" s="25">
        <v>1000</v>
      </c>
    </row>
    <row r="318" spans="1:5" s="25" customFormat="1">
      <c r="A318" s="77"/>
      <c r="B318" s="101">
        <v>35</v>
      </c>
      <c r="C318" s="101">
        <v>0.08</v>
      </c>
      <c r="D318" s="102">
        <v>5</v>
      </c>
      <c r="E318" s="25">
        <v>1000</v>
      </c>
    </row>
    <row r="319" spans="1:5" s="25" customFormat="1">
      <c r="A319" s="77"/>
      <c r="B319" s="101">
        <v>35</v>
      </c>
      <c r="C319" s="101">
        <v>0.08</v>
      </c>
      <c r="D319" s="102">
        <v>5</v>
      </c>
      <c r="E319" s="25">
        <v>1000</v>
      </c>
    </row>
    <row r="320" spans="1:5" s="25" customFormat="1">
      <c r="A320" s="77"/>
      <c r="B320" s="101">
        <v>35</v>
      </c>
      <c r="C320" s="101">
        <v>0.08</v>
      </c>
      <c r="D320" s="102">
        <v>5</v>
      </c>
      <c r="E320" s="25">
        <v>1000</v>
      </c>
    </row>
    <row r="321" spans="1:5" s="25" customFormat="1">
      <c r="A321" s="77"/>
      <c r="B321" s="101">
        <v>35</v>
      </c>
      <c r="C321" s="101">
        <v>0.08</v>
      </c>
      <c r="D321" s="102">
        <v>5</v>
      </c>
      <c r="E321" s="25">
        <v>1000</v>
      </c>
    </row>
    <row r="322" spans="1:5" s="25" customFormat="1">
      <c r="A322" s="77"/>
      <c r="B322" s="101">
        <v>35</v>
      </c>
      <c r="C322" s="101">
        <v>0.08</v>
      </c>
      <c r="D322" s="102">
        <v>5</v>
      </c>
      <c r="E322" s="25">
        <v>1000</v>
      </c>
    </row>
    <row r="323" spans="1:5" s="25" customFormat="1">
      <c r="A323" s="77"/>
      <c r="B323" s="101">
        <v>35</v>
      </c>
      <c r="C323" s="101">
        <v>0.08</v>
      </c>
      <c r="D323" s="102">
        <v>5</v>
      </c>
      <c r="E323" s="25">
        <v>1000</v>
      </c>
    </row>
    <row r="324" spans="1:5" s="25" customFormat="1">
      <c r="A324" s="77"/>
      <c r="B324" s="101">
        <v>35</v>
      </c>
      <c r="C324" s="101">
        <v>0.08</v>
      </c>
      <c r="D324" s="102">
        <v>5</v>
      </c>
      <c r="E324" s="25">
        <v>1000</v>
      </c>
    </row>
    <row r="325" spans="1:5" s="25" customFormat="1">
      <c r="A325" s="77"/>
      <c r="B325" s="101">
        <v>35</v>
      </c>
      <c r="C325" s="101">
        <v>0.08</v>
      </c>
      <c r="D325" s="102">
        <v>5</v>
      </c>
      <c r="E325" s="25">
        <v>1000</v>
      </c>
    </row>
    <row r="326" spans="1:5" s="25" customFormat="1">
      <c r="A326" s="77"/>
      <c r="B326" s="101">
        <v>35</v>
      </c>
      <c r="C326" s="101">
        <v>0.08</v>
      </c>
      <c r="D326" s="102">
        <v>5</v>
      </c>
      <c r="E326" s="25">
        <v>1000</v>
      </c>
    </row>
    <row r="327" spans="1:5" s="25" customFormat="1">
      <c r="A327" s="77"/>
      <c r="B327" s="101">
        <v>35</v>
      </c>
      <c r="C327" s="101">
        <v>0.08</v>
      </c>
      <c r="D327" s="102">
        <v>5</v>
      </c>
      <c r="E327" s="25">
        <v>1000</v>
      </c>
    </row>
    <row r="328" spans="1:5" s="25" customFormat="1">
      <c r="A328" s="77"/>
      <c r="B328" s="101">
        <v>35</v>
      </c>
      <c r="C328" s="101">
        <v>0.08</v>
      </c>
      <c r="D328" s="102">
        <v>5</v>
      </c>
      <c r="E328" s="25">
        <v>1000</v>
      </c>
    </row>
    <row r="329" spans="1:5" s="25" customFormat="1">
      <c r="A329" s="77"/>
      <c r="B329" s="101">
        <v>35</v>
      </c>
      <c r="C329" s="101">
        <v>0.08</v>
      </c>
      <c r="D329" s="102">
        <v>5</v>
      </c>
      <c r="E329" s="25">
        <v>1000</v>
      </c>
    </row>
    <row r="330" spans="1:5" s="25" customFormat="1">
      <c r="A330" s="77"/>
      <c r="B330" s="101">
        <v>35</v>
      </c>
      <c r="C330" s="101">
        <v>0.08</v>
      </c>
      <c r="D330" s="102">
        <v>5</v>
      </c>
      <c r="E330" s="25">
        <v>1000</v>
      </c>
    </row>
    <row r="331" spans="1:5" s="25" customFormat="1">
      <c r="A331" s="77"/>
      <c r="B331" s="101">
        <v>35</v>
      </c>
      <c r="C331" s="101">
        <v>0.08</v>
      </c>
      <c r="D331" s="102">
        <v>5</v>
      </c>
      <c r="E331" s="25">
        <v>1000</v>
      </c>
    </row>
    <row r="332" spans="1:5" s="25" customFormat="1">
      <c r="A332" s="77"/>
      <c r="B332" s="101">
        <v>35</v>
      </c>
      <c r="C332" s="101">
        <v>0.08</v>
      </c>
      <c r="D332" s="102">
        <v>5</v>
      </c>
      <c r="E332" s="25">
        <v>1000</v>
      </c>
    </row>
    <row r="333" spans="1:5" s="25" customFormat="1">
      <c r="A333" s="77"/>
      <c r="B333" s="101">
        <v>35</v>
      </c>
      <c r="C333" s="101">
        <v>0.08</v>
      </c>
      <c r="D333" s="102">
        <v>5</v>
      </c>
      <c r="E333" s="25">
        <v>1000</v>
      </c>
    </row>
    <row r="334" spans="1:5" s="25" customFormat="1">
      <c r="A334" s="77"/>
      <c r="B334" s="101">
        <v>35</v>
      </c>
      <c r="C334" s="101">
        <v>0.08</v>
      </c>
      <c r="D334" s="102">
        <v>5</v>
      </c>
      <c r="E334" s="25">
        <v>1000</v>
      </c>
    </row>
    <row r="335" spans="1:5" s="25" customFormat="1">
      <c r="A335" s="77"/>
      <c r="B335" s="101">
        <v>35</v>
      </c>
      <c r="C335" s="101">
        <v>0.08</v>
      </c>
      <c r="D335" s="102">
        <v>5</v>
      </c>
      <c r="E335" s="25">
        <v>1000</v>
      </c>
    </row>
    <row r="336" spans="1:5" s="25" customFormat="1">
      <c r="A336" s="77"/>
      <c r="B336" s="101">
        <v>35</v>
      </c>
      <c r="C336" s="101">
        <v>0.08</v>
      </c>
      <c r="D336" s="102">
        <v>5</v>
      </c>
      <c r="E336" s="25">
        <v>1000</v>
      </c>
    </row>
    <row r="337" spans="1:5" s="25" customFormat="1">
      <c r="A337" s="77"/>
      <c r="B337" s="101">
        <v>35</v>
      </c>
      <c r="C337" s="101">
        <v>0.08</v>
      </c>
      <c r="D337" s="102">
        <v>5</v>
      </c>
      <c r="E337" s="25">
        <v>1000</v>
      </c>
    </row>
    <row r="338" spans="1:5" s="25" customFormat="1">
      <c r="A338" s="77"/>
      <c r="B338" s="101">
        <v>0</v>
      </c>
      <c r="C338" s="101">
        <v>0</v>
      </c>
      <c r="D338" s="102">
        <v>5</v>
      </c>
      <c r="E338" s="25">
        <v>1000</v>
      </c>
    </row>
    <row r="339" spans="1:5" s="25" customFormat="1">
      <c r="A339" s="77"/>
      <c r="B339" s="101">
        <v>0</v>
      </c>
      <c r="C339" s="101">
        <v>0</v>
      </c>
      <c r="D339" s="102">
        <v>5</v>
      </c>
      <c r="E339" s="25">
        <v>1000</v>
      </c>
    </row>
    <row r="340" spans="1:5" s="25" customFormat="1">
      <c r="A340" s="77"/>
      <c r="B340" s="101">
        <v>0</v>
      </c>
      <c r="C340" s="101">
        <v>0</v>
      </c>
      <c r="D340" s="102">
        <v>5</v>
      </c>
      <c r="E340" s="25">
        <v>1000</v>
      </c>
    </row>
    <row r="341" spans="1:5" s="25" customFormat="1">
      <c r="A341" s="77"/>
      <c r="B341" s="101">
        <v>0</v>
      </c>
      <c r="C341" s="101">
        <v>0</v>
      </c>
      <c r="D341" s="102">
        <v>5</v>
      </c>
      <c r="E341" s="25">
        <v>1000</v>
      </c>
    </row>
    <row r="342" spans="1:5" s="25" customFormat="1">
      <c r="A342" s="77"/>
      <c r="B342" s="101">
        <v>0</v>
      </c>
      <c r="C342" s="101">
        <v>0</v>
      </c>
      <c r="D342" s="102">
        <v>5</v>
      </c>
      <c r="E342" s="25">
        <v>1000</v>
      </c>
    </row>
    <row r="343" spans="1:5" s="25" customFormat="1">
      <c r="A343" s="77"/>
      <c r="B343" s="101">
        <v>0</v>
      </c>
      <c r="C343" s="101">
        <v>0</v>
      </c>
      <c r="D343" s="102">
        <v>5</v>
      </c>
      <c r="E343" s="25">
        <v>1000</v>
      </c>
    </row>
    <row r="344" spans="1:5" s="25" customFormat="1">
      <c r="A344" s="77"/>
      <c r="B344" s="101">
        <v>0</v>
      </c>
      <c r="C344" s="101">
        <v>0</v>
      </c>
      <c r="D344" s="102">
        <v>5</v>
      </c>
      <c r="E344" s="25">
        <v>1000</v>
      </c>
    </row>
    <row r="345" spans="1:5" s="25" customFormat="1">
      <c r="A345" s="77"/>
      <c r="B345" s="101">
        <v>0</v>
      </c>
      <c r="C345" s="101">
        <v>0</v>
      </c>
      <c r="D345" s="102">
        <v>5</v>
      </c>
      <c r="E345" s="25">
        <v>1000</v>
      </c>
    </row>
    <row r="346" spans="1:5" s="25" customFormat="1">
      <c r="A346" s="77"/>
      <c r="B346" s="101">
        <v>0</v>
      </c>
      <c r="C346" s="101">
        <v>0</v>
      </c>
      <c r="D346" s="102">
        <v>5</v>
      </c>
      <c r="E346" s="25">
        <v>1000</v>
      </c>
    </row>
    <row r="347" spans="1:5" s="25" customFormat="1">
      <c r="A347" s="77"/>
      <c r="B347" s="101">
        <v>0</v>
      </c>
      <c r="C347" s="101">
        <v>0</v>
      </c>
      <c r="D347" s="102">
        <v>5</v>
      </c>
      <c r="E347" s="25">
        <v>1000</v>
      </c>
    </row>
    <row r="348" spans="1:5" s="25" customFormat="1">
      <c r="A348" s="77"/>
      <c r="B348" s="101">
        <v>0</v>
      </c>
      <c r="C348" s="101">
        <v>0</v>
      </c>
      <c r="D348" s="102">
        <v>5</v>
      </c>
      <c r="E348" s="25">
        <v>1000</v>
      </c>
    </row>
    <row r="349" spans="1:5" s="25" customFormat="1">
      <c r="A349" s="77"/>
      <c r="B349" s="101">
        <v>0</v>
      </c>
      <c r="C349" s="101">
        <v>0</v>
      </c>
      <c r="D349" s="102">
        <v>5</v>
      </c>
      <c r="E349" s="25">
        <v>1000</v>
      </c>
    </row>
    <row r="350" spans="1:5" s="25" customFormat="1">
      <c r="A350" s="77"/>
      <c r="B350" s="101">
        <v>0</v>
      </c>
      <c r="C350" s="101">
        <v>0</v>
      </c>
      <c r="D350" s="102">
        <v>5</v>
      </c>
      <c r="E350" s="25">
        <v>1000</v>
      </c>
    </row>
    <row r="351" spans="1:5" s="25" customFormat="1">
      <c r="A351" s="77"/>
      <c r="B351" s="101">
        <v>0</v>
      </c>
      <c r="C351" s="101">
        <v>0</v>
      </c>
      <c r="D351" s="102">
        <v>5</v>
      </c>
      <c r="E351" s="25">
        <v>1000</v>
      </c>
    </row>
    <row r="352" spans="1:5" s="25" customFormat="1">
      <c r="A352" s="77"/>
      <c r="B352" s="101">
        <v>0</v>
      </c>
      <c r="C352" s="101">
        <v>0</v>
      </c>
      <c r="D352" s="102">
        <v>5</v>
      </c>
      <c r="E352" s="25">
        <v>1000</v>
      </c>
    </row>
    <row r="353" spans="1:5" s="25" customFormat="1">
      <c r="A353" s="77"/>
      <c r="B353" s="101">
        <v>0</v>
      </c>
      <c r="C353" s="101">
        <v>0</v>
      </c>
      <c r="D353" s="102">
        <v>5</v>
      </c>
      <c r="E353" s="25">
        <v>1000</v>
      </c>
    </row>
    <row r="354" spans="1:5" s="25" customFormat="1">
      <c r="A354" s="77"/>
      <c r="B354" s="101">
        <v>0</v>
      </c>
      <c r="C354" s="101">
        <v>0</v>
      </c>
      <c r="D354" s="102">
        <v>5</v>
      </c>
      <c r="E354" s="25">
        <v>1000</v>
      </c>
    </row>
    <row r="355" spans="1:5" s="25" customFormat="1">
      <c r="A355" s="77"/>
      <c r="B355" s="101">
        <v>0</v>
      </c>
      <c r="C355" s="101">
        <v>0</v>
      </c>
      <c r="D355" s="102">
        <v>5</v>
      </c>
      <c r="E355" s="25">
        <v>1000</v>
      </c>
    </row>
    <row r="356" spans="1:5" s="25" customFormat="1">
      <c r="A356" s="77"/>
      <c r="B356" s="101">
        <v>0</v>
      </c>
      <c r="C356" s="101">
        <v>0</v>
      </c>
      <c r="D356" s="102">
        <v>5</v>
      </c>
      <c r="E356" s="25">
        <v>1000</v>
      </c>
    </row>
    <row r="357" spans="1:5" s="25" customFormat="1">
      <c r="A357" s="77"/>
      <c r="B357" s="101">
        <v>0</v>
      </c>
      <c r="C357" s="101">
        <v>0</v>
      </c>
      <c r="D357" s="102">
        <v>5</v>
      </c>
      <c r="E357" s="25">
        <v>1000</v>
      </c>
    </row>
    <row r="358" spans="1:5" s="25" customFormat="1">
      <c r="A358" s="77"/>
      <c r="B358" s="101">
        <v>0</v>
      </c>
      <c r="C358" s="101">
        <v>0</v>
      </c>
      <c r="D358" s="102">
        <v>5</v>
      </c>
      <c r="E358" s="25">
        <v>1000</v>
      </c>
    </row>
    <row r="359" spans="1:5" s="25" customFormat="1">
      <c r="A359" s="77"/>
      <c r="B359" s="101">
        <v>0</v>
      </c>
      <c r="C359" s="101">
        <v>0</v>
      </c>
      <c r="D359" s="102">
        <v>5</v>
      </c>
      <c r="E359" s="25">
        <v>1000</v>
      </c>
    </row>
    <row r="360" spans="1:5" s="25" customFormat="1">
      <c r="A360" s="77"/>
      <c r="B360" s="101">
        <v>0</v>
      </c>
      <c r="C360" s="101">
        <v>0</v>
      </c>
      <c r="D360" s="102">
        <v>5</v>
      </c>
      <c r="E360" s="25">
        <v>1000</v>
      </c>
    </row>
    <row r="361" spans="1:5" s="25" customFormat="1">
      <c r="A361" s="77"/>
      <c r="B361" s="101">
        <v>0</v>
      </c>
      <c r="C361" s="101">
        <v>0</v>
      </c>
      <c r="D361" s="102">
        <v>5</v>
      </c>
      <c r="E361" s="25">
        <v>1000</v>
      </c>
    </row>
    <row r="362" spans="1:5" s="25" customFormat="1">
      <c r="A362" s="77"/>
      <c r="B362" s="101">
        <v>0</v>
      </c>
      <c r="C362" s="101">
        <v>0</v>
      </c>
      <c r="D362" s="102">
        <v>5</v>
      </c>
      <c r="E362" s="25">
        <v>1000</v>
      </c>
    </row>
    <row r="363" spans="1:5" s="25" customFormat="1">
      <c r="A363" s="77"/>
      <c r="B363" s="101">
        <v>0</v>
      </c>
      <c r="C363" s="101">
        <v>0</v>
      </c>
      <c r="D363" s="102">
        <v>5</v>
      </c>
      <c r="E363" s="25">
        <v>1000</v>
      </c>
    </row>
    <row r="364" spans="1:5" s="25" customFormat="1">
      <c r="A364" s="77"/>
      <c r="B364" s="101">
        <v>0</v>
      </c>
      <c r="C364" s="101">
        <v>0</v>
      </c>
      <c r="D364" s="102">
        <v>5</v>
      </c>
      <c r="E364" s="25">
        <v>1000</v>
      </c>
    </row>
    <row r="365" spans="1:5" s="25" customFormat="1">
      <c r="A365" s="77"/>
      <c r="B365" s="101">
        <v>0</v>
      </c>
      <c r="C365" s="101">
        <v>0</v>
      </c>
      <c r="D365" s="102">
        <v>5</v>
      </c>
      <c r="E365" s="25">
        <v>1000</v>
      </c>
    </row>
    <row r="366" spans="1:5" s="25" customFormat="1">
      <c r="A366" s="77"/>
      <c r="B366" s="101">
        <v>0</v>
      </c>
      <c r="C366" s="101">
        <v>0</v>
      </c>
      <c r="D366" s="102">
        <v>5</v>
      </c>
      <c r="E366" s="25">
        <v>1000</v>
      </c>
    </row>
    <row r="367" spans="1:5" s="25" customFormat="1">
      <c r="A367" s="77"/>
      <c r="B367" s="101">
        <v>0</v>
      </c>
      <c r="C367" s="101">
        <v>0</v>
      </c>
      <c r="D367" s="102">
        <v>5</v>
      </c>
      <c r="E367" s="25">
        <v>1000</v>
      </c>
    </row>
    <row r="368" spans="1:5" s="25" customFormat="1">
      <c r="A368" s="77"/>
      <c r="B368" s="101">
        <v>0</v>
      </c>
      <c r="C368" s="101">
        <v>0</v>
      </c>
      <c r="D368" s="102">
        <v>5</v>
      </c>
      <c r="E368" s="25">
        <v>1000</v>
      </c>
    </row>
    <row r="369" spans="1:5" s="25" customFormat="1">
      <c r="A369" s="77"/>
      <c r="B369" s="101">
        <v>0</v>
      </c>
      <c r="C369" s="101">
        <v>0</v>
      </c>
      <c r="D369" s="102">
        <v>5</v>
      </c>
      <c r="E369" s="25">
        <v>1000</v>
      </c>
    </row>
    <row r="370" spans="1:5" s="25" customFormat="1">
      <c r="A370" s="77"/>
      <c r="B370" s="101">
        <v>0</v>
      </c>
      <c r="C370" s="101">
        <v>0</v>
      </c>
      <c r="D370" s="102">
        <v>5</v>
      </c>
      <c r="E370" s="25">
        <v>1000</v>
      </c>
    </row>
    <row r="371" spans="1:5" s="25" customFormat="1">
      <c r="A371" s="77"/>
      <c r="B371" s="101">
        <v>0</v>
      </c>
      <c r="C371" s="101">
        <v>0</v>
      </c>
      <c r="D371" s="102">
        <v>5</v>
      </c>
      <c r="E371" s="25">
        <v>1000</v>
      </c>
    </row>
    <row r="372" spans="1:5" s="25" customFormat="1">
      <c r="A372" s="77"/>
      <c r="B372" s="101">
        <v>0</v>
      </c>
      <c r="C372" s="101">
        <v>0</v>
      </c>
      <c r="D372" s="102">
        <v>5</v>
      </c>
      <c r="E372" s="25">
        <v>1000</v>
      </c>
    </row>
    <row r="373" spans="1:5" s="25" customFormat="1">
      <c r="A373" s="77"/>
      <c r="B373" s="101">
        <v>0</v>
      </c>
      <c r="C373" s="101">
        <v>0</v>
      </c>
      <c r="D373" s="102">
        <v>5</v>
      </c>
      <c r="E373" s="25">
        <v>1000</v>
      </c>
    </row>
    <row r="374" spans="1:5" s="25" customFormat="1">
      <c r="A374" s="77"/>
      <c r="B374" s="101">
        <v>0</v>
      </c>
      <c r="C374" s="101">
        <v>0</v>
      </c>
      <c r="D374" s="102">
        <v>5</v>
      </c>
      <c r="E374" s="25">
        <v>1000</v>
      </c>
    </row>
    <row r="375" spans="1:5" s="25" customFormat="1">
      <c r="A375" s="77"/>
      <c r="B375" s="101">
        <v>0</v>
      </c>
      <c r="C375" s="101">
        <v>0</v>
      </c>
      <c r="D375" s="102">
        <v>5</v>
      </c>
      <c r="E375" s="25">
        <v>1000</v>
      </c>
    </row>
    <row r="376" spans="1:5" s="25" customFormat="1">
      <c r="A376" s="77"/>
      <c r="B376" s="101">
        <v>0</v>
      </c>
      <c r="C376" s="101">
        <v>0</v>
      </c>
      <c r="D376" s="102">
        <v>5</v>
      </c>
      <c r="E376" s="25">
        <v>1000</v>
      </c>
    </row>
    <row r="377" spans="1:5" s="25" customFormat="1">
      <c r="A377" s="77"/>
      <c r="B377" s="101">
        <v>0</v>
      </c>
      <c r="C377" s="101">
        <v>0</v>
      </c>
      <c r="D377" s="102">
        <v>5</v>
      </c>
      <c r="E377" s="25">
        <v>1000</v>
      </c>
    </row>
    <row r="378" spans="1:5" s="25" customFormat="1">
      <c r="A378" s="77"/>
      <c r="B378" s="101">
        <v>0</v>
      </c>
      <c r="C378" s="101">
        <v>0</v>
      </c>
      <c r="D378" s="102">
        <v>5</v>
      </c>
      <c r="E378" s="25">
        <v>1000</v>
      </c>
    </row>
    <row r="379" spans="1:5" s="25" customFormat="1">
      <c r="A379" s="77"/>
      <c r="B379" s="101">
        <v>0</v>
      </c>
      <c r="C379" s="101">
        <v>0</v>
      </c>
      <c r="D379" s="102">
        <v>5</v>
      </c>
      <c r="E379" s="25">
        <v>1000</v>
      </c>
    </row>
    <row r="380" spans="1:5" s="25" customFormat="1">
      <c r="A380" s="77"/>
      <c r="B380" s="101">
        <v>0</v>
      </c>
      <c r="C380" s="101">
        <v>0</v>
      </c>
      <c r="D380" s="102">
        <v>5</v>
      </c>
      <c r="E380" s="25">
        <v>1000</v>
      </c>
    </row>
    <row r="381" spans="1:5" s="25" customFormat="1">
      <c r="A381" s="77"/>
      <c r="B381" s="103">
        <v>0</v>
      </c>
      <c r="C381" s="103">
        <v>0</v>
      </c>
      <c r="D381" s="102">
        <v>5</v>
      </c>
      <c r="E381" s="25">
        <v>1000</v>
      </c>
    </row>
  </sheetData>
  <mergeCells count="7">
    <mergeCell ref="D2:E2"/>
    <mergeCell ref="D6:E6"/>
    <mergeCell ref="M9:R9"/>
    <mergeCell ref="D3:E3"/>
    <mergeCell ref="D4:E4"/>
    <mergeCell ref="D5:E5"/>
    <mergeCell ref="D7:E7"/>
  </mergeCells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377"/>
  <sheetViews>
    <sheetView workbookViewId="0">
      <selection activeCell="N15" sqref="N15"/>
    </sheetView>
  </sheetViews>
  <sheetFormatPr defaultColWidth="9.109375" defaultRowHeight="10.199999999999999"/>
  <cols>
    <col min="1" max="1" width="8.109375" style="77" customWidth="1"/>
    <col min="2" max="2" width="8.5546875" style="78" customWidth="1"/>
    <col min="3" max="3" width="6.6640625" style="79" customWidth="1"/>
    <col min="4" max="4" width="6" style="79" customWidth="1"/>
    <col min="5" max="5" width="6.109375" style="4" customWidth="1"/>
    <col min="6" max="6" width="8.33203125" style="4" customWidth="1"/>
    <col min="7" max="11" width="6.6640625" style="4" customWidth="1"/>
    <col min="12" max="12" width="4.109375" style="4" customWidth="1"/>
    <col min="13" max="18" width="6.6640625" style="4" customWidth="1"/>
    <col min="19" max="16384" width="9.109375" style="4"/>
  </cols>
  <sheetData>
    <row r="1" spans="1:18" ht="10.8" thickBot="1"/>
    <row r="2" spans="1:18" ht="13.2">
      <c r="B2" s="80" t="s">
        <v>35</v>
      </c>
      <c r="C2" s="81">
        <f>Sprd</f>
        <v>1</v>
      </c>
      <c r="D2" s="173" t="s">
        <v>72</v>
      </c>
      <c r="E2" s="174"/>
      <c r="F2" s="90">
        <f>IF(C2&gt;=1, 1, "")</f>
        <v>1</v>
      </c>
      <c r="G2" s="90" t="str">
        <f>IF(C2&gt;=2, 2,"")</f>
        <v/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 ht="13.2">
      <c r="B3" s="82"/>
      <c r="D3" s="176" t="s">
        <v>31</v>
      </c>
      <c r="E3" s="177"/>
      <c r="F3" s="70">
        <v>36892</v>
      </c>
      <c r="G3" s="26"/>
      <c r="H3" s="26"/>
      <c r="I3" s="26"/>
      <c r="J3" s="26"/>
      <c r="K3" s="71"/>
    </row>
    <row r="4" spans="1:18" ht="13.2">
      <c r="B4" s="82"/>
      <c r="D4" s="176" t="s">
        <v>40</v>
      </c>
      <c r="E4" s="177"/>
      <c r="F4" s="70">
        <v>36981</v>
      </c>
      <c r="G4" s="26"/>
      <c r="H4" s="26"/>
      <c r="I4" s="26"/>
      <c r="J4" s="26"/>
      <c r="K4" s="71"/>
    </row>
    <row r="5" spans="1:18" ht="13.8" thickBot="1">
      <c r="B5" s="82"/>
      <c r="D5" s="183" t="s">
        <v>70</v>
      </c>
      <c r="E5" s="184"/>
      <c r="F5" s="76">
        <v>0.8</v>
      </c>
      <c r="G5" s="73"/>
      <c r="H5" s="73"/>
      <c r="I5" s="73"/>
      <c r="J5" s="73"/>
      <c r="K5" s="74"/>
    </row>
    <row r="6" spans="1:18" ht="12" customHeight="1">
      <c r="D6" s="83"/>
      <c r="E6" s="92" t="s">
        <v>11</v>
      </c>
      <c r="F6" s="81">
        <f t="shared" ref="F6:K7" ca="1" si="0">(F3-ValuationDate)</f>
        <v>0</v>
      </c>
      <c r="G6" s="81">
        <f t="shared" ca="1" si="0"/>
        <v>-36892</v>
      </c>
      <c r="H6" s="81">
        <f t="shared" ca="1" si="0"/>
        <v>-36892</v>
      </c>
      <c r="I6" s="81">
        <f t="shared" ca="1" si="0"/>
        <v>-36892</v>
      </c>
      <c r="J6" s="81">
        <f t="shared" ca="1" si="0"/>
        <v>-36892</v>
      </c>
      <c r="K6" s="81">
        <f t="shared" ca="1" si="0"/>
        <v>-36892</v>
      </c>
    </row>
    <row r="7" spans="1:18" ht="13.2">
      <c r="B7" s="93"/>
      <c r="C7" s="92"/>
      <c r="E7" s="4" t="s">
        <v>50</v>
      </c>
      <c r="F7" s="81">
        <f t="shared" ca="1" si="0"/>
        <v>89</v>
      </c>
      <c r="G7" s="81">
        <f t="shared" ca="1" si="0"/>
        <v>-36892</v>
      </c>
      <c r="H7" s="81">
        <f t="shared" ca="1" si="0"/>
        <v>-36892</v>
      </c>
      <c r="I7" s="81">
        <f t="shared" ca="1" si="0"/>
        <v>-36892</v>
      </c>
      <c r="J7" s="81">
        <f t="shared" ca="1" si="0"/>
        <v>-36892</v>
      </c>
      <c r="K7" s="81">
        <f t="shared" ca="1" si="0"/>
        <v>-36892</v>
      </c>
      <c r="L7" s="83"/>
      <c r="M7" s="175"/>
      <c r="N7" s="175"/>
      <c r="O7" s="175"/>
      <c r="P7" s="175"/>
      <c r="Q7" s="175"/>
      <c r="R7" s="175"/>
    </row>
    <row r="8" spans="1:18" ht="13.2">
      <c r="B8" s="93"/>
      <c r="C8" s="92"/>
      <c r="E8" s="4" t="s">
        <v>70</v>
      </c>
      <c r="F8" s="79">
        <f t="shared" ref="F8:K8" si="1">F5</f>
        <v>0.8</v>
      </c>
      <c r="G8" s="79">
        <f t="shared" si="1"/>
        <v>0</v>
      </c>
      <c r="H8" s="79">
        <f t="shared" si="1"/>
        <v>0</v>
      </c>
      <c r="I8" s="79">
        <f t="shared" si="1"/>
        <v>0</v>
      </c>
      <c r="J8" s="79">
        <f t="shared" si="1"/>
        <v>0</v>
      </c>
      <c r="K8" s="79">
        <f t="shared" si="1"/>
        <v>0</v>
      </c>
      <c r="L8" s="83"/>
      <c r="M8" s="83"/>
      <c r="N8" s="83"/>
      <c r="O8" s="83"/>
      <c r="P8" s="83"/>
      <c r="Q8" s="83"/>
      <c r="R8" s="83"/>
    </row>
    <row r="9" spans="1:18">
      <c r="A9" s="77" t="s">
        <v>0</v>
      </c>
      <c r="B9" s="80" t="s">
        <v>36</v>
      </c>
      <c r="C9" s="85" t="s">
        <v>37</v>
      </c>
      <c r="D9" s="80" t="s">
        <v>36</v>
      </c>
      <c r="E9" s="85" t="s">
        <v>37</v>
      </c>
      <c r="F9" s="88" t="s">
        <v>22</v>
      </c>
      <c r="G9" s="83" t="s">
        <v>38</v>
      </c>
    </row>
    <row r="10" spans="1:18">
      <c r="C10" s="86"/>
      <c r="D10" s="78"/>
      <c r="E10" s="86"/>
      <c r="F10" s="79"/>
    </row>
    <row r="11" spans="1:18" s="25" customFormat="1">
      <c r="A11" s="87">
        <f ca="1">ValuationDate</f>
        <v>36892</v>
      </c>
      <c r="B11" s="101">
        <v>22.5</v>
      </c>
      <c r="C11" s="101">
        <v>0.44399999999999995</v>
      </c>
      <c r="D11" s="101">
        <v>22.5</v>
      </c>
      <c r="E11" s="101">
        <v>0.44399999999999995</v>
      </c>
      <c r="F11" s="102">
        <v>5</v>
      </c>
      <c r="G11" s="25">
        <v>-1000</v>
      </c>
      <c r="H11" s="101">
        <v>22.5</v>
      </c>
      <c r="I11" s="101">
        <v>0.44399999999999995</v>
      </c>
      <c r="J11" s="101">
        <v>22.5</v>
      </c>
      <c r="K11" s="101">
        <v>0.44399999999999995</v>
      </c>
      <c r="L11" s="102">
        <v>5</v>
      </c>
      <c r="M11" s="25">
        <v>-1000</v>
      </c>
    </row>
    <row r="12" spans="1:18" s="25" customFormat="1">
      <c r="A12" s="87">
        <f t="shared" ref="A12:A75" ca="1" si="2">EOMONTH(A11,0)+1</f>
        <v>36923</v>
      </c>
      <c r="B12" s="101">
        <v>20.5</v>
      </c>
      <c r="C12" s="101">
        <v>0.40749999999999997</v>
      </c>
      <c r="D12" s="101">
        <v>20.5</v>
      </c>
      <c r="E12" s="101">
        <v>0.40749999999999997</v>
      </c>
      <c r="F12" s="102">
        <v>5</v>
      </c>
      <c r="G12" s="25">
        <v>-1000</v>
      </c>
      <c r="H12" s="101">
        <v>20.5</v>
      </c>
      <c r="I12" s="101">
        <v>0.40749999999999997</v>
      </c>
      <c r="J12" s="101">
        <v>20.5</v>
      </c>
      <c r="K12" s="101">
        <v>0.40749999999999997</v>
      </c>
      <c r="L12" s="102">
        <v>5</v>
      </c>
      <c r="M12" s="25">
        <v>-1000</v>
      </c>
    </row>
    <row r="13" spans="1:18" s="25" customFormat="1">
      <c r="A13" s="87">
        <f t="shared" ca="1" si="2"/>
        <v>36951</v>
      </c>
      <c r="B13" s="101">
        <v>21.5</v>
      </c>
      <c r="C13" s="101">
        <v>0.27</v>
      </c>
      <c r="D13" s="101">
        <v>21.5</v>
      </c>
      <c r="E13" s="101">
        <v>0.27</v>
      </c>
      <c r="F13" s="102">
        <v>5</v>
      </c>
      <c r="G13" s="25">
        <v>-1000</v>
      </c>
      <c r="H13" s="101">
        <v>21.5</v>
      </c>
      <c r="I13" s="101">
        <v>0.27</v>
      </c>
      <c r="J13" s="101">
        <v>21.5</v>
      </c>
      <c r="K13" s="101">
        <v>0.27</v>
      </c>
      <c r="L13" s="102">
        <v>5</v>
      </c>
      <c r="M13" s="25">
        <v>-1000</v>
      </c>
    </row>
    <row r="14" spans="1:18" s="25" customFormat="1">
      <c r="A14" s="87">
        <f t="shared" ca="1" si="2"/>
        <v>36982</v>
      </c>
      <c r="B14" s="101">
        <v>22.5</v>
      </c>
      <c r="C14" s="101">
        <v>0.27</v>
      </c>
      <c r="D14" s="101">
        <v>22.5</v>
      </c>
      <c r="E14" s="101">
        <v>0.27</v>
      </c>
      <c r="F14" s="102">
        <v>5</v>
      </c>
      <c r="G14" s="25">
        <v>-1000</v>
      </c>
      <c r="H14" s="101">
        <v>22.5</v>
      </c>
      <c r="I14" s="101">
        <v>0.27</v>
      </c>
      <c r="J14" s="101">
        <v>22.5</v>
      </c>
      <c r="K14" s="101">
        <v>0.27</v>
      </c>
      <c r="L14" s="102">
        <v>5</v>
      </c>
      <c r="M14" s="25">
        <v>-1000</v>
      </c>
    </row>
    <row r="15" spans="1:18" s="25" customFormat="1">
      <c r="A15" s="87">
        <f t="shared" ca="1" si="2"/>
        <v>37012</v>
      </c>
      <c r="B15" s="101">
        <v>23.5</v>
      </c>
      <c r="C15" s="101">
        <v>0.32</v>
      </c>
      <c r="D15" s="101">
        <v>23.5</v>
      </c>
      <c r="E15" s="101">
        <v>0.32</v>
      </c>
      <c r="F15" s="102">
        <v>5</v>
      </c>
      <c r="G15" s="25">
        <v>-1000</v>
      </c>
      <c r="H15" s="101">
        <v>23.5</v>
      </c>
      <c r="I15" s="101">
        <v>0.32</v>
      </c>
      <c r="J15" s="101">
        <v>23.5</v>
      </c>
      <c r="K15" s="101">
        <v>0.32</v>
      </c>
      <c r="L15" s="102">
        <v>5</v>
      </c>
      <c r="M15" s="25">
        <v>-1000</v>
      </c>
    </row>
    <row r="16" spans="1:18" s="25" customFormat="1">
      <c r="A16" s="87">
        <f t="shared" ca="1" si="2"/>
        <v>37043</v>
      </c>
      <c r="B16" s="101">
        <v>27.75</v>
      </c>
      <c r="C16" s="101">
        <v>0.44450000000000001</v>
      </c>
      <c r="D16" s="101">
        <v>27.75</v>
      </c>
      <c r="E16" s="101">
        <v>0.44450000000000001</v>
      </c>
      <c r="F16" s="102">
        <v>5</v>
      </c>
      <c r="G16" s="25">
        <v>-1000</v>
      </c>
      <c r="H16" s="101">
        <v>27.75</v>
      </c>
      <c r="I16" s="101">
        <v>0.44450000000000001</v>
      </c>
      <c r="J16" s="101">
        <v>27.75</v>
      </c>
      <c r="K16" s="101">
        <v>0.44450000000000001</v>
      </c>
      <c r="L16" s="102">
        <v>5</v>
      </c>
      <c r="M16" s="25">
        <v>-1000</v>
      </c>
    </row>
    <row r="17" spans="1:13" s="25" customFormat="1">
      <c r="A17" s="87">
        <f t="shared" ca="1" si="2"/>
        <v>37073</v>
      </c>
      <c r="B17" s="101">
        <v>34.5</v>
      </c>
      <c r="C17" s="101">
        <v>0.53149999999999997</v>
      </c>
      <c r="D17" s="101">
        <v>34.5</v>
      </c>
      <c r="E17" s="101">
        <v>0.53149999999999997</v>
      </c>
      <c r="F17" s="102">
        <v>5</v>
      </c>
      <c r="G17" s="25">
        <v>-1000</v>
      </c>
      <c r="H17" s="101">
        <v>34.5</v>
      </c>
      <c r="I17" s="101">
        <v>0.53149999999999997</v>
      </c>
      <c r="J17" s="101">
        <v>34.5</v>
      </c>
      <c r="K17" s="101">
        <v>0.53149999999999997</v>
      </c>
      <c r="L17" s="102">
        <v>5</v>
      </c>
      <c r="M17" s="25">
        <v>-1000</v>
      </c>
    </row>
    <row r="18" spans="1:13" s="25" customFormat="1">
      <c r="A18" s="87">
        <f t="shared" ca="1" si="2"/>
        <v>37104</v>
      </c>
      <c r="B18" s="101">
        <v>34.5</v>
      </c>
      <c r="C18" s="101">
        <v>0.51700000000000002</v>
      </c>
      <c r="D18" s="101">
        <v>34.5</v>
      </c>
      <c r="E18" s="101">
        <v>0.51700000000000002</v>
      </c>
      <c r="F18" s="102">
        <v>5</v>
      </c>
      <c r="G18" s="25">
        <v>-1000</v>
      </c>
      <c r="H18" s="101">
        <v>34.5</v>
      </c>
      <c r="I18" s="101">
        <v>0.51700000000000002</v>
      </c>
      <c r="J18" s="101">
        <v>34.5</v>
      </c>
      <c r="K18" s="101">
        <v>0.51700000000000002</v>
      </c>
      <c r="L18" s="102">
        <v>5</v>
      </c>
      <c r="M18" s="25">
        <v>-1000</v>
      </c>
    </row>
    <row r="19" spans="1:13" s="25" customFormat="1">
      <c r="A19" s="87">
        <f t="shared" ca="1" si="2"/>
        <v>37135</v>
      </c>
      <c r="B19" s="101">
        <v>23.75</v>
      </c>
      <c r="C19" s="101">
        <v>0.37474999999999997</v>
      </c>
      <c r="D19" s="101">
        <v>23.75</v>
      </c>
      <c r="E19" s="101">
        <v>0.37474999999999997</v>
      </c>
      <c r="F19" s="102">
        <v>5</v>
      </c>
      <c r="G19" s="25">
        <v>-1000</v>
      </c>
      <c r="H19" s="101">
        <v>23.75</v>
      </c>
      <c r="I19" s="101">
        <v>0.37474999999999997</v>
      </c>
      <c r="J19" s="101">
        <v>23.75</v>
      </c>
      <c r="K19" s="101">
        <v>0.37474999999999997</v>
      </c>
      <c r="L19" s="102">
        <v>5</v>
      </c>
      <c r="M19" s="25">
        <v>-1000</v>
      </c>
    </row>
    <row r="20" spans="1:13" s="25" customFormat="1">
      <c r="A20" s="87">
        <f t="shared" ca="1" si="2"/>
        <v>37165</v>
      </c>
      <c r="B20" s="101">
        <v>22.75</v>
      </c>
      <c r="C20" s="101">
        <v>0.23</v>
      </c>
      <c r="D20" s="101">
        <v>22.75</v>
      </c>
      <c r="E20" s="101">
        <v>0.23</v>
      </c>
      <c r="F20" s="102">
        <v>5</v>
      </c>
      <c r="G20" s="25">
        <v>-1000</v>
      </c>
      <c r="H20" s="101">
        <v>22.75</v>
      </c>
      <c r="I20" s="101">
        <v>0.23</v>
      </c>
      <c r="J20" s="101">
        <v>22.75</v>
      </c>
      <c r="K20" s="101">
        <v>0.23</v>
      </c>
      <c r="L20" s="102">
        <v>5</v>
      </c>
      <c r="M20" s="25">
        <v>-1000</v>
      </c>
    </row>
    <row r="21" spans="1:13" s="25" customFormat="1">
      <c r="A21" s="87">
        <f t="shared" ca="1" si="2"/>
        <v>37196</v>
      </c>
      <c r="B21" s="101">
        <v>22.75</v>
      </c>
      <c r="C21" s="101">
        <v>0.23</v>
      </c>
      <c r="D21" s="101">
        <v>22.75</v>
      </c>
      <c r="E21" s="101">
        <v>0.23</v>
      </c>
      <c r="F21" s="102">
        <v>5</v>
      </c>
      <c r="G21" s="25">
        <v>-1000</v>
      </c>
      <c r="H21" s="101">
        <v>22.75</v>
      </c>
      <c r="I21" s="101">
        <v>0.23</v>
      </c>
      <c r="J21" s="101">
        <v>22.75</v>
      </c>
      <c r="K21" s="101">
        <v>0.23</v>
      </c>
      <c r="L21" s="102">
        <v>5</v>
      </c>
      <c r="M21" s="25">
        <v>-1000</v>
      </c>
    </row>
    <row r="22" spans="1:13" s="25" customFormat="1">
      <c r="A22" s="87">
        <f t="shared" ca="1" si="2"/>
        <v>37226</v>
      </c>
      <c r="B22" s="101">
        <v>20.75</v>
      </c>
      <c r="C22" s="101">
        <v>0.23</v>
      </c>
      <c r="D22" s="101">
        <v>20.75</v>
      </c>
      <c r="E22" s="101">
        <v>0.23</v>
      </c>
      <c r="F22" s="102">
        <v>5</v>
      </c>
      <c r="G22" s="25">
        <v>-1000</v>
      </c>
      <c r="H22" s="101">
        <v>20.75</v>
      </c>
      <c r="I22" s="101">
        <v>0.23</v>
      </c>
      <c r="J22" s="101">
        <v>20.75</v>
      </c>
      <c r="K22" s="101">
        <v>0.23</v>
      </c>
      <c r="L22" s="102">
        <v>5</v>
      </c>
      <c r="M22" s="25">
        <v>-1000</v>
      </c>
    </row>
    <row r="23" spans="1:13" s="25" customFormat="1">
      <c r="A23" s="87">
        <f t="shared" ca="1" si="2"/>
        <v>37257</v>
      </c>
      <c r="B23" s="101">
        <v>23</v>
      </c>
      <c r="C23" s="101">
        <v>0.27</v>
      </c>
      <c r="D23" s="101">
        <v>23</v>
      </c>
      <c r="E23" s="101">
        <v>0.27</v>
      </c>
      <c r="F23" s="102">
        <v>5</v>
      </c>
      <c r="G23" s="25">
        <v>-1000</v>
      </c>
      <c r="H23" s="101">
        <v>23</v>
      </c>
      <c r="I23" s="101">
        <v>0.27</v>
      </c>
      <c r="J23" s="101">
        <v>23</v>
      </c>
      <c r="K23" s="101">
        <v>0.27</v>
      </c>
      <c r="L23" s="102">
        <v>5</v>
      </c>
      <c r="M23" s="25">
        <v>-1000</v>
      </c>
    </row>
    <row r="24" spans="1:13" s="25" customFormat="1">
      <c r="A24" s="87">
        <f t="shared" ca="1" si="2"/>
        <v>37288</v>
      </c>
      <c r="B24" s="101">
        <v>21</v>
      </c>
      <c r="C24" s="101">
        <v>0.26250000000000001</v>
      </c>
      <c r="D24" s="101">
        <v>21</v>
      </c>
      <c r="E24" s="101">
        <v>0.26250000000000001</v>
      </c>
      <c r="F24" s="102">
        <v>5</v>
      </c>
      <c r="G24" s="25">
        <v>-1000</v>
      </c>
      <c r="H24" s="101">
        <v>21</v>
      </c>
      <c r="I24" s="101">
        <v>0.26250000000000001</v>
      </c>
      <c r="J24" s="101">
        <v>21</v>
      </c>
      <c r="K24" s="101">
        <v>0.26250000000000001</v>
      </c>
      <c r="L24" s="102">
        <v>5</v>
      </c>
      <c r="M24" s="25">
        <v>-1000</v>
      </c>
    </row>
    <row r="25" spans="1:13" s="25" customFormat="1">
      <c r="A25" s="87">
        <f t="shared" ca="1" si="2"/>
        <v>37316</v>
      </c>
      <c r="B25" s="101">
        <v>22</v>
      </c>
      <c r="C25" s="101">
        <v>0.20749999999999999</v>
      </c>
      <c r="D25" s="101">
        <v>22</v>
      </c>
      <c r="E25" s="101">
        <v>0.20749999999999999</v>
      </c>
      <c r="F25" s="102">
        <v>5</v>
      </c>
      <c r="G25" s="25">
        <v>-1000</v>
      </c>
      <c r="H25" s="101">
        <v>22</v>
      </c>
      <c r="I25" s="101">
        <v>0.20749999999999999</v>
      </c>
      <c r="J25" s="101">
        <v>22</v>
      </c>
      <c r="K25" s="101">
        <v>0.20749999999999999</v>
      </c>
      <c r="L25" s="102">
        <v>5</v>
      </c>
      <c r="M25" s="25">
        <v>-1000</v>
      </c>
    </row>
    <row r="26" spans="1:13" s="25" customFormat="1">
      <c r="A26" s="87">
        <f t="shared" ca="1" si="2"/>
        <v>37347</v>
      </c>
      <c r="B26" s="101">
        <v>23</v>
      </c>
      <c r="C26" s="101">
        <v>0.20749999999999999</v>
      </c>
      <c r="D26" s="101">
        <v>23</v>
      </c>
      <c r="E26" s="101">
        <v>0.20749999999999999</v>
      </c>
      <c r="F26" s="102">
        <v>5</v>
      </c>
      <c r="G26" s="25">
        <v>-1000</v>
      </c>
      <c r="H26" s="101">
        <v>23</v>
      </c>
      <c r="I26" s="101">
        <v>0.20749999999999999</v>
      </c>
      <c r="J26" s="101">
        <v>23</v>
      </c>
      <c r="K26" s="101">
        <v>0.20749999999999999</v>
      </c>
      <c r="L26" s="102">
        <v>5</v>
      </c>
      <c r="M26" s="25">
        <v>-1000</v>
      </c>
    </row>
    <row r="27" spans="1:13" s="25" customFormat="1">
      <c r="A27" s="87">
        <f t="shared" ca="1" si="2"/>
        <v>37377</v>
      </c>
      <c r="B27" s="101">
        <v>24</v>
      </c>
      <c r="C27" s="101">
        <v>0.23749999999999999</v>
      </c>
      <c r="D27" s="101">
        <v>24</v>
      </c>
      <c r="E27" s="101">
        <v>0.23749999999999999</v>
      </c>
      <c r="F27" s="102">
        <v>5</v>
      </c>
      <c r="G27" s="25">
        <v>-1000</v>
      </c>
      <c r="H27" s="101">
        <v>24</v>
      </c>
      <c r="I27" s="101">
        <v>0.23749999999999999</v>
      </c>
      <c r="J27" s="101">
        <v>24</v>
      </c>
      <c r="K27" s="101">
        <v>0.23749999999999999</v>
      </c>
      <c r="L27" s="102">
        <v>5</v>
      </c>
      <c r="M27" s="25">
        <v>-1000</v>
      </c>
    </row>
    <row r="28" spans="1:13" s="25" customFormat="1">
      <c r="A28" s="87">
        <f t="shared" ca="1" si="2"/>
        <v>37408</v>
      </c>
      <c r="B28" s="101">
        <v>28</v>
      </c>
      <c r="C28" s="101">
        <v>0.41149999999999998</v>
      </c>
      <c r="D28" s="101">
        <v>28</v>
      </c>
      <c r="E28" s="101">
        <v>0.41149999999999998</v>
      </c>
      <c r="F28" s="102">
        <v>5</v>
      </c>
      <c r="G28" s="25">
        <v>-1000</v>
      </c>
      <c r="H28" s="101">
        <v>28</v>
      </c>
      <c r="I28" s="101">
        <v>0.41149999999999998</v>
      </c>
      <c r="J28" s="101">
        <v>28</v>
      </c>
      <c r="K28" s="101">
        <v>0.41149999999999998</v>
      </c>
      <c r="L28" s="102">
        <v>5</v>
      </c>
      <c r="M28" s="25">
        <v>-1000</v>
      </c>
    </row>
    <row r="29" spans="1:13" s="25" customFormat="1">
      <c r="A29" s="87">
        <f t="shared" ca="1" si="2"/>
        <v>37438</v>
      </c>
      <c r="B29" s="101">
        <v>35</v>
      </c>
      <c r="C29" s="101">
        <v>0.4365</v>
      </c>
      <c r="D29" s="101">
        <v>35</v>
      </c>
      <c r="E29" s="101">
        <v>0.4365</v>
      </c>
      <c r="F29" s="102">
        <v>5</v>
      </c>
      <c r="G29" s="25">
        <v>-1000</v>
      </c>
      <c r="H29" s="101">
        <v>35</v>
      </c>
      <c r="I29" s="101">
        <v>0.4365</v>
      </c>
      <c r="J29" s="101">
        <v>35</v>
      </c>
      <c r="K29" s="101">
        <v>0.4365</v>
      </c>
      <c r="L29" s="102">
        <v>5</v>
      </c>
      <c r="M29" s="25">
        <v>-1000</v>
      </c>
    </row>
    <row r="30" spans="1:13" s="25" customFormat="1">
      <c r="A30" s="87">
        <f t="shared" ca="1" si="2"/>
        <v>37469</v>
      </c>
      <c r="B30" s="101">
        <v>35</v>
      </c>
      <c r="C30" s="101">
        <v>0.4365</v>
      </c>
      <c r="D30" s="101">
        <v>35</v>
      </c>
      <c r="E30" s="101">
        <v>0.4365</v>
      </c>
      <c r="F30" s="102">
        <v>5</v>
      </c>
      <c r="G30" s="25">
        <v>-1000</v>
      </c>
      <c r="H30" s="101">
        <v>35</v>
      </c>
      <c r="I30" s="101">
        <v>0.4365</v>
      </c>
      <c r="J30" s="101">
        <v>35</v>
      </c>
      <c r="K30" s="101">
        <v>0.4365</v>
      </c>
      <c r="L30" s="102">
        <v>5</v>
      </c>
      <c r="M30" s="25">
        <v>-1000</v>
      </c>
    </row>
    <row r="31" spans="1:13" s="25" customFormat="1">
      <c r="A31" s="87">
        <f t="shared" ca="1" si="2"/>
        <v>37500</v>
      </c>
      <c r="B31" s="101">
        <v>24.25</v>
      </c>
      <c r="C31" s="101">
        <v>0.39349999999999996</v>
      </c>
      <c r="D31" s="101">
        <v>24.25</v>
      </c>
      <c r="E31" s="101">
        <v>0.39349999999999996</v>
      </c>
      <c r="F31" s="102">
        <v>5</v>
      </c>
      <c r="G31" s="25">
        <v>-1000</v>
      </c>
      <c r="H31" s="101">
        <v>24.25</v>
      </c>
      <c r="I31" s="101">
        <v>0.39349999999999996</v>
      </c>
      <c r="J31" s="101">
        <v>24.25</v>
      </c>
      <c r="K31" s="101">
        <v>0.39349999999999996</v>
      </c>
      <c r="L31" s="102">
        <v>5</v>
      </c>
      <c r="M31" s="25">
        <v>-1000</v>
      </c>
    </row>
    <row r="32" spans="1:13" s="25" customFormat="1">
      <c r="A32" s="87">
        <f t="shared" ca="1" si="2"/>
        <v>37530</v>
      </c>
      <c r="B32" s="101">
        <v>23.25</v>
      </c>
      <c r="C32" s="101">
        <v>0.185</v>
      </c>
      <c r="D32" s="101">
        <v>23.25</v>
      </c>
      <c r="E32" s="101">
        <v>0.185</v>
      </c>
      <c r="F32" s="102">
        <v>5</v>
      </c>
      <c r="G32" s="25">
        <v>-1000</v>
      </c>
      <c r="H32" s="101">
        <v>23.25</v>
      </c>
      <c r="I32" s="101">
        <v>0.185</v>
      </c>
      <c r="J32" s="101">
        <v>23.25</v>
      </c>
      <c r="K32" s="101">
        <v>0.185</v>
      </c>
      <c r="L32" s="102">
        <v>5</v>
      </c>
      <c r="M32" s="25">
        <v>-1000</v>
      </c>
    </row>
    <row r="33" spans="1:13" s="25" customFormat="1">
      <c r="A33" s="87">
        <f t="shared" ca="1" si="2"/>
        <v>37561</v>
      </c>
      <c r="B33" s="101">
        <v>23.25</v>
      </c>
      <c r="C33" s="101">
        <v>0.185</v>
      </c>
      <c r="D33" s="101">
        <v>23.25</v>
      </c>
      <c r="E33" s="101">
        <v>0.185</v>
      </c>
      <c r="F33" s="102">
        <v>5</v>
      </c>
      <c r="G33" s="25">
        <v>-1000</v>
      </c>
      <c r="H33" s="101">
        <v>23.25</v>
      </c>
      <c r="I33" s="101">
        <v>0.185</v>
      </c>
      <c r="J33" s="101">
        <v>23.25</v>
      </c>
      <c r="K33" s="101">
        <v>0.185</v>
      </c>
      <c r="L33" s="102">
        <v>5</v>
      </c>
      <c r="M33" s="25">
        <v>-1000</v>
      </c>
    </row>
    <row r="34" spans="1:13" s="25" customFormat="1">
      <c r="A34" s="87">
        <f t="shared" ca="1" si="2"/>
        <v>37591</v>
      </c>
      <c r="B34" s="101">
        <v>21.25</v>
      </c>
      <c r="C34" s="101">
        <v>0.185</v>
      </c>
      <c r="D34" s="101">
        <v>21.25</v>
      </c>
      <c r="E34" s="101">
        <v>0.185</v>
      </c>
      <c r="F34" s="102">
        <v>5</v>
      </c>
      <c r="G34" s="25">
        <v>-1000</v>
      </c>
      <c r="H34" s="101">
        <v>21.25</v>
      </c>
      <c r="I34" s="101">
        <v>0.185</v>
      </c>
      <c r="J34" s="101">
        <v>21.25</v>
      </c>
      <c r="K34" s="101">
        <v>0.185</v>
      </c>
      <c r="L34" s="102">
        <v>5</v>
      </c>
      <c r="M34" s="25">
        <v>-1000</v>
      </c>
    </row>
    <row r="35" spans="1:13" s="25" customFormat="1">
      <c r="A35" s="87">
        <f t="shared" ca="1" si="2"/>
        <v>37622</v>
      </c>
      <c r="B35" s="101">
        <v>24</v>
      </c>
      <c r="C35" s="101">
        <v>0.22</v>
      </c>
      <c r="D35" s="101">
        <v>24</v>
      </c>
      <c r="E35" s="101">
        <v>0.22</v>
      </c>
      <c r="F35" s="102">
        <v>5</v>
      </c>
      <c r="G35" s="25">
        <v>-1000</v>
      </c>
      <c r="H35" s="101">
        <v>24</v>
      </c>
      <c r="I35" s="101">
        <v>0.22</v>
      </c>
      <c r="J35" s="101">
        <v>24</v>
      </c>
      <c r="K35" s="101">
        <v>0.22</v>
      </c>
      <c r="L35" s="102">
        <v>5</v>
      </c>
      <c r="M35" s="25">
        <v>-1000</v>
      </c>
    </row>
    <row r="36" spans="1:13" s="25" customFormat="1">
      <c r="A36" s="87">
        <f t="shared" ca="1" si="2"/>
        <v>37653</v>
      </c>
      <c r="B36" s="101">
        <v>22</v>
      </c>
      <c r="C36" s="101">
        <v>0.21</v>
      </c>
      <c r="D36" s="101">
        <v>22</v>
      </c>
      <c r="E36" s="101">
        <v>0.21</v>
      </c>
      <c r="F36" s="102">
        <v>5</v>
      </c>
      <c r="G36" s="25">
        <v>-1000</v>
      </c>
      <c r="H36" s="101">
        <v>22</v>
      </c>
      <c r="I36" s="101">
        <v>0.21</v>
      </c>
      <c r="J36" s="101">
        <v>22</v>
      </c>
      <c r="K36" s="101">
        <v>0.21</v>
      </c>
      <c r="L36" s="102">
        <v>5</v>
      </c>
      <c r="M36" s="25">
        <v>-1000</v>
      </c>
    </row>
    <row r="37" spans="1:13" s="25" customFormat="1">
      <c r="A37" s="87">
        <f t="shared" ca="1" si="2"/>
        <v>37681</v>
      </c>
      <c r="B37" s="101">
        <v>23</v>
      </c>
      <c r="C37" s="101">
        <v>0.16</v>
      </c>
      <c r="D37" s="101">
        <v>23</v>
      </c>
      <c r="E37" s="101">
        <v>0.16</v>
      </c>
      <c r="F37" s="102">
        <v>5</v>
      </c>
      <c r="G37" s="25">
        <v>-1000</v>
      </c>
      <c r="H37" s="101">
        <v>23</v>
      </c>
      <c r="I37" s="101">
        <v>0.16</v>
      </c>
      <c r="J37" s="101">
        <v>23</v>
      </c>
      <c r="K37" s="101">
        <v>0.16</v>
      </c>
      <c r="L37" s="102">
        <v>5</v>
      </c>
      <c r="M37" s="25">
        <v>-1000</v>
      </c>
    </row>
    <row r="38" spans="1:13" s="25" customFormat="1">
      <c r="A38" s="87">
        <f t="shared" ca="1" si="2"/>
        <v>37712</v>
      </c>
      <c r="B38" s="101">
        <v>24</v>
      </c>
      <c r="C38" s="101">
        <v>0.16</v>
      </c>
      <c r="D38" s="101">
        <v>24</v>
      </c>
      <c r="E38" s="101">
        <v>0.16</v>
      </c>
      <c r="F38" s="102">
        <v>5</v>
      </c>
      <c r="G38" s="25">
        <v>-1000</v>
      </c>
      <c r="H38" s="101">
        <v>24</v>
      </c>
      <c r="I38" s="101">
        <v>0.16</v>
      </c>
      <c r="J38" s="101">
        <v>24</v>
      </c>
      <c r="K38" s="101">
        <v>0.16</v>
      </c>
      <c r="L38" s="102">
        <v>5</v>
      </c>
      <c r="M38" s="25">
        <v>-1000</v>
      </c>
    </row>
    <row r="39" spans="1:13" s="25" customFormat="1">
      <c r="A39" s="87">
        <f t="shared" ca="1" si="2"/>
        <v>37742</v>
      </c>
      <c r="B39" s="101">
        <v>25</v>
      </c>
      <c r="C39" s="101">
        <v>0.17499999999999999</v>
      </c>
      <c r="D39" s="101">
        <v>25</v>
      </c>
      <c r="E39" s="101">
        <v>0.17499999999999999</v>
      </c>
      <c r="F39" s="102">
        <v>5</v>
      </c>
      <c r="G39" s="25">
        <v>-1000</v>
      </c>
      <c r="H39" s="101">
        <v>25</v>
      </c>
      <c r="I39" s="101">
        <v>0.17499999999999999</v>
      </c>
      <c r="J39" s="101">
        <v>25</v>
      </c>
      <c r="K39" s="101">
        <v>0.17499999999999999</v>
      </c>
      <c r="L39" s="102">
        <v>5</v>
      </c>
      <c r="M39" s="25">
        <v>-1000</v>
      </c>
    </row>
    <row r="40" spans="1:13" s="25" customFormat="1">
      <c r="A40" s="87">
        <f t="shared" ca="1" si="2"/>
        <v>37773</v>
      </c>
      <c r="B40" s="101">
        <v>29</v>
      </c>
      <c r="C40" s="101">
        <v>0.40749999999999997</v>
      </c>
      <c r="D40" s="101">
        <v>29</v>
      </c>
      <c r="E40" s="101">
        <v>0.40749999999999997</v>
      </c>
      <c r="F40" s="102">
        <v>5</v>
      </c>
      <c r="G40" s="25">
        <v>-1000</v>
      </c>
      <c r="H40" s="101">
        <v>29</v>
      </c>
      <c r="I40" s="101">
        <v>0.40749999999999997</v>
      </c>
      <c r="J40" s="101">
        <v>29</v>
      </c>
      <c r="K40" s="101">
        <v>0.40749999999999997</v>
      </c>
      <c r="L40" s="102">
        <v>5</v>
      </c>
      <c r="M40" s="25">
        <v>-1000</v>
      </c>
    </row>
    <row r="41" spans="1:13" s="25" customFormat="1">
      <c r="A41" s="87">
        <f t="shared" ca="1" si="2"/>
        <v>37803</v>
      </c>
      <c r="B41" s="101">
        <v>36</v>
      </c>
      <c r="C41" s="101">
        <v>0.41249999999999998</v>
      </c>
      <c r="D41" s="101">
        <v>36</v>
      </c>
      <c r="E41" s="101">
        <v>0.41249999999999998</v>
      </c>
      <c r="F41" s="102">
        <v>5</v>
      </c>
      <c r="G41" s="25">
        <v>-1000</v>
      </c>
      <c r="H41" s="101">
        <v>36</v>
      </c>
      <c r="I41" s="101">
        <v>0.41249999999999998</v>
      </c>
      <c r="J41" s="101">
        <v>36</v>
      </c>
      <c r="K41" s="101">
        <v>0.41249999999999998</v>
      </c>
      <c r="L41" s="102">
        <v>5</v>
      </c>
      <c r="M41" s="25">
        <v>-1000</v>
      </c>
    </row>
    <row r="42" spans="1:13" s="25" customFormat="1">
      <c r="A42" s="87">
        <f t="shared" ca="1" si="2"/>
        <v>37834</v>
      </c>
      <c r="B42" s="101">
        <v>36</v>
      </c>
      <c r="C42" s="101">
        <v>0.41249999999999998</v>
      </c>
      <c r="D42" s="101">
        <v>36</v>
      </c>
      <c r="E42" s="101">
        <v>0.41249999999999998</v>
      </c>
      <c r="F42" s="102">
        <v>5</v>
      </c>
      <c r="G42" s="25">
        <v>-1000</v>
      </c>
      <c r="H42" s="101">
        <v>36</v>
      </c>
      <c r="I42" s="101">
        <v>0.41249999999999998</v>
      </c>
      <c r="J42" s="101">
        <v>36</v>
      </c>
      <c r="K42" s="101">
        <v>0.41249999999999998</v>
      </c>
      <c r="L42" s="102">
        <v>5</v>
      </c>
      <c r="M42" s="25">
        <v>-1000</v>
      </c>
    </row>
    <row r="43" spans="1:13" s="25" customFormat="1">
      <c r="A43" s="87">
        <f t="shared" ca="1" si="2"/>
        <v>37865</v>
      </c>
      <c r="B43" s="101">
        <v>25.25</v>
      </c>
      <c r="C43" s="101">
        <v>0.36349999999999999</v>
      </c>
      <c r="D43" s="101">
        <v>25.25</v>
      </c>
      <c r="E43" s="101">
        <v>0.36349999999999999</v>
      </c>
      <c r="F43" s="102">
        <v>5</v>
      </c>
      <c r="G43" s="25">
        <v>-1000</v>
      </c>
      <c r="H43" s="101">
        <v>25.25</v>
      </c>
      <c r="I43" s="101">
        <v>0.36349999999999999</v>
      </c>
      <c r="J43" s="101">
        <v>25.25</v>
      </c>
      <c r="K43" s="101">
        <v>0.36349999999999999</v>
      </c>
      <c r="L43" s="102">
        <v>5</v>
      </c>
      <c r="M43" s="25">
        <v>-1000</v>
      </c>
    </row>
    <row r="44" spans="1:13" s="25" customFormat="1">
      <c r="A44" s="87">
        <f t="shared" ca="1" si="2"/>
        <v>37895</v>
      </c>
      <c r="B44" s="101">
        <v>24.25</v>
      </c>
      <c r="C44" s="101">
        <v>0.15</v>
      </c>
      <c r="D44" s="101">
        <v>24.25</v>
      </c>
      <c r="E44" s="101">
        <v>0.15</v>
      </c>
      <c r="F44" s="102">
        <v>5</v>
      </c>
      <c r="G44" s="25">
        <v>-1000</v>
      </c>
      <c r="H44" s="101">
        <v>24.25</v>
      </c>
      <c r="I44" s="101">
        <v>0.15</v>
      </c>
      <c r="J44" s="101">
        <v>24.25</v>
      </c>
      <c r="K44" s="101">
        <v>0.15</v>
      </c>
      <c r="L44" s="102">
        <v>5</v>
      </c>
      <c r="M44" s="25">
        <v>-1000</v>
      </c>
    </row>
    <row r="45" spans="1:13" s="25" customFormat="1">
      <c r="A45" s="87">
        <f t="shared" ca="1" si="2"/>
        <v>37926</v>
      </c>
      <c r="B45" s="101">
        <v>24.25</v>
      </c>
      <c r="C45" s="101">
        <v>0.15</v>
      </c>
      <c r="D45" s="101">
        <v>24.25</v>
      </c>
      <c r="E45" s="101">
        <v>0.15</v>
      </c>
      <c r="F45" s="102">
        <v>5</v>
      </c>
      <c r="G45" s="25">
        <v>-1000</v>
      </c>
      <c r="H45" s="101">
        <v>24.25</v>
      </c>
      <c r="I45" s="101">
        <v>0.15</v>
      </c>
      <c r="J45" s="101">
        <v>24.25</v>
      </c>
      <c r="K45" s="101">
        <v>0.15</v>
      </c>
      <c r="L45" s="102">
        <v>5</v>
      </c>
      <c r="M45" s="25">
        <v>-1000</v>
      </c>
    </row>
    <row r="46" spans="1:13" s="25" customFormat="1">
      <c r="A46" s="87">
        <f t="shared" ca="1" si="2"/>
        <v>37956</v>
      </c>
      <c r="B46" s="101">
        <v>22.25</v>
      </c>
      <c r="C46" s="101">
        <v>0.15</v>
      </c>
      <c r="D46" s="101">
        <v>22.25</v>
      </c>
      <c r="E46" s="101">
        <v>0.15</v>
      </c>
      <c r="F46" s="102">
        <v>5</v>
      </c>
      <c r="G46" s="25">
        <v>-1000</v>
      </c>
      <c r="H46" s="101">
        <v>22.25</v>
      </c>
      <c r="I46" s="101">
        <v>0.15</v>
      </c>
      <c r="J46" s="101">
        <v>22.25</v>
      </c>
      <c r="K46" s="101">
        <v>0.15</v>
      </c>
      <c r="L46" s="102">
        <v>5</v>
      </c>
      <c r="M46" s="25">
        <v>-1000</v>
      </c>
    </row>
    <row r="47" spans="1:13" s="25" customFormat="1">
      <c r="A47" s="87">
        <f t="shared" ca="1" si="2"/>
        <v>37987</v>
      </c>
      <c r="B47" s="101">
        <v>24.75</v>
      </c>
      <c r="C47" s="101">
        <v>0.16</v>
      </c>
      <c r="D47" s="101">
        <v>24.75</v>
      </c>
      <c r="E47" s="101">
        <v>0.16</v>
      </c>
      <c r="F47" s="102">
        <v>5</v>
      </c>
      <c r="G47" s="25">
        <v>-1000</v>
      </c>
      <c r="H47" s="101">
        <v>24.75</v>
      </c>
      <c r="I47" s="101">
        <v>0.16</v>
      </c>
      <c r="J47" s="101">
        <v>24.75</v>
      </c>
      <c r="K47" s="101">
        <v>0.16</v>
      </c>
      <c r="L47" s="102">
        <v>5</v>
      </c>
      <c r="M47" s="25">
        <v>-1000</v>
      </c>
    </row>
    <row r="48" spans="1:13" s="25" customFormat="1">
      <c r="A48" s="87">
        <f t="shared" ca="1" si="2"/>
        <v>38018</v>
      </c>
      <c r="B48" s="101">
        <v>22.75</v>
      </c>
      <c r="C48" s="101">
        <v>0.16</v>
      </c>
      <c r="D48" s="101">
        <v>22.75</v>
      </c>
      <c r="E48" s="101">
        <v>0.16</v>
      </c>
      <c r="F48" s="102">
        <v>5</v>
      </c>
      <c r="G48" s="25">
        <v>-1000</v>
      </c>
      <c r="H48" s="101">
        <v>22.75</v>
      </c>
      <c r="I48" s="101">
        <v>0.16</v>
      </c>
      <c r="J48" s="101">
        <v>22.75</v>
      </c>
      <c r="K48" s="101">
        <v>0.16</v>
      </c>
      <c r="L48" s="102">
        <v>5</v>
      </c>
      <c r="M48" s="25">
        <v>-1000</v>
      </c>
    </row>
    <row r="49" spans="1:13" s="25" customFormat="1">
      <c r="A49" s="87">
        <f t="shared" ca="1" si="2"/>
        <v>38047</v>
      </c>
      <c r="B49" s="101">
        <v>23.75</v>
      </c>
      <c r="C49" s="101">
        <v>0.13</v>
      </c>
      <c r="D49" s="101">
        <v>23.75</v>
      </c>
      <c r="E49" s="101">
        <v>0.13</v>
      </c>
      <c r="F49" s="102">
        <v>5</v>
      </c>
      <c r="G49" s="25">
        <v>-1000</v>
      </c>
      <c r="H49" s="101">
        <v>23.75</v>
      </c>
      <c r="I49" s="101">
        <v>0.13</v>
      </c>
      <c r="J49" s="101">
        <v>23.75</v>
      </c>
      <c r="K49" s="101">
        <v>0.13</v>
      </c>
      <c r="L49" s="102">
        <v>5</v>
      </c>
      <c r="M49" s="25">
        <v>-1000</v>
      </c>
    </row>
    <row r="50" spans="1:13" s="25" customFormat="1">
      <c r="A50" s="87">
        <f t="shared" ca="1" si="2"/>
        <v>38078</v>
      </c>
      <c r="B50" s="101">
        <v>24.75</v>
      </c>
      <c r="C50" s="101">
        <v>0.13</v>
      </c>
      <c r="D50" s="101">
        <v>24.75</v>
      </c>
      <c r="E50" s="101">
        <v>0.13</v>
      </c>
      <c r="F50" s="102">
        <v>5</v>
      </c>
      <c r="G50" s="25">
        <v>-1000</v>
      </c>
      <c r="H50" s="101">
        <v>24.75</v>
      </c>
      <c r="I50" s="101">
        <v>0.13</v>
      </c>
      <c r="J50" s="101">
        <v>24.75</v>
      </c>
      <c r="K50" s="101">
        <v>0.13</v>
      </c>
      <c r="L50" s="102">
        <v>5</v>
      </c>
      <c r="M50" s="25">
        <v>-1000</v>
      </c>
    </row>
    <row r="51" spans="1:13" s="25" customFormat="1">
      <c r="A51" s="87">
        <f t="shared" ca="1" si="2"/>
        <v>38108</v>
      </c>
      <c r="B51" s="101">
        <v>25.75</v>
      </c>
      <c r="C51" s="101">
        <v>0.13</v>
      </c>
      <c r="D51" s="101">
        <v>25.75</v>
      </c>
      <c r="E51" s="101">
        <v>0.13</v>
      </c>
      <c r="F51" s="102">
        <v>5</v>
      </c>
      <c r="G51" s="25">
        <v>-1000</v>
      </c>
      <c r="H51" s="101">
        <v>25.75</v>
      </c>
      <c r="I51" s="101">
        <v>0.13</v>
      </c>
      <c r="J51" s="101">
        <v>25.75</v>
      </c>
      <c r="K51" s="101">
        <v>0.13</v>
      </c>
      <c r="L51" s="102">
        <v>5</v>
      </c>
      <c r="M51" s="25">
        <v>-1000</v>
      </c>
    </row>
    <row r="52" spans="1:13" s="25" customFormat="1">
      <c r="A52" s="87">
        <f t="shared" ca="1" si="2"/>
        <v>38139</v>
      </c>
      <c r="B52" s="101">
        <v>29.75</v>
      </c>
      <c r="C52" s="101">
        <v>0.34350000000000003</v>
      </c>
      <c r="D52" s="101">
        <v>29.75</v>
      </c>
      <c r="E52" s="101">
        <v>0.34350000000000003</v>
      </c>
      <c r="F52" s="102">
        <v>5</v>
      </c>
      <c r="G52" s="25">
        <v>-1000</v>
      </c>
      <c r="H52" s="101">
        <v>29.75</v>
      </c>
      <c r="I52" s="101">
        <v>0.34350000000000003</v>
      </c>
      <c r="J52" s="101">
        <v>29.75</v>
      </c>
      <c r="K52" s="101">
        <v>0.34350000000000003</v>
      </c>
      <c r="L52" s="102">
        <v>5</v>
      </c>
      <c r="M52" s="25">
        <v>-1000</v>
      </c>
    </row>
    <row r="53" spans="1:13" s="25" customFormat="1">
      <c r="A53" s="87">
        <f t="shared" ca="1" si="2"/>
        <v>38169</v>
      </c>
      <c r="B53" s="101">
        <v>36.75</v>
      </c>
      <c r="C53" s="101">
        <v>0.37839999999999996</v>
      </c>
      <c r="D53" s="101">
        <v>36.75</v>
      </c>
      <c r="E53" s="101">
        <v>0.37839999999999996</v>
      </c>
      <c r="F53" s="102">
        <v>5</v>
      </c>
      <c r="G53" s="25">
        <v>-1000</v>
      </c>
      <c r="H53" s="101">
        <v>36.75</v>
      </c>
      <c r="I53" s="101">
        <v>0.37839999999999996</v>
      </c>
      <c r="J53" s="101">
        <v>36.75</v>
      </c>
      <c r="K53" s="101">
        <v>0.37839999999999996</v>
      </c>
      <c r="L53" s="102">
        <v>5</v>
      </c>
      <c r="M53" s="25">
        <v>-1000</v>
      </c>
    </row>
    <row r="54" spans="1:13" s="25" customFormat="1">
      <c r="A54" s="87">
        <f t="shared" ca="1" si="2"/>
        <v>38200</v>
      </c>
      <c r="B54" s="101">
        <v>36.75</v>
      </c>
      <c r="C54" s="101">
        <v>0.37839999999999996</v>
      </c>
      <c r="D54" s="101">
        <v>36.75</v>
      </c>
      <c r="E54" s="101">
        <v>0.37839999999999996</v>
      </c>
      <c r="F54" s="102">
        <v>5</v>
      </c>
      <c r="G54" s="25">
        <v>-1000</v>
      </c>
      <c r="H54" s="101">
        <v>36.75</v>
      </c>
      <c r="I54" s="101">
        <v>0.37839999999999996</v>
      </c>
      <c r="J54" s="101">
        <v>36.75</v>
      </c>
      <c r="K54" s="101">
        <v>0.37839999999999996</v>
      </c>
      <c r="L54" s="102">
        <v>5</v>
      </c>
      <c r="M54" s="25">
        <v>-1000</v>
      </c>
    </row>
    <row r="55" spans="1:13" s="25" customFormat="1">
      <c r="A55" s="87">
        <f t="shared" ca="1" si="2"/>
        <v>38231</v>
      </c>
      <c r="B55" s="101">
        <v>26</v>
      </c>
      <c r="C55" s="101">
        <v>0.22190000000000001</v>
      </c>
      <c r="D55" s="101">
        <v>26</v>
      </c>
      <c r="E55" s="101">
        <v>0.22190000000000001</v>
      </c>
      <c r="F55" s="102">
        <v>5</v>
      </c>
      <c r="G55" s="25">
        <v>-1000</v>
      </c>
      <c r="H55" s="101">
        <v>26</v>
      </c>
      <c r="I55" s="101">
        <v>0.22190000000000001</v>
      </c>
      <c r="J55" s="101">
        <v>26</v>
      </c>
      <c r="K55" s="101">
        <v>0.22190000000000001</v>
      </c>
      <c r="L55" s="102">
        <v>5</v>
      </c>
      <c r="M55" s="25">
        <v>-1000</v>
      </c>
    </row>
    <row r="56" spans="1:13" s="25" customFormat="1">
      <c r="A56" s="87">
        <f t="shared" ca="1" si="2"/>
        <v>38261</v>
      </c>
      <c r="B56" s="101">
        <v>25</v>
      </c>
      <c r="C56" s="101">
        <v>0.13</v>
      </c>
      <c r="D56" s="101">
        <v>25</v>
      </c>
      <c r="E56" s="101">
        <v>0.13</v>
      </c>
      <c r="F56" s="102">
        <v>5</v>
      </c>
      <c r="G56" s="25">
        <v>-1000</v>
      </c>
      <c r="H56" s="101">
        <v>25</v>
      </c>
      <c r="I56" s="101">
        <v>0.13</v>
      </c>
      <c r="J56" s="101">
        <v>25</v>
      </c>
      <c r="K56" s="101">
        <v>0.13</v>
      </c>
      <c r="L56" s="102">
        <v>5</v>
      </c>
      <c r="M56" s="25">
        <v>-1000</v>
      </c>
    </row>
    <row r="57" spans="1:13" s="25" customFormat="1">
      <c r="A57" s="87">
        <f t="shared" ca="1" si="2"/>
        <v>38292</v>
      </c>
      <c r="B57" s="101">
        <v>25</v>
      </c>
      <c r="C57" s="101">
        <v>0.13</v>
      </c>
      <c r="D57" s="101">
        <v>25</v>
      </c>
      <c r="E57" s="101">
        <v>0.13</v>
      </c>
      <c r="F57" s="102">
        <v>5</v>
      </c>
      <c r="G57" s="25">
        <v>-1000</v>
      </c>
      <c r="H57" s="101">
        <v>25</v>
      </c>
      <c r="I57" s="101">
        <v>0.13</v>
      </c>
      <c r="J57" s="101">
        <v>25</v>
      </c>
      <c r="K57" s="101">
        <v>0.13</v>
      </c>
      <c r="L57" s="102">
        <v>5</v>
      </c>
      <c r="M57" s="25">
        <v>-1000</v>
      </c>
    </row>
    <row r="58" spans="1:13" s="25" customFormat="1">
      <c r="A58" s="87">
        <f t="shared" ca="1" si="2"/>
        <v>38322</v>
      </c>
      <c r="B58" s="101">
        <v>23</v>
      </c>
      <c r="C58" s="101">
        <v>0.13</v>
      </c>
      <c r="D58" s="101">
        <v>23</v>
      </c>
      <c r="E58" s="101">
        <v>0.13</v>
      </c>
      <c r="F58" s="102">
        <v>5</v>
      </c>
      <c r="G58" s="25">
        <v>-1000</v>
      </c>
      <c r="H58" s="101">
        <v>23</v>
      </c>
      <c r="I58" s="101">
        <v>0.13</v>
      </c>
      <c r="J58" s="101">
        <v>23</v>
      </c>
      <c r="K58" s="101">
        <v>0.13</v>
      </c>
      <c r="L58" s="102">
        <v>5</v>
      </c>
      <c r="M58" s="25">
        <v>-1000</v>
      </c>
    </row>
    <row r="59" spans="1:13" s="25" customFormat="1">
      <c r="A59" s="87">
        <f t="shared" ca="1" si="2"/>
        <v>38353</v>
      </c>
      <c r="B59" s="101">
        <v>25.5</v>
      </c>
      <c r="C59" s="101">
        <v>0.14000000000000001</v>
      </c>
      <c r="D59" s="101">
        <v>25.5</v>
      </c>
      <c r="E59" s="101">
        <v>0.14000000000000001</v>
      </c>
      <c r="F59" s="102">
        <v>5</v>
      </c>
      <c r="G59" s="25">
        <v>-1000</v>
      </c>
      <c r="H59" s="101">
        <v>25.5</v>
      </c>
      <c r="I59" s="101">
        <v>0.14000000000000001</v>
      </c>
      <c r="J59" s="101">
        <v>25.5</v>
      </c>
      <c r="K59" s="101">
        <v>0.14000000000000001</v>
      </c>
      <c r="L59" s="102">
        <v>5</v>
      </c>
      <c r="M59" s="25">
        <v>-1000</v>
      </c>
    </row>
    <row r="60" spans="1:13" s="25" customFormat="1">
      <c r="A60" s="87">
        <f t="shared" ca="1" si="2"/>
        <v>38384</v>
      </c>
      <c r="B60" s="101">
        <v>23.5</v>
      </c>
      <c r="C60" s="101">
        <v>0.14000000000000001</v>
      </c>
      <c r="D60" s="101">
        <v>23.5</v>
      </c>
      <c r="E60" s="101">
        <v>0.14000000000000001</v>
      </c>
      <c r="F60" s="102">
        <v>5</v>
      </c>
      <c r="G60" s="25">
        <v>-1000</v>
      </c>
      <c r="H60" s="101">
        <v>23.5</v>
      </c>
      <c r="I60" s="101">
        <v>0.14000000000000001</v>
      </c>
      <c r="J60" s="101">
        <v>23.5</v>
      </c>
      <c r="K60" s="101">
        <v>0.14000000000000001</v>
      </c>
      <c r="L60" s="102">
        <v>5</v>
      </c>
      <c r="M60" s="25">
        <v>-1000</v>
      </c>
    </row>
    <row r="61" spans="1:13" s="25" customFormat="1">
      <c r="A61" s="87">
        <f t="shared" ca="1" si="2"/>
        <v>38412</v>
      </c>
      <c r="B61" s="101">
        <v>24.5</v>
      </c>
      <c r="C61" s="101">
        <v>0.11</v>
      </c>
      <c r="D61" s="101">
        <v>24.5</v>
      </c>
      <c r="E61" s="101">
        <v>0.11</v>
      </c>
      <c r="F61" s="102">
        <v>5</v>
      </c>
      <c r="G61" s="25">
        <v>-1000</v>
      </c>
      <c r="H61" s="101">
        <v>24.5</v>
      </c>
      <c r="I61" s="101">
        <v>0.11</v>
      </c>
      <c r="J61" s="101">
        <v>24.5</v>
      </c>
      <c r="K61" s="101">
        <v>0.11</v>
      </c>
      <c r="L61" s="102">
        <v>5</v>
      </c>
      <c r="M61" s="25">
        <v>-1000</v>
      </c>
    </row>
    <row r="62" spans="1:13" s="25" customFormat="1">
      <c r="A62" s="87">
        <f t="shared" ca="1" si="2"/>
        <v>38443</v>
      </c>
      <c r="B62" s="101">
        <v>25.5</v>
      </c>
      <c r="C62" s="101">
        <v>0.11</v>
      </c>
      <c r="D62" s="101">
        <v>25.5</v>
      </c>
      <c r="E62" s="101">
        <v>0.11</v>
      </c>
      <c r="F62" s="102">
        <v>5</v>
      </c>
      <c r="G62" s="25">
        <v>-1000</v>
      </c>
      <c r="H62" s="101">
        <v>25.5</v>
      </c>
      <c r="I62" s="101">
        <v>0.11</v>
      </c>
      <c r="J62" s="101">
        <v>25.5</v>
      </c>
      <c r="K62" s="101">
        <v>0.11</v>
      </c>
      <c r="L62" s="102">
        <v>5</v>
      </c>
      <c r="M62" s="25">
        <v>-1000</v>
      </c>
    </row>
    <row r="63" spans="1:13" s="25" customFormat="1">
      <c r="A63" s="87">
        <f t="shared" ca="1" si="2"/>
        <v>38473</v>
      </c>
      <c r="B63" s="101">
        <v>26.5</v>
      </c>
      <c r="C63" s="101">
        <v>0.11</v>
      </c>
      <c r="D63" s="101">
        <v>26.5</v>
      </c>
      <c r="E63" s="101">
        <v>0.11</v>
      </c>
      <c r="F63" s="102">
        <v>5</v>
      </c>
      <c r="G63" s="25">
        <v>-1000</v>
      </c>
      <c r="H63" s="101">
        <v>26.5</v>
      </c>
      <c r="I63" s="101">
        <v>0.11</v>
      </c>
      <c r="J63" s="101">
        <v>26.5</v>
      </c>
      <c r="K63" s="101">
        <v>0.11</v>
      </c>
      <c r="L63" s="102">
        <v>5</v>
      </c>
      <c r="M63" s="25">
        <v>-1000</v>
      </c>
    </row>
    <row r="64" spans="1:13" s="25" customFormat="1">
      <c r="A64" s="87">
        <f t="shared" ca="1" si="2"/>
        <v>38504</v>
      </c>
      <c r="B64" s="101">
        <v>30.5</v>
      </c>
      <c r="C64" s="101">
        <v>0.30915000000000004</v>
      </c>
      <c r="D64" s="101">
        <v>30.5</v>
      </c>
      <c r="E64" s="101">
        <v>0.30915000000000004</v>
      </c>
      <c r="F64" s="102">
        <v>5</v>
      </c>
      <c r="G64" s="25">
        <v>-1000</v>
      </c>
      <c r="H64" s="101">
        <v>30.5</v>
      </c>
      <c r="I64" s="101">
        <v>0.30915000000000004</v>
      </c>
      <c r="J64" s="101">
        <v>30.5</v>
      </c>
      <c r="K64" s="101">
        <v>0.30915000000000004</v>
      </c>
      <c r="L64" s="102">
        <v>5</v>
      </c>
      <c r="M64" s="25">
        <v>-1000</v>
      </c>
    </row>
    <row r="65" spans="1:13" s="25" customFormat="1">
      <c r="A65" s="87">
        <f t="shared" ca="1" si="2"/>
        <v>38534</v>
      </c>
      <c r="B65" s="101">
        <v>37.5</v>
      </c>
      <c r="C65" s="101">
        <v>0.34055999999999997</v>
      </c>
      <c r="D65" s="101">
        <v>37.5</v>
      </c>
      <c r="E65" s="101">
        <v>0.34055999999999997</v>
      </c>
      <c r="F65" s="102">
        <v>5</v>
      </c>
      <c r="G65" s="25">
        <v>-1000</v>
      </c>
      <c r="H65" s="101">
        <v>37.5</v>
      </c>
      <c r="I65" s="101">
        <v>0.34055999999999997</v>
      </c>
      <c r="J65" s="101">
        <v>37.5</v>
      </c>
      <c r="K65" s="101">
        <v>0.34055999999999997</v>
      </c>
      <c r="L65" s="102">
        <v>5</v>
      </c>
      <c r="M65" s="25">
        <v>-1000</v>
      </c>
    </row>
    <row r="66" spans="1:13" s="25" customFormat="1">
      <c r="A66" s="87">
        <f t="shared" ca="1" si="2"/>
        <v>38565</v>
      </c>
      <c r="B66" s="101">
        <v>37.5</v>
      </c>
      <c r="C66" s="101">
        <v>0.34055999999999997</v>
      </c>
      <c r="D66" s="101">
        <v>37.5</v>
      </c>
      <c r="E66" s="101">
        <v>0.34055999999999997</v>
      </c>
      <c r="F66" s="102">
        <v>5</v>
      </c>
      <c r="G66" s="25">
        <v>-1000</v>
      </c>
      <c r="H66" s="101">
        <v>37.5</v>
      </c>
      <c r="I66" s="101">
        <v>0.34055999999999997</v>
      </c>
      <c r="J66" s="101">
        <v>37.5</v>
      </c>
      <c r="K66" s="101">
        <v>0.34055999999999997</v>
      </c>
      <c r="L66" s="102">
        <v>5</v>
      </c>
      <c r="M66" s="25">
        <v>-1000</v>
      </c>
    </row>
    <row r="67" spans="1:13" s="25" customFormat="1">
      <c r="A67" s="87">
        <f t="shared" ca="1" si="2"/>
        <v>38596</v>
      </c>
      <c r="B67" s="101">
        <v>26.75</v>
      </c>
      <c r="C67" s="101">
        <v>0.19971000000000003</v>
      </c>
      <c r="D67" s="101">
        <v>26.75</v>
      </c>
      <c r="E67" s="101">
        <v>0.19971000000000003</v>
      </c>
      <c r="F67" s="102">
        <v>5</v>
      </c>
      <c r="G67" s="25">
        <v>-1000</v>
      </c>
      <c r="H67" s="101">
        <v>26.75</v>
      </c>
      <c r="I67" s="101">
        <v>0.19971000000000003</v>
      </c>
      <c r="J67" s="101">
        <v>26.75</v>
      </c>
      <c r="K67" s="101">
        <v>0.19971000000000003</v>
      </c>
      <c r="L67" s="102">
        <v>5</v>
      </c>
      <c r="M67" s="25">
        <v>-1000</v>
      </c>
    </row>
    <row r="68" spans="1:13" s="25" customFormat="1">
      <c r="A68" s="87">
        <f t="shared" ca="1" si="2"/>
        <v>38626</v>
      </c>
      <c r="B68" s="101">
        <v>25.75</v>
      </c>
      <c r="C68" s="101">
        <v>0.11</v>
      </c>
      <c r="D68" s="101">
        <v>25.75</v>
      </c>
      <c r="E68" s="101">
        <v>0.11</v>
      </c>
      <c r="F68" s="102">
        <v>5</v>
      </c>
      <c r="G68" s="25">
        <v>-1000</v>
      </c>
      <c r="H68" s="101">
        <v>25.75</v>
      </c>
      <c r="I68" s="101">
        <v>0.11</v>
      </c>
      <c r="J68" s="101">
        <v>25.75</v>
      </c>
      <c r="K68" s="101">
        <v>0.11</v>
      </c>
      <c r="L68" s="102">
        <v>5</v>
      </c>
      <c r="M68" s="25">
        <v>-1000</v>
      </c>
    </row>
    <row r="69" spans="1:13" s="25" customFormat="1">
      <c r="A69" s="87">
        <f t="shared" ca="1" si="2"/>
        <v>38657</v>
      </c>
      <c r="B69" s="101">
        <v>25.75</v>
      </c>
      <c r="C69" s="101">
        <v>0.11</v>
      </c>
      <c r="D69" s="101">
        <v>25.75</v>
      </c>
      <c r="E69" s="101">
        <v>0.11</v>
      </c>
      <c r="F69" s="102">
        <v>5</v>
      </c>
      <c r="G69" s="25">
        <v>-1000</v>
      </c>
      <c r="H69" s="101">
        <v>25.75</v>
      </c>
      <c r="I69" s="101">
        <v>0.11</v>
      </c>
      <c r="J69" s="101">
        <v>25.75</v>
      </c>
      <c r="K69" s="101">
        <v>0.11</v>
      </c>
      <c r="L69" s="102">
        <v>5</v>
      </c>
      <c r="M69" s="25">
        <v>-1000</v>
      </c>
    </row>
    <row r="70" spans="1:13" s="25" customFormat="1">
      <c r="A70" s="87">
        <f t="shared" ca="1" si="2"/>
        <v>38687</v>
      </c>
      <c r="B70" s="101">
        <v>23.75</v>
      </c>
      <c r="C70" s="101">
        <v>0.11</v>
      </c>
      <c r="D70" s="101">
        <v>23.75</v>
      </c>
      <c r="E70" s="101">
        <v>0.11</v>
      </c>
      <c r="F70" s="102">
        <v>5</v>
      </c>
      <c r="G70" s="25">
        <v>-1000</v>
      </c>
      <c r="H70" s="101">
        <v>23.75</v>
      </c>
      <c r="I70" s="101">
        <v>0.11</v>
      </c>
      <c r="J70" s="101">
        <v>23.75</v>
      </c>
      <c r="K70" s="101">
        <v>0.11</v>
      </c>
      <c r="L70" s="102">
        <v>5</v>
      </c>
      <c r="M70" s="25">
        <v>-1000</v>
      </c>
    </row>
    <row r="71" spans="1:13" s="25" customFormat="1">
      <c r="A71" s="87">
        <f t="shared" ca="1" si="2"/>
        <v>38718</v>
      </c>
      <c r="B71" s="101">
        <v>26.25</v>
      </c>
      <c r="C71" s="101">
        <v>0.1</v>
      </c>
      <c r="D71" s="101">
        <v>26.25</v>
      </c>
      <c r="E71" s="101">
        <v>0.1</v>
      </c>
      <c r="F71" s="102">
        <v>5</v>
      </c>
      <c r="G71" s="25">
        <v>-1000</v>
      </c>
      <c r="H71" s="101">
        <v>26.25</v>
      </c>
      <c r="I71" s="101">
        <v>0.1</v>
      </c>
      <c r="J71" s="101">
        <v>26.25</v>
      </c>
      <c r="K71" s="101">
        <v>0.1</v>
      </c>
      <c r="L71" s="102">
        <v>5</v>
      </c>
      <c r="M71" s="25">
        <v>-1000</v>
      </c>
    </row>
    <row r="72" spans="1:13" s="25" customFormat="1">
      <c r="A72" s="87">
        <f t="shared" ca="1" si="2"/>
        <v>38749</v>
      </c>
      <c r="B72" s="101">
        <v>24.25</v>
      </c>
      <c r="C72" s="101">
        <v>0.1</v>
      </c>
      <c r="D72" s="101">
        <v>24.25</v>
      </c>
      <c r="E72" s="101">
        <v>0.1</v>
      </c>
      <c r="F72" s="102">
        <v>5</v>
      </c>
      <c r="G72" s="25">
        <v>-1000</v>
      </c>
      <c r="H72" s="101">
        <v>24.25</v>
      </c>
      <c r="I72" s="101">
        <v>0.1</v>
      </c>
      <c r="J72" s="101">
        <v>24.25</v>
      </c>
      <c r="K72" s="101">
        <v>0.1</v>
      </c>
      <c r="L72" s="102">
        <v>5</v>
      </c>
      <c r="M72" s="25">
        <v>-1000</v>
      </c>
    </row>
    <row r="73" spans="1:13" s="25" customFormat="1">
      <c r="A73" s="87">
        <f t="shared" ca="1" si="2"/>
        <v>38777</v>
      </c>
      <c r="B73" s="101">
        <v>25.25</v>
      </c>
      <c r="C73" s="101">
        <v>0.1</v>
      </c>
      <c r="D73" s="101">
        <v>25.25</v>
      </c>
      <c r="E73" s="101">
        <v>0.1</v>
      </c>
      <c r="F73" s="102">
        <v>5</v>
      </c>
      <c r="G73" s="25">
        <v>-1000</v>
      </c>
      <c r="H73" s="101">
        <v>25.25</v>
      </c>
      <c r="I73" s="101">
        <v>0.1</v>
      </c>
      <c r="J73" s="101">
        <v>25.25</v>
      </c>
      <c r="K73" s="101">
        <v>0.1</v>
      </c>
      <c r="L73" s="102">
        <v>5</v>
      </c>
      <c r="M73" s="25">
        <v>-1000</v>
      </c>
    </row>
    <row r="74" spans="1:13" s="25" customFormat="1">
      <c r="A74" s="87">
        <f t="shared" ca="1" si="2"/>
        <v>38808</v>
      </c>
      <c r="B74" s="101">
        <v>26.25</v>
      </c>
      <c r="C74" s="101">
        <v>0.1</v>
      </c>
      <c r="D74" s="101">
        <v>26.25</v>
      </c>
      <c r="E74" s="101">
        <v>0.1</v>
      </c>
      <c r="F74" s="102">
        <v>5</v>
      </c>
      <c r="G74" s="25">
        <v>-1000</v>
      </c>
      <c r="H74" s="101">
        <v>26.25</v>
      </c>
      <c r="I74" s="101">
        <v>0.1</v>
      </c>
      <c r="J74" s="101">
        <v>26.25</v>
      </c>
      <c r="K74" s="101">
        <v>0.1</v>
      </c>
      <c r="L74" s="102">
        <v>5</v>
      </c>
      <c r="M74" s="25">
        <v>-1000</v>
      </c>
    </row>
    <row r="75" spans="1:13" s="25" customFormat="1">
      <c r="A75" s="87">
        <f t="shared" ca="1" si="2"/>
        <v>38838</v>
      </c>
      <c r="B75" s="101">
        <v>27.25</v>
      </c>
      <c r="C75" s="101">
        <v>0.1</v>
      </c>
      <c r="D75" s="101">
        <v>27.25</v>
      </c>
      <c r="E75" s="101">
        <v>0.1</v>
      </c>
      <c r="F75" s="102">
        <v>5</v>
      </c>
      <c r="G75" s="25">
        <v>-1000</v>
      </c>
      <c r="H75" s="101">
        <v>27.25</v>
      </c>
      <c r="I75" s="101">
        <v>0.1</v>
      </c>
      <c r="J75" s="101">
        <v>27.25</v>
      </c>
      <c r="K75" s="101">
        <v>0.1</v>
      </c>
      <c r="L75" s="102">
        <v>5</v>
      </c>
      <c r="M75" s="25">
        <v>-1000</v>
      </c>
    </row>
    <row r="76" spans="1:13" s="25" customFormat="1">
      <c r="A76" s="87">
        <f t="shared" ref="A76:A139" ca="1" si="3">EOMONTH(A75,0)+1</f>
        <v>38869</v>
      </c>
      <c r="B76" s="101">
        <v>31.25</v>
      </c>
      <c r="C76" s="101">
        <v>0.27823500000000007</v>
      </c>
      <c r="D76" s="101">
        <v>31.25</v>
      </c>
      <c r="E76" s="101">
        <v>0.27823500000000007</v>
      </c>
      <c r="F76" s="102">
        <v>5</v>
      </c>
      <c r="G76" s="25">
        <v>-1000</v>
      </c>
      <c r="H76" s="101">
        <v>31.25</v>
      </c>
      <c r="I76" s="101">
        <v>0.27823500000000007</v>
      </c>
      <c r="J76" s="101">
        <v>31.25</v>
      </c>
      <c r="K76" s="101">
        <v>0.27823500000000007</v>
      </c>
      <c r="L76" s="102">
        <v>5</v>
      </c>
      <c r="M76" s="25">
        <v>-1000</v>
      </c>
    </row>
    <row r="77" spans="1:13" s="25" customFormat="1">
      <c r="A77" s="87">
        <f t="shared" ca="1" si="3"/>
        <v>38899</v>
      </c>
      <c r="B77" s="101">
        <v>38.25</v>
      </c>
      <c r="C77" s="101">
        <v>0.306504</v>
      </c>
      <c r="D77" s="101">
        <v>38.25</v>
      </c>
      <c r="E77" s="101">
        <v>0.306504</v>
      </c>
      <c r="F77" s="102">
        <v>5</v>
      </c>
      <c r="G77" s="25">
        <v>-1000</v>
      </c>
      <c r="H77" s="101">
        <v>38.25</v>
      </c>
      <c r="I77" s="101">
        <v>0.306504</v>
      </c>
      <c r="J77" s="101">
        <v>38.25</v>
      </c>
      <c r="K77" s="101">
        <v>0.306504</v>
      </c>
      <c r="L77" s="102">
        <v>5</v>
      </c>
      <c r="M77" s="25">
        <v>-1000</v>
      </c>
    </row>
    <row r="78" spans="1:13" s="25" customFormat="1">
      <c r="A78" s="87">
        <f t="shared" ca="1" si="3"/>
        <v>38930</v>
      </c>
      <c r="B78" s="101">
        <v>38.25</v>
      </c>
      <c r="C78" s="101">
        <v>0.306504</v>
      </c>
      <c r="D78" s="101">
        <v>38.25</v>
      </c>
      <c r="E78" s="101">
        <v>0.306504</v>
      </c>
      <c r="F78" s="102">
        <v>5</v>
      </c>
      <c r="G78" s="25">
        <v>-1000</v>
      </c>
      <c r="H78" s="101">
        <v>38.25</v>
      </c>
      <c r="I78" s="101">
        <v>0.306504</v>
      </c>
      <c r="J78" s="101">
        <v>38.25</v>
      </c>
      <c r="K78" s="101">
        <v>0.306504</v>
      </c>
      <c r="L78" s="102">
        <v>5</v>
      </c>
      <c r="M78" s="25">
        <v>-1000</v>
      </c>
    </row>
    <row r="79" spans="1:13" s="25" customFormat="1">
      <c r="A79" s="87">
        <f t="shared" ca="1" si="3"/>
        <v>38961</v>
      </c>
      <c r="B79" s="101">
        <v>27.5</v>
      </c>
      <c r="C79" s="101">
        <v>0.15976800000000002</v>
      </c>
      <c r="D79" s="101">
        <v>27.5</v>
      </c>
      <c r="E79" s="101">
        <v>0.15976800000000002</v>
      </c>
      <c r="F79" s="102">
        <v>5</v>
      </c>
      <c r="G79" s="25">
        <v>-1000</v>
      </c>
      <c r="H79" s="101">
        <v>27.5</v>
      </c>
      <c r="I79" s="101">
        <v>0.15976800000000002</v>
      </c>
      <c r="J79" s="101">
        <v>27.5</v>
      </c>
      <c r="K79" s="101">
        <v>0.15976800000000002</v>
      </c>
      <c r="L79" s="102">
        <v>5</v>
      </c>
      <c r="M79" s="25">
        <v>-1000</v>
      </c>
    </row>
    <row r="80" spans="1:13" s="25" customFormat="1">
      <c r="A80" s="87">
        <f t="shared" ca="1" si="3"/>
        <v>38991</v>
      </c>
      <c r="B80" s="101">
        <v>26.5</v>
      </c>
      <c r="C80" s="101">
        <v>0.1</v>
      </c>
      <c r="D80" s="101">
        <v>26.5</v>
      </c>
      <c r="E80" s="101">
        <v>0.1</v>
      </c>
      <c r="F80" s="102">
        <v>5</v>
      </c>
      <c r="G80" s="25">
        <v>-1000</v>
      </c>
      <c r="H80" s="101">
        <v>26.5</v>
      </c>
      <c r="I80" s="101">
        <v>0.1</v>
      </c>
      <c r="J80" s="101">
        <v>26.5</v>
      </c>
      <c r="K80" s="101">
        <v>0.1</v>
      </c>
      <c r="L80" s="102">
        <v>5</v>
      </c>
      <c r="M80" s="25">
        <v>-1000</v>
      </c>
    </row>
    <row r="81" spans="1:13" s="25" customFormat="1">
      <c r="A81" s="87">
        <f t="shared" ca="1" si="3"/>
        <v>39022</v>
      </c>
      <c r="B81" s="101">
        <v>26.5</v>
      </c>
      <c r="C81" s="101">
        <v>0.1</v>
      </c>
      <c r="D81" s="101">
        <v>26.5</v>
      </c>
      <c r="E81" s="101">
        <v>0.1</v>
      </c>
      <c r="F81" s="102">
        <v>5</v>
      </c>
      <c r="G81" s="25">
        <v>-1000</v>
      </c>
      <c r="H81" s="101">
        <v>26.5</v>
      </c>
      <c r="I81" s="101">
        <v>0.1</v>
      </c>
      <c r="J81" s="101">
        <v>26.5</v>
      </c>
      <c r="K81" s="101">
        <v>0.1</v>
      </c>
      <c r="L81" s="102">
        <v>5</v>
      </c>
      <c r="M81" s="25">
        <v>-1000</v>
      </c>
    </row>
    <row r="82" spans="1:13" s="25" customFormat="1">
      <c r="A82" s="87">
        <f t="shared" ca="1" si="3"/>
        <v>39052</v>
      </c>
      <c r="B82" s="101">
        <v>24.5</v>
      </c>
      <c r="C82" s="101">
        <v>0.1</v>
      </c>
      <c r="D82" s="101">
        <v>24.5</v>
      </c>
      <c r="E82" s="101">
        <v>0.1</v>
      </c>
      <c r="F82" s="102">
        <v>5</v>
      </c>
      <c r="G82" s="25">
        <v>-1000</v>
      </c>
      <c r="H82" s="101">
        <v>24.5</v>
      </c>
      <c r="I82" s="101">
        <v>0.1</v>
      </c>
      <c r="J82" s="101">
        <v>24.5</v>
      </c>
      <c r="K82" s="101">
        <v>0.1</v>
      </c>
      <c r="L82" s="102">
        <v>5</v>
      </c>
      <c r="M82" s="25">
        <v>-1000</v>
      </c>
    </row>
    <row r="83" spans="1:13" s="25" customFormat="1">
      <c r="A83" s="87">
        <f t="shared" ca="1" si="3"/>
        <v>39083</v>
      </c>
      <c r="B83" s="101">
        <v>27</v>
      </c>
      <c r="C83" s="101">
        <v>8.5000000000000006E-2</v>
      </c>
      <c r="D83" s="101">
        <v>27</v>
      </c>
      <c r="E83" s="101">
        <v>8.5000000000000006E-2</v>
      </c>
      <c r="F83" s="102">
        <v>5</v>
      </c>
      <c r="G83" s="25">
        <v>-1000</v>
      </c>
      <c r="H83" s="101">
        <v>27</v>
      </c>
      <c r="I83" s="101">
        <v>8.5000000000000006E-2</v>
      </c>
      <c r="J83" s="101">
        <v>27</v>
      </c>
      <c r="K83" s="101">
        <v>8.5000000000000006E-2</v>
      </c>
      <c r="L83" s="102">
        <v>5</v>
      </c>
      <c r="M83" s="25">
        <v>-1000</v>
      </c>
    </row>
    <row r="84" spans="1:13" s="25" customFormat="1">
      <c r="A84" s="87">
        <f t="shared" ca="1" si="3"/>
        <v>39114</v>
      </c>
      <c r="B84" s="101">
        <v>25</v>
      </c>
      <c r="C84" s="101">
        <v>8.5000000000000006E-2</v>
      </c>
      <c r="D84" s="101">
        <v>25</v>
      </c>
      <c r="E84" s="101">
        <v>8.5000000000000006E-2</v>
      </c>
      <c r="F84" s="102">
        <v>5</v>
      </c>
      <c r="G84" s="25">
        <v>-1000</v>
      </c>
      <c r="H84" s="101">
        <v>25</v>
      </c>
      <c r="I84" s="101">
        <v>8.5000000000000006E-2</v>
      </c>
      <c r="J84" s="101">
        <v>25</v>
      </c>
      <c r="K84" s="101">
        <v>8.5000000000000006E-2</v>
      </c>
      <c r="L84" s="102">
        <v>5</v>
      </c>
      <c r="M84" s="25">
        <v>-1000</v>
      </c>
    </row>
    <row r="85" spans="1:13" s="25" customFormat="1">
      <c r="A85" s="87">
        <f t="shared" ca="1" si="3"/>
        <v>39142</v>
      </c>
      <c r="B85" s="101">
        <v>26</v>
      </c>
      <c r="C85" s="101">
        <v>8.5000000000000006E-2</v>
      </c>
      <c r="D85" s="101">
        <v>26</v>
      </c>
      <c r="E85" s="101">
        <v>8.5000000000000006E-2</v>
      </c>
      <c r="F85" s="102">
        <v>5</v>
      </c>
      <c r="G85" s="25">
        <v>-1000</v>
      </c>
      <c r="H85" s="101">
        <v>26</v>
      </c>
      <c r="I85" s="101">
        <v>8.5000000000000006E-2</v>
      </c>
      <c r="J85" s="101">
        <v>26</v>
      </c>
      <c r="K85" s="101">
        <v>8.5000000000000006E-2</v>
      </c>
      <c r="L85" s="102">
        <v>5</v>
      </c>
      <c r="M85" s="25">
        <v>-1000</v>
      </c>
    </row>
    <row r="86" spans="1:13" s="25" customFormat="1">
      <c r="A86" s="87">
        <f t="shared" ca="1" si="3"/>
        <v>39173</v>
      </c>
      <c r="B86" s="101">
        <v>27</v>
      </c>
      <c r="C86" s="101">
        <v>8.5000000000000006E-2</v>
      </c>
      <c r="D86" s="101">
        <v>27</v>
      </c>
      <c r="E86" s="101">
        <v>8.5000000000000006E-2</v>
      </c>
      <c r="F86" s="102">
        <v>5</v>
      </c>
      <c r="G86" s="25">
        <v>-1000</v>
      </c>
      <c r="H86" s="101">
        <v>27</v>
      </c>
      <c r="I86" s="101">
        <v>8.5000000000000006E-2</v>
      </c>
      <c r="J86" s="101">
        <v>27</v>
      </c>
      <c r="K86" s="101">
        <v>8.5000000000000006E-2</v>
      </c>
      <c r="L86" s="102">
        <v>5</v>
      </c>
      <c r="M86" s="25">
        <v>-1000</v>
      </c>
    </row>
    <row r="87" spans="1:13" s="25" customFormat="1">
      <c r="A87" s="87">
        <f t="shared" ca="1" si="3"/>
        <v>39203</v>
      </c>
      <c r="B87" s="101">
        <v>28</v>
      </c>
      <c r="C87" s="101">
        <v>8.5000000000000006E-2</v>
      </c>
      <c r="D87" s="101">
        <v>28</v>
      </c>
      <c r="E87" s="101">
        <v>8.5000000000000006E-2</v>
      </c>
      <c r="F87" s="102">
        <v>5</v>
      </c>
      <c r="G87" s="25">
        <v>-1000</v>
      </c>
      <c r="H87" s="101">
        <v>28</v>
      </c>
      <c r="I87" s="101">
        <v>8.5000000000000006E-2</v>
      </c>
      <c r="J87" s="101">
        <v>28</v>
      </c>
      <c r="K87" s="101">
        <v>8.5000000000000006E-2</v>
      </c>
      <c r="L87" s="102">
        <v>5</v>
      </c>
      <c r="M87" s="25">
        <v>-1000</v>
      </c>
    </row>
    <row r="88" spans="1:13" s="25" customFormat="1">
      <c r="A88" s="87">
        <f t="shared" ca="1" si="3"/>
        <v>39234</v>
      </c>
      <c r="B88" s="101">
        <v>32</v>
      </c>
      <c r="C88" s="101">
        <v>0.23649975000000004</v>
      </c>
      <c r="D88" s="101">
        <v>32</v>
      </c>
      <c r="E88" s="101">
        <v>0.23649975000000004</v>
      </c>
      <c r="F88" s="102">
        <v>5</v>
      </c>
      <c r="G88" s="25">
        <v>-1000</v>
      </c>
      <c r="H88" s="101">
        <v>32</v>
      </c>
      <c r="I88" s="101">
        <v>0.23649975000000004</v>
      </c>
      <c r="J88" s="101">
        <v>32</v>
      </c>
      <c r="K88" s="101">
        <v>0.23649975000000004</v>
      </c>
      <c r="L88" s="102">
        <v>5</v>
      </c>
      <c r="M88" s="25">
        <v>-1000</v>
      </c>
    </row>
    <row r="89" spans="1:13" s="25" customFormat="1">
      <c r="A89" s="87">
        <f t="shared" ca="1" si="3"/>
        <v>39264</v>
      </c>
      <c r="B89" s="101">
        <v>39</v>
      </c>
      <c r="C89" s="101">
        <v>0.26052839999999999</v>
      </c>
      <c r="D89" s="101">
        <v>39</v>
      </c>
      <c r="E89" s="101">
        <v>0.26052839999999999</v>
      </c>
      <c r="F89" s="102">
        <v>5</v>
      </c>
      <c r="G89" s="25">
        <v>-1000</v>
      </c>
      <c r="H89" s="101">
        <v>39</v>
      </c>
      <c r="I89" s="101">
        <v>0.26052839999999999</v>
      </c>
      <c r="J89" s="101">
        <v>39</v>
      </c>
      <c r="K89" s="101">
        <v>0.26052839999999999</v>
      </c>
      <c r="L89" s="102">
        <v>5</v>
      </c>
      <c r="M89" s="25">
        <v>-1000</v>
      </c>
    </row>
    <row r="90" spans="1:13" s="25" customFormat="1">
      <c r="A90" s="87">
        <f t="shared" ca="1" si="3"/>
        <v>39295</v>
      </c>
      <c r="B90" s="101">
        <v>39</v>
      </c>
      <c r="C90" s="101">
        <v>0.26052839999999999</v>
      </c>
      <c r="D90" s="101">
        <v>39</v>
      </c>
      <c r="E90" s="101">
        <v>0.26052839999999999</v>
      </c>
      <c r="F90" s="102">
        <v>5</v>
      </c>
      <c r="G90" s="25">
        <v>-1000</v>
      </c>
      <c r="H90" s="101">
        <v>39</v>
      </c>
      <c r="I90" s="101">
        <v>0.26052839999999999</v>
      </c>
      <c r="J90" s="101">
        <v>39</v>
      </c>
      <c r="K90" s="101">
        <v>0.26052839999999999</v>
      </c>
      <c r="L90" s="102">
        <v>5</v>
      </c>
      <c r="M90" s="25">
        <v>-1000</v>
      </c>
    </row>
    <row r="91" spans="1:13" s="25" customFormat="1">
      <c r="A91" s="87">
        <f t="shared" ca="1" si="3"/>
        <v>39326</v>
      </c>
      <c r="B91" s="101">
        <v>28.25</v>
      </c>
      <c r="C91" s="101">
        <v>0.1358028</v>
      </c>
      <c r="D91" s="101">
        <v>28.25</v>
      </c>
      <c r="E91" s="101">
        <v>0.1358028</v>
      </c>
      <c r="F91" s="102">
        <v>5</v>
      </c>
      <c r="G91" s="25">
        <v>-1000</v>
      </c>
      <c r="H91" s="101">
        <v>28.25</v>
      </c>
      <c r="I91" s="101">
        <v>0.1358028</v>
      </c>
      <c r="J91" s="101">
        <v>28.25</v>
      </c>
      <c r="K91" s="101">
        <v>0.1358028</v>
      </c>
      <c r="L91" s="102">
        <v>5</v>
      </c>
      <c r="M91" s="25">
        <v>-1000</v>
      </c>
    </row>
    <row r="92" spans="1:13" s="25" customFormat="1">
      <c r="A92" s="87">
        <f t="shared" ca="1" si="3"/>
        <v>39356</v>
      </c>
      <c r="B92" s="101">
        <v>27.25</v>
      </c>
      <c r="C92" s="101">
        <v>8.5000000000000006E-2</v>
      </c>
      <c r="D92" s="101">
        <v>27.25</v>
      </c>
      <c r="E92" s="101">
        <v>8.5000000000000006E-2</v>
      </c>
      <c r="F92" s="102">
        <v>5</v>
      </c>
      <c r="G92" s="25">
        <v>-1000</v>
      </c>
      <c r="H92" s="101">
        <v>27.25</v>
      </c>
      <c r="I92" s="101">
        <v>8.5000000000000006E-2</v>
      </c>
      <c r="J92" s="101">
        <v>27.25</v>
      </c>
      <c r="K92" s="101">
        <v>8.5000000000000006E-2</v>
      </c>
      <c r="L92" s="102">
        <v>5</v>
      </c>
      <c r="M92" s="25">
        <v>-1000</v>
      </c>
    </row>
    <row r="93" spans="1:13" s="25" customFormat="1">
      <c r="A93" s="87">
        <f t="shared" ca="1" si="3"/>
        <v>39387</v>
      </c>
      <c r="B93" s="101">
        <v>27.25</v>
      </c>
      <c r="C93" s="101">
        <v>8.5000000000000006E-2</v>
      </c>
      <c r="D93" s="101">
        <v>27.25</v>
      </c>
      <c r="E93" s="101">
        <v>8.5000000000000006E-2</v>
      </c>
      <c r="F93" s="102">
        <v>5</v>
      </c>
      <c r="G93" s="25">
        <v>-1000</v>
      </c>
      <c r="H93" s="101">
        <v>27.25</v>
      </c>
      <c r="I93" s="101">
        <v>8.5000000000000006E-2</v>
      </c>
      <c r="J93" s="101">
        <v>27.25</v>
      </c>
      <c r="K93" s="101">
        <v>8.5000000000000006E-2</v>
      </c>
      <c r="L93" s="102">
        <v>5</v>
      </c>
      <c r="M93" s="25">
        <v>-1000</v>
      </c>
    </row>
    <row r="94" spans="1:13" s="25" customFormat="1">
      <c r="A94" s="87">
        <f t="shared" ca="1" si="3"/>
        <v>39417</v>
      </c>
      <c r="B94" s="101">
        <v>25.25</v>
      </c>
      <c r="C94" s="101">
        <v>8.5000000000000006E-2</v>
      </c>
      <c r="D94" s="101">
        <v>25.25</v>
      </c>
      <c r="E94" s="101">
        <v>8.5000000000000006E-2</v>
      </c>
      <c r="F94" s="102">
        <v>5</v>
      </c>
      <c r="G94" s="25">
        <v>-1000</v>
      </c>
      <c r="H94" s="101">
        <v>25.25</v>
      </c>
      <c r="I94" s="101">
        <v>8.5000000000000006E-2</v>
      </c>
      <c r="J94" s="101">
        <v>25.25</v>
      </c>
      <c r="K94" s="101">
        <v>8.5000000000000006E-2</v>
      </c>
      <c r="L94" s="102">
        <v>5</v>
      </c>
      <c r="M94" s="25">
        <v>-1000</v>
      </c>
    </row>
    <row r="95" spans="1:13" s="25" customFormat="1">
      <c r="A95" s="87">
        <f t="shared" ca="1" si="3"/>
        <v>39448</v>
      </c>
      <c r="B95" s="101">
        <v>27.75</v>
      </c>
      <c r="C95" s="101">
        <v>0.08</v>
      </c>
      <c r="D95" s="101">
        <v>27.75</v>
      </c>
      <c r="E95" s="101">
        <v>0.08</v>
      </c>
      <c r="F95" s="102">
        <v>5</v>
      </c>
      <c r="G95" s="25">
        <v>-1000</v>
      </c>
      <c r="H95" s="101">
        <v>27.75</v>
      </c>
      <c r="I95" s="101">
        <v>0.08</v>
      </c>
      <c r="J95" s="101">
        <v>27.75</v>
      </c>
      <c r="K95" s="101">
        <v>0.08</v>
      </c>
      <c r="L95" s="102">
        <v>5</v>
      </c>
      <c r="M95" s="25">
        <v>-1000</v>
      </c>
    </row>
    <row r="96" spans="1:13" s="25" customFormat="1">
      <c r="A96" s="87">
        <f t="shared" ca="1" si="3"/>
        <v>39479</v>
      </c>
      <c r="B96" s="101">
        <v>25.75</v>
      </c>
      <c r="C96" s="101">
        <v>0.08</v>
      </c>
      <c r="D96" s="101">
        <v>25.75</v>
      </c>
      <c r="E96" s="101">
        <v>0.08</v>
      </c>
      <c r="F96" s="102">
        <v>5</v>
      </c>
      <c r="G96" s="25">
        <v>-1000</v>
      </c>
      <c r="H96" s="101">
        <v>25.75</v>
      </c>
      <c r="I96" s="101">
        <v>0.08</v>
      </c>
      <c r="J96" s="101">
        <v>25.75</v>
      </c>
      <c r="K96" s="101">
        <v>0.08</v>
      </c>
      <c r="L96" s="102">
        <v>5</v>
      </c>
      <c r="M96" s="25">
        <v>-1000</v>
      </c>
    </row>
    <row r="97" spans="1:13" s="25" customFormat="1">
      <c r="A97" s="87">
        <f t="shared" ca="1" si="3"/>
        <v>39508</v>
      </c>
      <c r="B97" s="101">
        <v>26.75</v>
      </c>
      <c r="C97" s="101">
        <v>0.08</v>
      </c>
      <c r="D97" s="101">
        <v>26.75</v>
      </c>
      <c r="E97" s="101">
        <v>0.08</v>
      </c>
      <c r="F97" s="102">
        <v>5</v>
      </c>
      <c r="G97" s="25">
        <v>-1000</v>
      </c>
      <c r="H97" s="101">
        <v>26.75</v>
      </c>
      <c r="I97" s="101">
        <v>0.08</v>
      </c>
      <c r="J97" s="101">
        <v>26.75</v>
      </c>
      <c r="K97" s="101">
        <v>0.08</v>
      </c>
      <c r="L97" s="102">
        <v>5</v>
      </c>
      <c r="M97" s="25">
        <v>-1000</v>
      </c>
    </row>
    <row r="98" spans="1:13" s="25" customFormat="1">
      <c r="A98" s="87">
        <f t="shared" ca="1" si="3"/>
        <v>39539</v>
      </c>
      <c r="B98" s="101">
        <v>27.75</v>
      </c>
      <c r="C98" s="101">
        <v>0.08</v>
      </c>
      <c r="D98" s="101">
        <v>27.75</v>
      </c>
      <c r="E98" s="101">
        <v>0.08</v>
      </c>
      <c r="F98" s="102">
        <v>5</v>
      </c>
      <c r="G98" s="25">
        <v>-1000</v>
      </c>
      <c r="H98" s="101">
        <v>27.75</v>
      </c>
      <c r="I98" s="101">
        <v>0.08</v>
      </c>
      <c r="J98" s="101">
        <v>27.75</v>
      </c>
      <c r="K98" s="101">
        <v>0.08</v>
      </c>
      <c r="L98" s="102">
        <v>5</v>
      </c>
      <c r="M98" s="25">
        <v>-1000</v>
      </c>
    </row>
    <row r="99" spans="1:13" s="25" customFormat="1">
      <c r="A99" s="87">
        <f t="shared" ca="1" si="3"/>
        <v>39569</v>
      </c>
      <c r="B99" s="101">
        <v>28.75</v>
      </c>
      <c r="C99" s="101">
        <v>0.08</v>
      </c>
      <c r="D99" s="101">
        <v>28.75</v>
      </c>
      <c r="E99" s="101">
        <v>0.08</v>
      </c>
      <c r="F99" s="102">
        <v>5</v>
      </c>
      <c r="G99" s="25">
        <v>-1000</v>
      </c>
      <c r="H99" s="101">
        <v>28.75</v>
      </c>
      <c r="I99" s="101">
        <v>0.08</v>
      </c>
      <c r="J99" s="101">
        <v>28.75</v>
      </c>
      <c r="K99" s="101">
        <v>0.08</v>
      </c>
      <c r="L99" s="102">
        <v>5</v>
      </c>
      <c r="M99" s="25">
        <v>-1000</v>
      </c>
    </row>
    <row r="100" spans="1:13" s="25" customFormat="1">
      <c r="A100" s="87">
        <f t="shared" ca="1" si="3"/>
        <v>39600</v>
      </c>
      <c r="B100" s="101">
        <v>32.75</v>
      </c>
      <c r="C100" s="101">
        <v>0.20102478750000002</v>
      </c>
      <c r="D100" s="101">
        <v>32.75</v>
      </c>
      <c r="E100" s="101">
        <v>0.20102478750000002</v>
      </c>
      <c r="F100" s="102">
        <v>5</v>
      </c>
      <c r="G100" s="25">
        <v>-1000</v>
      </c>
      <c r="H100" s="101">
        <v>32.75</v>
      </c>
      <c r="I100" s="101">
        <v>0.20102478750000002</v>
      </c>
      <c r="J100" s="101">
        <v>32.75</v>
      </c>
      <c r="K100" s="101">
        <v>0.20102478750000002</v>
      </c>
      <c r="L100" s="102">
        <v>5</v>
      </c>
      <c r="M100" s="25">
        <v>-1000</v>
      </c>
    </row>
    <row r="101" spans="1:13" s="25" customFormat="1">
      <c r="A101" s="87">
        <f t="shared" ca="1" si="3"/>
        <v>39630</v>
      </c>
      <c r="B101" s="101">
        <v>39.75</v>
      </c>
      <c r="C101" s="101">
        <v>0.22144913999999999</v>
      </c>
      <c r="D101" s="101">
        <v>39.75</v>
      </c>
      <c r="E101" s="101">
        <v>0.22144913999999999</v>
      </c>
      <c r="F101" s="102">
        <v>5</v>
      </c>
      <c r="G101" s="25">
        <v>-1000</v>
      </c>
      <c r="H101" s="101">
        <v>39.75</v>
      </c>
      <c r="I101" s="101">
        <v>0.22144913999999999</v>
      </c>
      <c r="J101" s="101">
        <v>39.75</v>
      </c>
      <c r="K101" s="101">
        <v>0.22144913999999999</v>
      </c>
      <c r="L101" s="102">
        <v>5</v>
      </c>
      <c r="M101" s="25">
        <v>-1000</v>
      </c>
    </row>
    <row r="102" spans="1:13" s="25" customFormat="1">
      <c r="A102" s="87">
        <f t="shared" ca="1" si="3"/>
        <v>39661</v>
      </c>
      <c r="B102" s="101">
        <v>39.75</v>
      </c>
      <c r="C102" s="101">
        <v>0.22144913999999999</v>
      </c>
      <c r="D102" s="101">
        <v>39.75</v>
      </c>
      <c r="E102" s="101">
        <v>0.22144913999999999</v>
      </c>
      <c r="F102" s="102">
        <v>5</v>
      </c>
      <c r="G102" s="25">
        <v>-1000</v>
      </c>
      <c r="H102" s="101">
        <v>39.75</v>
      </c>
      <c r="I102" s="101">
        <v>0.22144913999999999</v>
      </c>
      <c r="J102" s="101">
        <v>39.75</v>
      </c>
      <c r="K102" s="101">
        <v>0.22144913999999999</v>
      </c>
      <c r="L102" s="102">
        <v>5</v>
      </c>
      <c r="M102" s="25">
        <v>-1000</v>
      </c>
    </row>
    <row r="103" spans="1:13" s="25" customFormat="1">
      <c r="A103" s="87">
        <f t="shared" ca="1" si="3"/>
        <v>39692</v>
      </c>
      <c r="B103" s="101">
        <v>29</v>
      </c>
      <c r="C103" s="101">
        <v>0.11543238</v>
      </c>
      <c r="D103" s="101">
        <v>29</v>
      </c>
      <c r="E103" s="101">
        <v>0.11543238</v>
      </c>
      <c r="F103" s="102">
        <v>5</v>
      </c>
      <c r="G103" s="25">
        <v>-1000</v>
      </c>
      <c r="H103" s="101">
        <v>29</v>
      </c>
      <c r="I103" s="101">
        <v>0.11543238</v>
      </c>
      <c r="J103" s="101">
        <v>29</v>
      </c>
      <c r="K103" s="101">
        <v>0.11543238</v>
      </c>
      <c r="L103" s="102">
        <v>5</v>
      </c>
      <c r="M103" s="25">
        <v>-1000</v>
      </c>
    </row>
    <row r="104" spans="1:13" s="25" customFormat="1">
      <c r="A104" s="87">
        <f t="shared" ca="1" si="3"/>
        <v>39722</v>
      </c>
      <c r="B104" s="101">
        <v>28</v>
      </c>
      <c r="C104" s="101">
        <v>0.08</v>
      </c>
      <c r="D104" s="101">
        <v>28</v>
      </c>
      <c r="E104" s="101">
        <v>0.08</v>
      </c>
      <c r="F104" s="102">
        <v>5</v>
      </c>
      <c r="G104" s="25">
        <v>-1000</v>
      </c>
      <c r="H104" s="101">
        <v>28</v>
      </c>
      <c r="I104" s="101">
        <v>0.08</v>
      </c>
      <c r="J104" s="101">
        <v>28</v>
      </c>
      <c r="K104" s="101">
        <v>0.08</v>
      </c>
      <c r="L104" s="102">
        <v>5</v>
      </c>
      <c r="M104" s="25">
        <v>-1000</v>
      </c>
    </row>
    <row r="105" spans="1:13" s="25" customFormat="1">
      <c r="A105" s="87">
        <f t="shared" ca="1" si="3"/>
        <v>39753</v>
      </c>
      <c r="B105" s="101">
        <v>28</v>
      </c>
      <c r="C105" s="101">
        <v>0.08</v>
      </c>
      <c r="D105" s="101">
        <v>28</v>
      </c>
      <c r="E105" s="101">
        <v>0.08</v>
      </c>
      <c r="F105" s="102">
        <v>5</v>
      </c>
      <c r="G105" s="25">
        <v>-1000</v>
      </c>
      <c r="H105" s="101">
        <v>28</v>
      </c>
      <c r="I105" s="101">
        <v>0.08</v>
      </c>
      <c r="J105" s="101">
        <v>28</v>
      </c>
      <c r="K105" s="101">
        <v>0.08</v>
      </c>
      <c r="L105" s="102">
        <v>5</v>
      </c>
      <c r="M105" s="25">
        <v>-1000</v>
      </c>
    </row>
    <row r="106" spans="1:13" s="25" customFormat="1">
      <c r="A106" s="87">
        <f t="shared" ca="1" si="3"/>
        <v>39783</v>
      </c>
      <c r="B106" s="101">
        <v>26</v>
      </c>
      <c r="C106" s="101">
        <v>0.08</v>
      </c>
      <c r="D106" s="101">
        <v>26</v>
      </c>
      <c r="E106" s="101">
        <v>0.08</v>
      </c>
      <c r="F106" s="102">
        <v>5</v>
      </c>
      <c r="G106" s="25">
        <v>-1000</v>
      </c>
      <c r="H106" s="101">
        <v>26</v>
      </c>
      <c r="I106" s="101">
        <v>0.08</v>
      </c>
      <c r="J106" s="101">
        <v>26</v>
      </c>
      <c r="K106" s="101">
        <v>0.08</v>
      </c>
      <c r="L106" s="102">
        <v>5</v>
      </c>
      <c r="M106" s="25">
        <v>-1000</v>
      </c>
    </row>
    <row r="107" spans="1:13" s="25" customFormat="1">
      <c r="A107" s="87">
        <f t="shared" ca="1" si="3"/>
        <v>39814</v>
      </c>
      <c r="B107" s="101">
        <v>28.5</v>
      </c>
      <c r="C107" s="101">
        <v>0.08</v>
      </c>
      <c r="D107" s="101">
        <v>28.5</v>
      </c>
      <c r="E107" s="101">
        <v>0.08</v>
      </c>
      <c r="F107" s="102">
        <v>5</v>
      </c>
      <c r="G107" s="25">
        <v>-1000</v>
      </c>
      <c r="H107" s="101">
        <v>28.5</v>
      </c>
      <c r="I107" s="101">
        <v>0.08</v>
      </c>
      <c r="J107" s="101">
        <v>28.5</v>
      </c>
      <c r="K107" s="101">
        <v>0.08</v>
      </c>
      <c r="L107" s="102">
        <v>5</v>
      </c>
      <c r="M107" s="25">
        <v>-1000</v>
      </c>
    </row>
    <row r="108" spans="1:13" s="25" customFormat="1">
      <c r="A108" s="87">
        <f t="shared" ca="1" si="3"/>
        <v>39845</v>
      </c>
      <c r="B108" s="101">
        <v>26.5</v>
      </c>
      <c r="C108" s="101">
        <v>0.08</v>
      </c>
      <c r="D108" s="101">
        <v>26.5</v>
      </c>
      <c r="E108" s="101">
        <v>0.08</v>
      </c>
      <c r="F108" s="102">
        <v>5</v>
      </c>
      <c r="G108" s="25">
        <v>-1000</v>
      </c>
      <c r="H108" s="101">
        <v>26.5</v>
      </c>
      <c r="I108" s="101">
        <v>0.08</v>
      </c>
      <c r="J108" s="101">
        <v>26.5</v>
      </c>
      <c r="K108" s="101">
        <v>0.08</v>
      </c>
      <c r="L108" s="102">
        <v>5</v>
      </c>
      <c r="M108" s="25">
        <v>-1000</v>
      </c>
    </row>
    <row r="109" spans="1:13" s="25" customFormat="1">
      <c r="A109" s="87">
        <f t="shared" ca="1" si="3"/>
        <v>39873</v>
      </c>
      <c r="B109" s="101">
        <v>27.5</v>
      </c>
      <c r="C109" s="101">
        <v>0.08</v>
      </c>
      <c r="D109" s="101">
        <v>27.5</v>
      </c>
      <c r="E109" s="101">
        <v>0.08</v>
      </c>
      <c r="F109" s="102">
        <v>5</v>
      </c>
      <c r="G109" s="25">
        <v>-1000</v>
      </c>
      <c r="H109" s="101">
        <v>27.5</v>
      </c>
      <c r="I109" s="101">
        <v>0.08</v>
      </c>
      <c r="J109" s="101">
        <v>27.5</v>
      </c>
      <c r="K109" s="101">
        <v>0.08</v>
      </c>
      <c r="L109" s="102">
        <v>5</v>
      </c>
      <c r="M109" s="25">
        <v>-1000</v>
      </c>
    </row>
    <row r="110" spans="1:13" s="25" customFormat="1">
      <c r="A110" s="87">
        <f t="shared" ca="1" si="3"/>
        <v>39904</v>
      </c>
      <c r="B110" s="101">
        <v>28.5</v>
      </c>
      <c r="C110" s="101">
        <v>0.08</v>
      </c>
      <c r="D110" s="101">
        <v>28.5</v>
      </c>
      <c r="E110" s="101">
        <v>0.08</v>
      </c>
      <c r="F110" s="102">
        <v>5</v>
      </c>
      <c r="G110" s="25">
        <v>-1000</v>
      </c>
      <c r="H110" s="101">
        <v>28.5</v>
      </c>
      <c r="I110" s="101">
        <v>0.08</v>
      </c>
      <c r="J110" s="101">
        <v>28.5</v>
      </c>
      <c r="K110" s="101">
        <v>0.08</v>
      </c>
      <c r="L110" s="102">
        <v>5</v>
      </c>
      <c r="M110" s="25">
        <v>-1000</v>
      </c>
    </row>
    <row r="111" spans="1:13" s="25" customFormat="1">
      <c r="A111" s="87">
        <f t="shared" ca="1" si="3"/>
        <v>39934</v>
      </c>
      <c r="B111" s="101">
        <v>29.5</v>
      </c>
      <c r="C111" s="101">
        <v>0.08</v>
      </c>
      <c r="D111" s="101">
        <v>29.5</v>
      </c>
      <c r="E111" s="101">
        <v>0.08</v>
      </c>
      <c r="F111" s="102">
        <v>5</v>
      </c>
      <c r="G111" s="25">
        <v>-1000</v>
      </c>
      <c r="H111" s="101">
        <v>29.5</v>
      </c>
      <c r="I111" s="101">
        <v>0.08</v>
      </c>
      <c r="J111" s="101">
        <v>29.5</v>
      </c>
      <c r="K111" s="101">
        <v>0.08</v>
      </c>
      <c r="L111" s="102">
        <v>5</v>
      </c>
      <c r="M111" s="25">
        <v>-1000</v>
      </c>
    </row>
    <row r="112" spans="1:13" s="25" customFormat="1">
      <c r="A112" s="87">
        <f t="shared" ca="1" si="3"/>
        <v>39965</v>
      </c>
      <c r="B112" s="101">
        <v>33.5</v>
      </c>
      <c r="C112" s="101">
        <v>0.08</v>
      </c>
      <c r="D112" s="101">
        <v>33.5</v>
      </c>
      <c r="E112" s="101">
        <v>0.08</v>
      </c>
      <c r="F112" s="102">
        <v>5</v>
      </c>
      <c r="G112" s="25">
        <v>-1000</v>
      </c>
      <c r="H112" s="101">
        <v>33.5</v>
      </c>
      <c r="I112" s="101">
        <v>0.08</v>
      </c>
      <c r="J112" s="101">
        <v>33.5</v>
      </c>
      <c r="K112" s="101">
        <v>0.08</v>
      </c>
      <c r="L112" s="102">
        <v>5</v>
      </c>
      <c r="M112" s="25">
        <v>-1000</v>
      </c>
    </row>
    <row r="113" spans="1:13" s="25" customFormat="1">
      <c r="A113" s="87">
        <f t="shared" ca="1" si="3"/>
        <v>39995</v>
      </c>
      <c r="B113" s="101">
        <v>40.5</v>
      </c>
      <c r="C113" s="101">
        <v>0.08</v>
      </c>
      <c r="D113" s="101">
        <v>40.5</v>
      </c>
      <c r="E113" s="101">
        <v>0.08</v>
      </c>
      <c r="F113" s="102">
        <v>5</v>
      </c>
      <c r="G113" s="25">
        <v>-1000</v>
      </c>
      <c r="H113" s="101">
        <v>40.5</v>
      </c>
      <c r="I113" s="101">
        <v>0.08</v>
      </c>
      <c r="J113" s="101">
        <v>40.5</v>
      </c>
      <c r="K113" s="101">
        <v>0.08</v>
      </c>
      <c r="L113" s="102">
        <v>5</v>
      </c>
      <c r="M113" s="25">
        <v>-1000</v>
      </c>
    </row>
    <row r="114" spans="1:13" s="25" customFormat="1">
      <c r="A114" s="87">
        <f t="shared" ca="1" si="3"/>
        <v>40026</v>
      </c>
      <c r="B114" s="101">
        <v>40.5</v>
      </c>
      <c r="C114" s="101">
        <v>0.08</v>
      </c>
      <c r="D114" s="101">
        <v>40.5</v>
      </c>
      <c r="E114" s="101">
        <v>0.08</v>
      </c>
      <c r="F114" s="102">
        <v>5</v>
      </c>
      <c r="G114" s="25">
        <v>-1000</v>
      </c>
      <c r="H114" s="101">
        <v>40.5</v>
      </c>
      <c r="I114" s="101">
        <v>0.08</v>
      </c>
      <c r="J114" s="101">
        <v>40.5</v>
      </c>
      <c r="K114" s="101">
        <v>0.08</v>
      </c>
      <c r="L114" s="102">
        <v>5</v>
      </c>
      <c r="M114" s="25">
        <v>-1000</v>
      </c>
    </row>
    <row r="115" spans="1:13" s="25" customFormat="1">
      <c r="A115" s="87">
        <f t="shared" ca="1" si="3"/>
        <v>40057</v>
      </c>
      <c r="B115" s="101">
        <v>29.75</v>
      </c>
      <c r="C115" s="101">
        <v>0.08</v>
      </c>
      <c r="D115" s="101">
        <v>29.75</v>
      </c>
      <c r="E115" s="101">
        <v>0.08</v>
      </c>
      <c r="F115" s="102">
        <v>5</v>
      </c>
      <c r="G115" s="25">
        <v>-1000</v>
      </c>
      <c r="H115" s="101">
        <v>29.75</v>
      </c>
      <c r="I115" s="101">
        <v>0.08</v>
      </c>
      <c r="J115" s="101">
        <v>29.75</v>
      </c>
      <c r="K115" s="101">
        <v>0.08</v>
      </c>
      <c r="L115" s="102">
        <v>5</v>
      </c>
      <c r="M115" s="25">
        <v>-1000</v>
      </c>
    </row>
    <row r="116" spans="1:13" s="25" customFormat="1">
      <c r="A116" s="87">
        <f t="shared" ca="1" si="3"/>
        <v>40087</v>
      </c>
      <c r="B116" s="101">
        <v>28.75</v>
      </c>
      <c r="C116" s="101">
        <v>0.08</v>
      </c>
      <c r="D116" s="101">
        <v>28.75</v>
      </c>
      <c r="E116" s="101">
        <v>0.08</v>
      </c>
      <c r="F116" s="102">
        <v>5</v>
      </c>
      <c r="G116" s="25">
        <v>-1000</v>
      </c>
      <c r="H116" s="101">
        <v>28.75</v>
      </c>
      <c r="I116" s="101">
        <v>0.08</v>
      </c>
      <c r="J116" s="101">
        <v>28.75</v>
      </c>
      <c r="K116" s="101">
        <v>0.08</v>
      </c>
      <c r="L116" s="102">
        <v>5</v>
      </c>
      <c r="M116" s="25">
        <v>-1000</v>
      </c>
    </row>
    <row r="117" spans="1:13" s="25" customFormat="1">
      <c r="A117" s="87">
        <f t="shared" ca="1" si="3"/>
        <v>40118</v>
      </c>
      <c r="B117" s="101">
        <v>28.75</v>
      </c>
      <c r="C117" s="101">
        <v>0.08</v>
      </c>
      <c r="D117" s="101">
        <v>28.75</v>
      </c>
      <c r="E117" s="101">
        <v>0.08</v>
      </c>
      <c r="F117" s="102">
        <v>5</v>
      </c>
      <c r="G117" s="25">
        <v>-1000</v>
      </c>
      <c r="H117" s="101">
        <v>28.75</v>
      </c>
      <c r="I117" s="101">
        <v>0.08</v>
      </c>
      <c r="J117" s="101">
        <v>28.75</v>
      </c>
      <c r="K117" s="101">
        <v>0.08</v>
      </c>
      <c r="L117" s="102">
        <v>5</v>
      </c>
      <c r="M117" s="25">
        <v>-1000</v>
      </c>
    </row>
    <row r="118" spans="1:13" s="25" customFormat="1">
      <c r="A118" s="87">
        <f t="shared" ca="1" si="3"/>
        <v>40148</v>
      </c>
      <c r="B118" s="101">
        <v>26.75</v>
      </c>
      <c r="C118" s="101">
        <v>0.08</v>
      </c>
      <c r="D118" s="101">
        <v>26.75</v>
      </c>
      <c r="E118" s="101">
        <v>0.08</v>
      </c>
      <c r="F118" s="102">
        <v>5</v>
      </c>
      <c r="G118" s="25">
        <v>-1000</v>
      </c>
      <c r="H118" s="101">
        <v>26.75</v>
      </c>
      <c r="I118" s="101">
        <v>0.08</v>
      </c>
      <c r="J118" s="101">
        <v>26.75</v>
      </c>
      <c r="K118" s="101">
        <v>0.08</v>
      </c>
      <c r="L118" s="102">
        <v>5</v>
      </c>
      <c r="M118" s="25">
        <v>-1000</v>
      </c>
    </row>
    <row r="119" spans="1:13" s="25" customFormat="1">
      <c r="A119" s="87">
        <f t="shared" ca="1" si="3"/>
        <v>40179</v>
      </c>
      <c r="B119" s="101">
        <v>29.25</v>
      </c>
      <c r="C119" s="101">
        <v>0.08</v>
      </c>
      <c r="D119" s="101">
        <v>29.25</v>
      </c>
      <c r="E119" s="101">
        <v>0.08</v>
      </c>
      <c r="F119" s="102">
        <v>5</v>
      </c>
      <c r="G119" s="25">
        <v>-1000</v>
      </c>
      <c r="H119" s="101">
        <v>29.25</v>
      </c>
      <c r="I119" s="101">
        <v>0.08</v>
      </c>
      <c r="J119" s="101">
        <v>29.25</v>
      </c>
      <c r="K119" s="101">
        <v>0.08</v>
      </c>
      <c r="L119" s="102">
        <v>5</v>
      </c>
      <c r="M119" s="25">
        <v>-1000</v>
      </c>
    </row>
    <row r="120" spans="1:13" s="25" customFormat="1">
      <c r="A120" s="87">
        <f t="shared" ca="1" si="3"/>
        <v>40210</v>
      </c>
      <c r="B120" s="101">
        <v>27.25</v>
      </c>
      <c r="C120" s="101">
        <v>0.08</v>
      </c>
      <c r="D120" s="101">
        <v>27.25</v>
      </c>
      <c r="E120" s="101">
        <v>0.08</v>
      </c>
      <c r="F120" s="102">
        <v>5</v>
      </c>
      <c r="G120" s="25">
        <v>-1000</v>
      </c>
      <c r="H120" s="101">
        <v>27.25</v>
      </c>
      <c r="I120" s="101">
        <v>0.08</v>
      </c>
      <c r="J120" s="101">
        <v>27.25</v>
      </c>
      <c r="K120" s="101">
        <v>0.08</v>
      </c>
      <c r="L120" s="102">
        <v>5</v>
      </c>
      <c r="M120" s="25">
        <v>-1000</v>
      </c>
    </row>
    <row r="121" spans="1:13" s="25" customFormat="1">
      <c r="A121" s="87">
        <f t="shared" ca="1" si="3"/>
        <v>40238</v>
      </c>
      <c r="B121" s="101">
        <v>28.25</v>
      </c>
      <c r="C121" s="101">
        <v>0.08</v>
      </c>
      <c r="D121" s="101">
        <v>28.25</v>
      </c>
      <c r="E121" s="101">
        <v>0.08</v>
      </c>
      <c r="F121" s="102">
        <v>5</v>
      </c>
      <c r="G121" s="25">
        <v>-1000</v>
      </c>
      <c r="H121" s="101">
        <v>28.25</v>
      </c>
      <c r="I121" s="101">
        <v>0.08</v>
      </c>
      <c r="J121" s="101">
        <v>28.25</v>
      </c>
      <c r="K121" s="101">
        <v>0.08</v>
      </c>
      <c r="L121" s="102">
        <v>5</v>
      </c>
      <c r="M121" s="25">
        <v>-1000</v>
      </c>
    </row>
    <row r="122" spans="1:13" s="25" customFormat="1">
      <c r="A122" s="87">
        <f t="shared" ca="1" si="3"/>
        <v>40269</v>
      </c>
      <c r="B122" s="101">
        <v>29.25</v>
      </c>
      <c r="C122" s="101">
        <v>0.08</v>
      </c>
      <c r="D122" s="101">
        <v>29.25</v>
      </c>
      <c r="E122" s="101">
        <v>0.08</v>
      </c>
      <c r="F122" s="102">
        <v>5</v>
      </c>
      <c r="G122" s="25">
        <v>-1000</v>
      </c>
      <c r="H122" s="101">
        <v>29.25</v>
      </c>
      <c r="I122" s="101">
        <v>0.08</v>
      </c>
      <c r="J122" s="101">
        <v>29.25</v>
      </c>
      <c r="K122" s="101">
        <v>0.08</v>
      </c>
      <c r="L122" s="102">
        <v>5</v>
      </c>
      <c r="M122" s="25">
        <v>-1000</v>
      </c>
    </row>
    <row r="123" spans="1:13" s="25" customFormat="1">
      <c r="A123" s="87">
        <f t="shared" ca="1" si="3"/>
        <v>40299</v>
      </c>
      <c r="B123" s="101">
        <v>30.25</v>
      </c>
      <c r="C123" s="101">
        <v>0.08</v>
      </c>
      <c r="D123" s="101">
        <v>30.25</v>
      </c>
      <c r="E123" s="101">
        <v>0.08</v>
      </c>
      <c r="F123" s="102">
        <v>5</v>
      </c>
      <c r="G123" s="25">
        <v>-1000</v>
      </c>
      <c r="H123" s="101">
        <v>30.25</v>
      </c>
      <c r="I123" s="101">
        <v>0.08</v>
      </c>
      <c r="J123" s="101">
        <v>30.25</v>
      </c>
      <c r="K123" s="101">
        <v>0.08</v>
      </c>
      <c r="L123" s="102">
        <v>5</v>
      </c>
      <c r="M123" s="25">
        <v>-1000</v>
      </c>
    </row>
    <row r="124" spans="1:13" s="25" customFormat="1">
      <c r="A124" s="87">
        <f t="shared" ca="1" si="3"/>
        <v>40330</v>
      </c>
      <c r="B124" s="101">
        <v>34.25</v>
      </c>
      <c r="C124" s="101">
        <v>0.08</v>
      </c>
      <c r="D124" s="101">
        <v>34.25</v>
      </c>
      <c r="E124" s="101">
        <v>0.08</v>
      </c>
      <c r="F124" s="102">
        <v>5</v>
      </c>
      <c r="G124" s="25">
        <v>-1000</v>
      </c>
      <c r="H124" s="101">
        <v>34.25</v>
      </c>
      <c r="I124" s="101">
        <v>0.08</v>
      </c>
      <c r="J124" s="101">
        <v>34.25</v>
      </c>
      <c r="K124" s="101">
        <v>0.08</v>
      </c>
      <c r="L124" s="102">
        <v>5</v>
      </c>
      <c r="M124" s="25">
        <v>-1000</v>
      </c>
    </row>
    <row r="125" spans="1:13" s="25" customFormat="1">
      <c r="A125" s="87">
        <f t="shared" ca="1" si="3"/>
        <v>40360</v>
      </c>
      <c r="B125" s="101">
        <v>41.25</v>
      </c>
      <c r="C125" s="101">
        <v>0.08</v>
      </c>
      <c r="D125" s="101">
        <v>41.25</v>
      </c>
      <c r="E125" s="101">
        <v>0.08</v>
      </c>
      <c r="F125" s="102">
        <v>5</v>
      </c>
      <c r="G125" s="25">
        <v>-1000</v>
      </c>
      <c r="H125" s="101">
        <v>41.25</v>
      </c>
      <c r="I125" s="101">
        <v>0.08</v>
      </c>
      <c r="J125" s="101">
        <v>41.25</v>
      </c>
      <c r="K125" s="101">
        <v>0.08</v>
      </c>
      <c r="L125" s="102">
        <v>5</v>
      </c>
      <c r="M125" s="25">
        <v>-1000</v>
      </c>
    </row>
    <row r="126" spans="1:13" s="25" customFormat="1">
      <c r="A126" s="87">
        <f t="shared" ca="1" si="3"/>
        <v>40391</v>
      </c>
      <c r="B126" s="101">
        <v>41.25</v>
      </c>
      <c r="C126" s="101">
        <v>0.08</v>
      </c>
      <c r="D126" s="101">
        <v>41.25</v>
      </c>
      <c r="E126" s="101">
        <v>0.08</v>
      </c>
      <c r="F126" s="102">
        <v>5</v>
      </c>
      <c r="G126" s="25">
        <v>-1000</v>
      </c>
      <c r="H126" s="101">
        <v>41.25</v>
      </c>
      <c r="I126" s="101">
        <v>0.08</v>
      </c>
      <c r="J126" s="101">
        <v>41.25</v>
      </c>
      <c r="K126" s="101">
        <v>0.08</v>
      </c>
      <c r="L126" s="102">
        <v>5</v>
      </c>
      <c r="M126" s="25">
        <v>-1000</v>
      </c>
    </row>
    <row r="127" spans="1:13" s="25" customFormat="1">
      <c r="A127" s="87">
        <f t="shared" ca="1" si="3"/>
        <v>40422</v>
      </c>
      <c r="B127" s="101">
        <v>30.5</v>
      </c>
      <c r="C127" s="101">
        <v>0.08</v>
      </c>
      <c r="D127" s="101">
        <v>30.5</v>
      </c>
      <c r="E127" s="101">
        <v>0.08</v>
      </c>
      <c r="F127" s="102">
        <v>5</v>
      </c>
      <c r="G127" s="25">
        <v>-1000</v>
      </c>
      <c r="H127" s="101">
        <v>30.5</v>
      </c>
      <c r="I127" s="101">
        <v>0.08</v>
      </c>
      <c r="J127" s="101">
        <v>30.5</v>
      </c>
      <c r="K127" s="101">
        <v>0.08</v>
      </c>
      <c r="L127" s="102">
        <v>5</v>
      </c>
      <c r="M127" s="25">
        <v>-1000</v>
      </c>
    </row>
    <row r="128" spans="1:13" s="25" customFormat="1">
      <c r="A128" s="87">
        <f t="shared" ca="1" si="3"/>
        <v>40452</v>
      </c>
      <c r="B128" s="101">
        <v>29.5</v>
      </c>
      <c r="C128" s="101">
        <v>0.08</v>
      </c>
      <c r="D128" s="101">
        <v>29.5</v>
      </c>
      <c r="E128" s="101">
        <v>0.08</v>
      </c>
      <c r="F128" s="102">
        <v>5</v>
      </c>
      <c r="G128" s="25">
        <v>-1000</v>
      </c>
      <c r="H128" s="101">
        <v>29.5</v>
      </c>
      <c r="I128" s="101">
        <v>0.08</v>
      </c>
      <c r="J128" s="101">
        <v>29.5</v>
      </c>
      <c r="K128" s="101">
        <v>0.08</v>
      </c>
      <c r="L128" s="102">
        <v>5</v>
      </c>
      <c r="M128" s="25">
        <v>-1000</v>
      </c>
    </row>
    <row r="129" spans="1:13" s="25" customFormat="1">
      <c r="A129" s="87">
        <f t="shared" ca="1" si="3"/>
        <v>40483</v>
      </c>
      <c r="B129" s="101">
        <v>29.5</v>
      </c>
      <c r="C129" s="101">
        <v>0.08</v>
      </c>
      <c r="D129" s="101">
        <v>29.5</v>
      </c>
      <c r="E129" s="101">
        <v>0.08</v>
      </c>
      <c r="F129" s="102">
        <v>5</v>
      </c>
      <c r="G129" s="25">
        <v>-1000</v>
      </c>
      <c r="H129" s="101">
        <v>29.5</v>
      </c>
      <c r="I129" s="101">
        <v>0.08</v>
      </c>
      <c r="J129" s="101">
        <v>29.5</v>
      </c>
      <c r="K129" s="101">
        <v>0.08</v>
      </c>
      <c r="L129" s="102">
        <v>5</v>
      </c>
      <c r="M129" s="25">
        <v>-1000</v>
      </c>
    </row>
    <row r="130" spans="1:13" s="25" customFormat="1">
      <c r="A130" s="87">
        <f t="shared" ca="1" si="3"/>
        <v>40513</v>
      </c>
      <c r="B130" s="101">
        <v>27.5</v>
      </c>
      <c r="C130" s="101">
        <v>0.08</v>
      </c>
      <c r="D130" s="101">
        <v>27.5</v>
      </c>
      <c r="E130" s="101">
        <v>0.08</v>
      </c>
      <c r="F130" s="102">
        <v>5</v>
      </c>
      <c r="G130" s="25">
        <v>-1000</v>
      </c>
      <c r="H130" s="101">
        <v>27.5</v>
      </c>
      <c r="I130" s="101">
        <v>0.08</v>
      </c>
      <c r="J130" s="101">
        <v>27.5</v>
      </c>
      <c r="K130" s="101">
        <v>0.08</v>
      </c>
      <c r="L130" s="102">
        <v>5</v>
      </c>
      <c r="M130" s="25">
        <v>-1000</v>
      </c>
    </row>
    <row r="131" spans="1:13" s="25" customFormat="1">
      <c r="A131" s="87">
        <f t="shared" ca="1" si="3"/>
        <v>40544</v>
      </c>
      <c r="B131" s="101">
        <v>30</v>
      </c>
      <c r="C131" s="101">
        <v>0.08</v>
      </c>
      <c r="D131" s="101">
        <v>30</v>
      </c>
      <c r="E131" s="101">
        <v>0.08</v>
      </c>
      <c r="F131" s="102">
        <v>5</v>
      </c>
      <c r="G131" s="25">
        <v>-1000</v>
      </c>
      <c r="H131" s="101">
        <v>30</v>
      </c>
      <c r="I131" s="101">
        <v>0.08</v>
      </c>
      <c r="J131" s="101">
        <v>30</v>
      </c>
      <c r="K131" s="101">
        <v>0.08</v>
      </c>
      <c r="L131" s="102">
        <v>5</v>
      </c>
      <c r="M131" s="25">
        <v>-1000</v>
      </c>
    </row>
    <row r="132" spans="1:13" s="25" customFormat="1">
      <c r="A132" s="87">
        <f t="shared" ca="1" si="3"/>
        <v>40575</v>
      </c>
      <c r="B132" s="101">
        <v>28</v>
      </c>
      <c r="C132" s="101">
        <v>0.08</v>
      </c>
      <c r="D132" s="101">
        <v>28</v>
      </c>
      <c r="E132" s="101">
        <v>0.08</v>
      </c>
      <c r="F132" s="102">
        <v>5</v>
      </c>
      <c r="G132" s="25">
        <v>-1000</v>
      </c>
      <c r="H132" s="101">
        <v>28</v>
      </c>
      <c r="I132" s="101">
        <v>0.08</v>
      </c>
      <c r="J132" s="101">
        <v>28</v>
      </c>
      <c r="K132" s="101">
        <v>0.08</v>
      </c>
      <c r="L132" s="102">
        <v>5</v>
      </c>
      <c r="M132" s="25">
        <v>-1000</v>
      </c>
    </row>
    <row r="133" spans="1:13" s="25" customFormat="1">
      <c r="A133" s="87">
        <f t="shared" ca="1" si="3"/>
        <v>40603</v>
      </c>
      <c r="B133" s="101">
        <v>29</v>
      </c>
      <c r="C133" s="101">
        <v>0.08</v>
      </c>
      <c r="D133" s="101">
        <v>29</v>
      </c>
      <c r="E133" s="101">
        <v>0.08</v>
      </c>
      <c r="F133" s="102">
        <v>5</v>
      </c>
      <c r="G133" s="25">
        <v>-1000</v>
      </c>
      <c r="H133" s="101">
        <v>29</v>
      </c>
      <c r="I133" s="101">
        <v>0.08</v>
      </c>
      <c r="J133" s="101">
        <v>29</v>
      </c>
      <c r="K133" s="101">
        <v>0.08</v>
      </c>
      <c r="L133" s="102">
        <v>5</v>
      </c>
      <c r="M133" s="25">
        <v>-1000</v>
      </c>
    </row>
    <row r="134" spans="1:13" s="25" customFormat="1">
      <c r="A134" s="87">
        <f t="shared" ca="1" si="3"/>
        <v>40634</v>
      </c>
      <c r="B134" s="101">
        <v>30</v>
      </c>
      <c r="C134" s="101">
        <v>0.08</v>
      </c>
      <c r="D134" s="101">
        <v>30</v>
      </c>
      <c r="E134" s="101">
        <v>0.08</v>
      </c>
      <c r="F134" s="102">
        <v>5</v>
      </c>
      <c r="G134" s="25">
        <v>-1000</v>
      </c>
      <c r="H134" s="101">
        <v>30</v>
      </c>
      <c r="I134" s="101">
        <v>0.08</v>
      </c>
      <c r="J134" s="101">
        <v>30</v>
      </c>
      <c r="K134" s="101">
        <v>0.08</v>
      </c>
      <c r="L134" s="102">
        <v>5</v>
      </c>
      <c r="M134" s="25">
        <v>-1000</v>
      </c>
    </row>
    <row r="135" spans="1:13" s="25" customFormat="1">
      <c r="A135" s="87">
        <f t="shared" ca="1" si="3"/>
        <v>40664</v>
      </c>
      <c r="B135" s="101">
        <v>31</v>
      </c>
      <c r="C135" s="101">
        <v>0.08</v>
      </c>
      <c r="D135" s="101">
        <v>31</v>
      </c>
      <c r="E135" s="101">
        <v>0.08</v>
      </c>
      <c r="F135" s="102">
        <v>5</v>
      </c>
      <c r="G135" s="25">
        <v>-1000</v>
      </c>
      <c r="H135" s="101">
        <v>31</v>
      </c>
      <c r="I135" s="101">
        <v>0.08</v>
      </c>
      <c r="J135" s="101">
        <v>31</v>
      </c>
      <c r="K135" s="101">
        <v>0.08</v>
      </c>
      <c r="L135" s="102">
        <v>5</v>
      </c>
      <c r="M135" s="25">
        <v>-1000</v>
      </c>
    </row>
    <row r="136" spans="1:13" s="25" customFormat="1">
      <c r="A136" s="87">
        <f t="shared" ca="1" si="3"/>
        <v>40695</v>
      </c>
      <c r="B136" s="101">
        <v>35</v>
      </c>
      <c r="C136" s="101">
        <v>0.08</v>
      </c>
      <c r="D136" s="101">
        <v>35</v>
      </c>
      <c r="E136" s="101">
        <v>0.08</v>
      </c>
      <c r="F136" s="102">
        <v>5</v>
      </c>
      <c r="G136" s="25">
        <v>-1000</v>
      </c>
      <c r="H136" s="101">
        <v>35</v>
      </c>
      <c r="I136" s="101">
        <v>0.08</v>
      </c>
      <c r="J136" s="101">
        <v>35</v>
      </c>
      <c r="K136" s="101">
        <v>0.08</v>
      </c>
      <c r="L136" s="102">
        <v>5</v>
      </c>
      <c r="M136" s="25">
        <v>-1000</v>
      </c>
    </row>
    <row r="137" spans="1:13" s="25" customFormat="1">
      <c r="A137" s="87">
        <f t="shared" ca="1" si="3"/>
        <v>40725</v>
      </c>
      <c r="B137" s="101">
        <v>42</v>
      </c>
      <c r="C137" s="101">
        <v>0.08</v>
      </c>
      <c r="D137" s="101">
        <v>42</v>
      </c>
      <c r="E137" s="101">
        <v>0.08</v>
      </c>
      <c r="F137" s="102">
        <v>5</v>
      </c>
      <c r="G137" s="25">
        <v>-1000</v>
      </c>
      <c r="H137" s="101">
        <v>42</v>
      </c>
      <c r="I137" s="101">
        <v>0.08</v>
      </c>
      <c r="J137" s="101">
        <v>42</v>
      </c>
      <c r="K137" s="101">
        <v>0.08</v>
      </c>
      <c r="L137" s="102">
        <v>5</v>
      </c>
      <c r="M137" s="25">
        <v>-1000</v>
      </c>
    </row>
    <row r="138" spans="1:13" s="25" customFormat="1">
      <c r="A138" s="87">
        <f t="shared" ca="1" si="3"/>
        <v>40756</v>
      </c>
      <c r="B138" s="101">
        <v>42</v>
      </c>
      <c r="C138" s="101">
        <v>0.08</v>
      </c>
      <c r="D138" s="101">
        <v>42</v>
      </c>
      <c r="E138" s="101">
        <v>0.08</v>
      </c>
      <c r="F138" s="102">
        <v>5</v>
      </c>
      <c r="G138" s="25">
        <v>-1000</v>
      </c>
      <c r="H138" s="101">
        <v>42</v>
      </c>
      <c r="I138" s="101">
        <v>0.08</v>
      </c>
      <c r="J138" s="101">
        <v>42</v>
      </c>
      <c r="K138" s="101">
        <v>0.08</v>
      </c>
      <c r="L138" s="102">
        <v>5</v>
      </c>
      <c r="M138" s="25">
        <v>-1000</v>
      </c>
    </row>
    <row r="139" spans="1:13" s="25" customFormat="1">
      <c r="A139" s="87">
        <f t="shared" ca="1" si="3"/>
        <v>40787</v>
      </c>
      <c r="B139" s="101">
        <v>31.25</v>
      </c>
      <c r="C139" s="101">
        <v>0.08</v>
      </c>
      <c r="D139" s="101">
        <v>31.25</v>
      </c>
      <c r="E139" s="101">
        <v>0.08</v>
      </c>
      <c r="F139" s="102">
        <v>5</v>
      </c>
      <c r="G139" s="25">
        <v>-1000</v>
      </c>
      <c r="H139" s="101">
        <v>31.25</v>
      </c>
      <c r="I139" s="101">
        <v>0.08</v>
      </c>
      <c r="J139" s="101">
        <v>31.25</v>
      </c>
      <c r="K139" s="101">
        <v>0.08</v>
      </c>
      <c r="L139" s="102">
        <v>5</v>
      </c>
      <c r="M139" s="25">
        <v>-1000</v>
      </c>
    </row>
    <row r="140" spans="1:13" s="25" customFormat="1">
      <c r="A140" s="87">
        <f t="shared" ref="A140:A203" ca="1" si="4">EOMONTH(A139,0)+1</f>
        <v>40817</v>
      </c>
      <c r="B140" s="101">
        <v>30.25</v>
      </c>
      <c r="C140" s="101">
        <v>0.08</v>
      </c>
      <c r="D140" s="101">
        <v>30.25</v>
      </c>
      <c r="E140" s="101">
        <v>0.08</v>
      </c>
      <c r="F140" s="102">
        <v>5</v>
      </c>
      <c r="G140" s="25">
        <v>-1000</v>
      </c>
      <c r="H140" s="101">
        <v>30.25</v>
      </c>
      <c r="I140" s="101">
        <v>0.08</v>
      </c>
      <c r="J140" s="101">
        <v>30.25</v>
      </c>
      <c r="K140" s="101">
        <v>0.08</v>
      </c>
      <c r="L140" s="102">
        <v>5</v>
      </c>
      <c r="M140" s="25">
        <v>-1000</v>
      </c>
    </row>
    <row r="141" spans="1:13" s="25" customFormat="1">
      <c r="A141" s="87">
        <f t="shared" ca="1" si="4"/>
        <v>40848</v>
      </c>
      <c r="B141" s="101">
        <v>30.25</v>
      </c>
      <c r="C141" s="101">
        <v>0.08</v>
      </c>
      <c r="D141" s="101">
        <v>30.25</v>
      </c>
      <c r="E141" s="101">
        <v>0.08</v>
      </c>
      <c r="F141" s="102">
        <v>5</v>
      </c>
      <c r="G141" s="25">
        <v>-1000</v>
      </c>
      <c r="H141" s="101">
        <v>30.25</v>
      </c>
      <c r="I141" s="101">
        <v>0.08</v>
      </c>
      <c r="J141" s="101">
        <v>30.25</v>
      </c>
      <c r="K141" s="101">
        <v>0.08</v>
      </c>
      <c r="L141" s="102">
        <v>5</v>
      </c>
      <c r="M141" s="25">
        <v>-1000</v>
      </c>
    </row>
    <row r="142" spans="1:13" s="25" customFormat="1">
      <c r="A142" s="87">
        <f t="shared" ca="1" si="4"/>
        <v>40878</v>
      </c>
      <c r="B142" s="101">
        <v>28.25</v>
      </c>
      <c r="C142" s="101">
        <v>0.08</v>
      </c>
      <c r="D142" s="101">
        <v>28.25</v>
      </c>
      <c r="E142" s="101">
        <v>0.08</v>
      </c>
      <c r="F142" s="102">
        <v>5</v>
      </c>
      <c r="G142" s="25">
        <v>-1000</v>
      </c>
      <c r="H142" s="101">
        <v>28.25</v>
      </c>
      <c r="I142" s="101">
        <v>0.08</v>
      </c>
      <c r="J142" s="101">
        <v>28.25</v>
      </c>
      <c r="K142" s="101">
        <v>0.08</v>
      </c>
      <c r="L142" s="102">
        <v>5</v>
      </c>
      <c r="M142" s="25">
        <v>-1000</v>
      </c>
    </row>
    <row r="143" spans="1:13" s="25" customFormat="1">
      <c r="A143" s="87">
        <f t="shared" ca="1" si="4"/>
        <v>40909</v>
      </c>
      <c r="B143" s="101">
        <v>30.75</v>
      </c>
      <c r="C143" s="101">
        <v>0.08</v>
      </c>
      <c r="D143" s="101">
        <v>30.75</v>
      </c>
      <c r="E143" s="101">
        <v>0.08</v>
      </c>
      <c r="F143" s="102">
        <v>5</v>
      </c>
      <c r="G143" s="25">
        <v>-1000</v>
      </c>
      <c r="H143" s="101">
        <v>30.75</v>
      </c>
      <c r="I143" s="101">
        <v>0.08</v>
      </c>
      <c r="J143" s="101">
        <v>30.75</v>
      </c>
      <c r="K143" s="101">
        <v>0.08</v>
      </c>
      <c r="L143" s="102">
        <v>5</v>
      </c>
      <c r="M143" s="25">
        <v>-1000</v>
      </c>
    </row>
    <row r="144" spans="1:13" s="25" customFormat="1">
      <c r="A144" s="87">
        <f t="shared" ca="1" si="4"/>
        <v>40940</v>
      </c>
      <c r="B144" s="101">
        <v>28.75</v>
      </c>
      <c r="C144" s="101">
        <v>0.08</v>
      </c>
      <c r="D144" s="101">
        <v>28.75</v>
      </c>
      <c r="E144" s="101">
        <v>0.08</v>
      </c>
      <c r="F144" s="102">
        <v>5</v>
      </c>
      <c r="G144" s="25">
        <v>-1000</v>
      </c>
      <c r="H144" s="101">
        <v>28.75</v>
      </c>
      <c r="I144" s="101">
        <v>0.08</v>
      </c>
      <c r="J144" s="101">
        <v>28.75</v>
      </c>
      <c r="K144" s="101">
        <v>0.08</v>
      </c>
      <c r="L144" s="102">
        <v>5</v>
      </c>
      <c r="M144" s="25">
        <v>-1000</v>
      </c>
    </row>
    <row r="145" spans="1:13" s="25" customFormat="1">
      <c r="A145" s="87">
        <f t="shared" ca="1" si="4"/>
        <v>40969</v>
      </c>
      <c r="B145" s="101">
        <v>29.75</v>
      </c>
      <c r="C145" s="101">
        <v>0.08</v>
      </c>
      <c r="D145" s="101">
        <v>29.75</v>
      </c>
      <c r="E145" s="101">
        <v>0.08</v>
      </c>
      <c r="F145" s="102">
        <v>5</v>
      </c>
      <c r="G145" s="25">
        <v>-1000</v>
      </c>
      <c r="H145" s="101">
        <v>29.75</v>
      </c>
      <c r="I145" s="101">
        <v>0.08</v>
      </c>
      <c r="J145" s="101">
        <v>29.75</v>
      </c>
      <c r="K145" s="101">
        <v>0.08</v>
      </c>
      <c r="L145" s="102">
        <v>5</v>
      </c>
      <c r="M145" s="25">
        <v>-1000</v>
      </c>
    </row>
    <row r="146" spans="1:13" s="25" customFormat="1">
      <c r="A146" s="87">
        <f t="shared" ca="1" si="4"/>
        <v>41000</v>
      </c>
      <c r="B146" s="101">
        <v>30.75</v>
      </c>
      <c r="C146" s="101">
        <v>0.08</v>
      </c>
      <c r="D146" s="101">
        <v>30.75</v>
      </c>
      <c r="E146" s="101">
        <v>0.08</v>
      </c>
      <c r="F146" s="102">
        <v>5</v>
      </c>
      <c r="G146" s="25">
        <v>-1000</v>
      </c>
      <c r="H146" s="101">
        <v>30.75</v>
      </c>
      <c r="I146" s="101">
        <v>0.08</v>
      </c>
      <c r="J146" s="101">
        <v>30.75</v>
      </c>
      <c r="K146" s="101">
        <v>0.08</v>
      </c>
      <c r="L146" s="102">
        <v>5</v>
      </c>
      <c r="M146" s="25">
        <v>-1000</v>
      </c>
    </row>
    <row r="147" spans="1:13" s="25" customFormat="1">
      <c r="A147" s="87">
        <f t="shared" ca="1" si="4"/>
        <v>41030</v>
      </c>
      <c r="B147" s="101">
        <v>31.75</v>
      </c>
      <c r="C147" s="101">
        <v>0.08</v>
      </c>
      <c r="D147" s="101">
        <v>31.75</v>
      </c>
      <c r="E147" s="101">
        <v>0.08</v>
      </c>
      <c r="F147" s="102">
        <v>5</v>
      </c>
      <c r="G147" s="25">
        <v>-1000</v>
      </c>
      <c r="H147" s="101">
        <v>31.75</v>
      </c>
      <c r="I147" s="101">
        <v>0.08</v>
      </c>
      <c r="J147" s="101">
        <v>31.75</v>
      </c>
      <c r="K147" s="101">
        <v>0.08</v>
      </c>
      <c r="L147" s="102">
        <v>5</v>
      </c>
      <c r="M147" s="25">
        <v>-1000</v>
      </c>
    </row>
    <row r="148" spans="1:13" s="25" customFormat="1">
      <c r="A148" s="87">
        <f t="shared" ca="1" si="4"/>
        <v>41061</v>
      </c>
      <c r="B148" s="101">
        <v>35.75</v>
      </c>
      <c r="C148" s="101">
        <v>0.08</v>
      </c>
      <c r="D148" s="101">
        <v>35.75</v>
      </c>
      <c r="E148" s="101">
        <v>0.08</v>
      </c>
      <c r="F148" s="102">
        <v>5</v>
      </c>
      <c r="G148" s="25">
        <v>-1000</v>
      </c>
      <c r="H148" s="101">
        <v>35.75</v>
      </c>
      <c r="I148" s="101">
        <v>0.08</v>
      </c>
      <c r="J148" s="101">
        <v>35.75</v>
      </c>
      <c r="K148" s="101">
        <v>0.08</v>
      </c>
      <c r="L148" s="102">
        <v>5</v>
      </c>
      <c r="M148" s="25">
        <v>-1000</v>
      </c>
    </row>
    <row r="149" spans="1:13" s="25" customFormat="1">
      <c r="A149" s="87">
        <f t="shared" ca="1" si="4"/>
        <v>41091</v>
      </c>
      <c r="B149" s="101">
        <v>42.75</v>
      </c>
      <c r="C149" s="101">
        <v>0.08</v>
      </c>
      <c r="D149" s="101">
        <v>42.75</v>
      </c>
      <c r="E149" s="101">
        <v>0.08</v>
      </c>
      <c r="F149" s="102">
        <v>5</v>
      </c>
      <c r="G149" s="25">
        <v>-1000</v>
      </c>
      <c r="H149" s="101">
        <v>42.75</v>
      </c>
      <c r="I149" s="101">
        <v>0.08</v>
      </c>
      <c r="J149" s="101">
        <v>42.75</v>
      </c>
      <c r="K149" s="101">
        <v>0.08</v>
      </c>
      <c r="L149" s="102">
        <v>5</v>
      </c>
      <c r="M149" s="25">
        <v>-1000</v>
      </c>
    </row>
    <row r="150" spans="1:13" s="25" customFormat="1">
      <c r="A150" s="87">
        <f t="shared" ca="1" si="4"/>
        <v>41122</v>
      </c>
      <c r="B150" s="101">
        <v>42.75</v>
      </c>
      <c r="C150" s="101">
        <v>0.08</v>
      </c>
      <c r="D150" s="101">
        <v>42.75</v>
      </c>
      <c r="E150" s="101">
        <v>0.08</v>
      </c>
      <c r="F150" s="102">
        <v>5</v>
      </c>
      <c r="G150" s="25">
        <v>-1000</v>
      </c>
      <c r="H150" s="101">
        <v>42.75</v>
      </c>
      <c r="I150" s="101">
        <v>0.08</v>
      </c>
      <c r="J150" s="101">
        <v>42.75</v>
      </c>
      <c r="K150" s="101">
        <v>0.08</v>
      </c>
      <c r="L150" s="102">
        <v>5</v>
      </c>
      <c r="M150" s="25">
        <v>-1000</v>
      </c>
    </row>
    <row r="151" spans="1:13" s="25" customFormat="1">
      <c r="A151" s="87">
        <f t="shared" ca="1" si="4"/>
        <v>41153</v>
      </c>
      <c r="B151" s="101">
        <v>32</v>
      </c>
      <c r="C151" s="101">
        <v>0.08</v>
      </c>
      <c r="D151" s="101">
        <v>32</v>
      </c>
      <c r="E151" s="101">
        <v>0.08</v>
      </c>
      <c r="F151" s="102">
        <v>5</v>
      </c>
      <c r="G151" s="25">
        <v>-1000</v>
      </c>
      <c r="H151" s="101">
        <v>32</v>
      </c>
      <c r="I151" s="101">
        <v>0.08</v>
      </c>
      <c r="J151" s="101">
        <v>32</v>
      </c>
      <c r="K151" s="101">
        <v>0.08</v>
      </c>
      <c r="L151" s="102">
        <v>5</v>
      </c>
      <c r="M151" s="25">
        <v>-1000</v>
      </c>
    </row>
    <row r="152" spans="1:13" s="25" customFormat="1">
      <c r="A152" s="87">
        <f t="shared" ca="1" si="4"/>
        <v>41183</v>
      </c>
      <c r="B152" s="101">
        <v>31</v>
      </c>
      <c r="C152" s="101">
        <v>0.08</v>
      </c>
      <c r="D152" s="101">
        <v>31</v>
      </c>
      <c r="E152" s="101">
        <v>0.08</v>
      </c>
      <c r="F152" s="102">
        <v>5</v>
      </c>
      <c r="G152" s="25">
        <v>-1000</v>
      </c>
      <c r="H152" s="101">
        <v>31</v>
      </c>
      <c r="I152" s="101">
        <v>0.08</v>
      </c>
      <c r="J152" s="101">
        <v>31</v>
      </c>
      <c r="K152" s="101">
        <v>0.08</v>
      </c>
      <c r="L152" s="102">
        <v>5</v>
      </c>
      <c r="M152" s="25">
        <v>-1000</v>
      </c>
    </row>
    <row r="153" spans="1:13" s="25" customFormat="1">
      <c r="A153" s="87">
        <f t="shared" ca="1" si="4"/>
        <v>41214</v>
      </c>
      <c r="B153" s="101">
        <v>31</v>
      </c>
      <c r="C153" s="101">
        <v>0.08</v>
      </c>
      <c r="D153" s="101">
        <v>31</v>
      </c>
      <c r="E153" s="101">
        <v>0.08</v>
      </c>
      <c r="F153" s="102">
        <v>5</v>
      </c>
      <c r="G153" s="25">
        <v>-1000</v>
      </c>
      <c r="H153" s="101">
        <v>31</v>
      </c>
      <c r="I153" s="101">
        <v>0.08</v>
      </c>
      <c r="J153" s="101">
        <v>31</v>
      </c>
      <c r="K153" s="101">
        <v>0.08</v>
      </c>
      <c r="L153" s="102">
        <v>5</v>
      </c>
      <c r="M153" s="25">
        <v>-1000</v>
      </c>
    </row>
    <row r="154" spans="1:13" s="25" customFormat="1">
      <c r="A154" s="87">
        <f t="shared" ca="1" si="4"/>
        <v>41244</v>
      </c>
      <c r="B154" s="101">
        <v>29</v>
      </c>
      <c r="C154" s="101">
        <v>0.08</v>
      </c>
      <c r="D154" s="101">
        <v>29</v>
      </c>
      <c r="E154" s="101">
        <v>0.08</v>
      </c>
      <c r="F154" s="102">
        <v>5</v>
      </c>
      <c r="G154" s="25">
        <v>-1000</v>
      </c>
      <c r="H154" s="101">
        <v>29</v>
      </c>
      <c r="I154" s="101">
        <v>0.08</v>
      </c>
      <c r="J154" s="101">
        <v>29</v>
      </c>
      <c r="K154" s="101">
        <v>0.08</v>
      </c>
      <c r="L154" s="102">
        <v>5</v>
      </c>
      <c r="M154" s="25">
        <v>-1000</v>
      </c>
    </row>
    <row r="155" spans="1:13" s="25" customFormat="1">
      <c r="A155" s="87">
        <f t="shared" ca="1" si="4"/>
        <v>41275</v>
      </c>
      <c r="B155" s="101">
        <v>31.5</v>
      </c>
      <c r="C155" s="101">
        <v>0.08</v>
      </c>
      <c r="D155" s="101">
        <v>31.5</v>
      </c>
      <c r="E155" s="101">
        <v>0.08</v>
      </c>
      <c r="F155" s="102">
        <v>5</v>
      </c>
      <c r="G155" s="25">
        <v>-1000</v>
      </c>
      <c r="H155" s="101">
        <v>31.5</v>
      </c>
      <c r="I155" s="101">
        <v>0.08</v>
      </c>
      <c r="J155" s="101">
        <v>31.5</v>
      </c>
      <c r="K155" s="101">
        <v>0.08</v>
      </c>
      <c r="L155" s="102">
        <v>5</v>
      </c>
      <c r="M155" s="25">
        <v>-1000</v>
      </c>
    </row>
    <row r="156" spans="1:13" s="25" customFormat="1">
      <c r="A156" s="87">
        <f t="shared" ca="1" si="4"/>
        <v>41306</v>
      </c>
      <c r="B156" s="101">
        <v>29.5</v>
      </c>
      <c r="C156" s="101">
        <v>0.08</v>
      </c>
      <c r="D156" s="101">
        <v>29.5</v>
      </c>
      <c r="E156" s="101">
        <v>0.08</v>
      </c>
      <c r="F156" s="102">
        <v>5</v>
      </c>
      <c r="G156" s="25">
        <v>-1000</v>
      </c>
      <c r="H156" s="101">
        <v>29.5</v>
      </c>
      <c r="I156" s="101">
        <v>0.08</v>
      </c>
      <c r="J156" s="101">
        <v>29.5</v>
      </c>
      <c r="K156" s="101">
        <v>0.08</v>
      </c>
      <c r="L156" s="102">
        <v>5</v>
      </c>
      <c r="M156" s="25">
        <v>-1000</v>
      </c>
    </row>
    <row r="157" spans="1:13" s="25" customFormat="1">
      <c r="A157" s="87">
        <f t="shared" ca="1" si="4"/>
        <v>41334</v>
      </c>
      <c r="B157" s="101">
        <v>30.5</v>
      </c>
      <c r="C157" s="101">
        <v>0.08</v>
      </c>
      <c r="D157" s="101">
        <v>30.5</v>
      </c>
      <c r="E157" s="101">
        <v>0.08</v>
      </c>
      <c r="F157" s="102">
        <v>5</v>
      </c>
      <c r="G157" s="25">
        <v>-1000</v>
      </c>
      <c r="H157" s="101">
        <v>30.5</v>
      </c>
      <c r="I157" s="101">
        <v>0.08</v>
      </c>
      <c r="J157" s="101">
        <v>30.5</v>
      </c>
      <c r="K157" s="101">
        <v>0.08</v>
      </c>
      <c r="L157" s="102">
        <v>5</v>
      </c>
      <c r="M157" s="25">
        <v>-1000</v>
      </c>
    </row>
    <row r="158" spans="1:13" s="25" customFormat="1">
      <c r="A158" s="87">
        <f t="shared" ca="1" si="4"/>
        <v>41365</v>
      </c>
      <c r="B158" s="101">
        <v>31.5</v>
      </c>
      <c r="C158" s="101">
        <v>0.08</v>
      </c>
      <c r="D158" s="101">
        <v>31.5</v>
      </c>
      <c r="E158" s="101">
        <v>0.08</v>
      </c>
      <c r="F158" s="102">
        <v>5</v>
      </c>
      <c r="G158" s="25">
        <v>-1000</v>
      </c>
      <c r="H158" s="101">
        <v>31.5</v>
      </c>
      <c r="I158" s="101">
        <v>0.08</v>
      </c>
      <c r="J158" s="101">
        <v>31.5</v>
      </c>
      <c r="K158" s="101">
        <v>0.08</v>
      </c>
      <c r="L158" s="102">
        <v>5</v>
      </c>
      <c r="M158" s="25">
        <v>-1000</v>
      </c>
    </row>
    <row r="159" spans="1:13" s="25" customFormat="1">
      <c r="A159" s="87">
        <f t="shared" ca="1" si="4"/>
        <v>41395</v>
      </c>
      <c r="B159" s="101">
        <v>32.5</v>
      </c>
      <c r="C159" s="101">
        <v>0.08</v>
      </c>
      <c r="D159" s="101">
        <v>32.5</v>
      </c>
      <c r="E159" s="101">
        <v>0.08</v>
      </c>
      <c r="F159" s="102">
        <v>5</v>
      </c>
      <c r="G159" s="25">
        <v>-1000</v>
      </c>
      <c r="H159" s="101">
        <v>32.5</v>
      </c>
      <c r="I159" s="101">
        <v>0.08</v>
      </c>
      <c r="J159" s="101">
        <v>32.5</v>
      </c>
      <c r="K159" s="101">
        <v>0.08</v>
      </c>
      <c r="L159" s="102">
        <v>5</v>
      </c>
      <c r="M159" s="25">
        <v>-1000</v>
      </c>
    </row>
    <row r="160" spans="1:13" s="25" customFormat="1">
      <c r="A160" s="87">
        <f t="shared" ca="1" si="4"/>
        <v>41426</v>
      </c>
      <c r="B160" s="101">
        <v>36.5</v>
      </c>
      <c r="C160" s="101">
        <v>0.08</v>
      </c>
      <c r="D160" s="101">
        <v>36.5</v>
      </c>
      <c r="E160" s="101">
        <v>0.08</v>
      </c>
      <c r="F160" s="102">
        <v>5</v>
      </c>
      <c r="G160" s="25">
        <v>-1000</v>
      </c>
      <c r="H160" s="101">
        <v>36.5</v>
      </c>
      <c r="I160" s="101">
        <v>0.08</v>
      </c>
      <c r="J160" s="101">
        <v>36.5</v>
      </c>
      <c r="K160" s="101">
        <v>0.08</v>
      </c>
      <c r="L160" s="102">
        <v>5</v>
      </c>
      <c r="M160" s="25">
        <v>-1000</v>
      </c>
    </row>
    <row r="161" spans="1:13" s="25" customFormat="1">
      <c r="A161" s="87">
        <f t="shared" ca="1" si="4"/>
        <v>41456</v>
      </c>
      <c r="B161" s="101">
        <v>43.5</v>
      </c>
      <c r="C161" s="101">
        <v>0.08</v>
      </c>
      <c r="D161" s="101">
        <v>43.5</v>
      </c>
      <c r="E161" s="101">
        <v>0.08</v>
      </c>
      <c r="F161" s="102">
        <v>5</v>
      </c>
      <c r="G161" s="25">
        <v>-1000</v>
      </c>
      <c r="H161" s="101">
        <v>43.5</v>
      </c>
      <c r="I161" s="101">
        <v>0.08</v>
      </c>
      <c r="J161" s="101">
        <v>43.5</v>
      </c>
      <c r="K161" s="101">
        <v>0.08</v>
      </c>
      <c r="L161" s="102">
        <v>5</v>
      </c>
      <c r="M161" s="25">
        <v>-1000</v>
      </c>
    </row>
    <row r="162" spans="1:13" s="25" customFormat="1">
      <c r="A162" s="87">
        <f t="shared" ca="1" si="4"/>
        <v>41487</v>
      </c>
      <c r="B162" s="101">
        <v>43.5</v>
      </c>
      <c r="C162" s="101">
        <v>0.08</v>
      </c>
      <c r="D162" s="101">
        <v>43.5</v>
      </c>
      <c r="E162" s="101">
        <v>0.08</v>
      </c>
      <c r="F162" s="102">
        <v>5</v>
      </c>
      <c r="G162" s="25">
        <v>-1000</v>
      </c>
      <c r="H162" s="101">
        <v>43.5</v>
      </c>
      <c r="I162" s="101">
        <v>0.08</v>
      </c>
      <c r="J162" s="101">
        <v>43.5</v>
      </c>
      <c r="K162" s="101">
        <v>0.08</v>
      </c>
      <c r="L162" s="102">
        <v>5</v>
      </c>
      <c r="M162" s="25">
        <v>-1000</v>
      </c>
    </row>
    <row r="163" spans="1:13" s="25" customFormat="1">
      <c r="A163" s="87">
        <f t="shared" ca="1" si="4"/>
        <v>41518</v>
      </c>
      <c r="B163" s="101">
        <v>32.75</v>
      </c>
      <c r="C163" s="101">
        <v>0.08</v>
      </c>
      <c r="D163" s="101">
        <v>32.75</v>
      </c>
      <c r="E163" s="101">
        <v>0.08</v>
      </c>
      <c r="F163" s="102">
        <v>5</v>
      </c>
      <c r="G163" s="25">
        <v>-1000</v>
      </c>
      <c r="H163" s="101">
        <v>32.75</v>
      </c>
      <c r="I163" s="101">
        <v>0.08</v>
      </c>
      <c r="J163" s="101">
        <v>32.75</v>
      </c>
      <c r="K163" s="101">
        <v>0.08</v>
      </c>
      <c r="L163" s="102">
        <v>5</v>
      </c>
      <c r="M163" s="25">
        <v>-1000</v>
      </c>
    </row>
    <row r="164" spans="1:13" s="25" customFormat="1">
      <c r="A164" s="87">
        <f t="shared" ca="1" si="4"/>
        <v>41548</v>
      </c>
      <c r="B164" s="101">
        <v>31.75</v>
      </c>
      <c r="C164" s="101">
        <v>0.08</v>
      </c>
      <c r="D164" s="101">
        <v>31.75</v>
      </c>
      <c r="E164" s="101">
        <v>0.08</v>
      </c>
      <c r="F164" s="102">
        <v>5</v>
      </c>
      <c r="G164" s="25">
        <v>-1000</v>
      </c>
      <c r="H164" s="101">
        <v>31.75</v>
      </c>
      <c r="I164" s="101">
        <v>0.08</v>
      </c>
      <c r="J164" s="101">
        <v>31.75</v>
      </c>
      <c r="K164" s="101">
        <v>0.08</v>
      </c>
      <c r="L164" s="102">
        <v>5</v>
      </c>
      <c r="M164" s="25">
        <v>-1000</v>
      </c>
    </row>
    <row r="165" spans="1:13" s="25" customFormat="1">
      <c r="A165" s="87">
        <f t="shared" ca="1" si="4"/>
        <v>41579</v>
      </c>
      <c r="B165" s="101">
        <v>31.75</v>
      </c>
      <c r="C165" s="101">
        <v>0.08</v>
      </c>
      <c r="D165" s="101">
        <v>31.75</v>
      </c>
      <c r="E165" s="101">
        <v>0.08</v>
      </c>
      <c r="F165" s="102">
        <v>5</v>
      </c>
      <c r="G165" s="25">
        <v>-1000</v>
      </c>
      <c r="H165" s="101">
        <v>31.75</v>
      </c>
      <c r="I165" s="101">
        <v>0.08</v>
      </c>
      <c r="J165" s="101">
        <v>31.75</v>
      </c>
      <c r="K165" s="101">
        <v>0.08</v>
      </c>
      <c r="L165" s="102">
        <v>5</v>
      </c>
      <c r="M165" s="25">
        <v>-1000</v>
      </c>
    </row>
    <row r="166" spans="1:13" s="25" customFormat="1">
      <c r="A166" s="87">
        <f t="shared" ca="1" si="4"/>
        <v>41609</v>
      </c>
      <c r="B166" s="101">
        <v>29.75</v>
      </c>
      <c r="C166" s="101">
        <v>0.08</v>
      </c>
      <c r="D166" s="101">
        <v>29.75</v>
      </c>
      <c r="E166" s="101">
        <v>0.08</v>
      </c>
      <c r="F166" s="102">
        <v>5</v>
      </c>
      <c r="G166" s="25">
        <v>-1000</v>
      </c>
      <c r="H166" s="101">
        <v>29.75</v>
      </c>
      <c r="I166" s="101">
        <v>0.08</v>
      </c>
      <c r="J166" s="101">
        <v>29.75</v>
      </c>
      <c r="K166" s="101">
        <v>0.08</v>
      </c>
      <c r="L166" s="102">
        <v>5</v>
      </c>
      <c r="M166" s="25">
        <v>-1000</v>
      </c>
    </row>
    <row r="167" spans="1:13" s="25" customFormat="1">
      <c r="A167" s="87">
        <f t="shared" ca="1" si="4"/>
        <v>41640</v>
      </c>
      <c r="B167" s="101">
        <v>32.25</v>
      </c>
      <c r="C167" s="101">
        <v>0.08</v>
      </c>
      <c r="D167" s="101">
        <v>32.25</v>
      </c>
      <c r="E167" s="101">
        <v>0.08</v>
      </c>
      <c r="F167" s="102">
        <v>5</v>
      </c>
      <c r="G167" s="25">
        <v>-1000</v>
      </c>
      <c r="H167" s="101">
        <v>32.25</v>
      </c>
      <c r="I167" s="101">
        <v>0.08</v>
      </c>
      <c r="J167" s="101">
        <v>32.25</v>
      </c>
      <c r="K167" s="101">
        <v>0.08</v>
      </c>
      <c r="L167" s="102">
        <v>5</v>
      </c>
      <c r="M167" s="25">
        <v>-1000</v>
      </c>
    </row>
    <row r="168" spans="1:13" s="25" customFormat="1">
      <c r="A168" s="87">
        <f t="shared" ca="1" si="4"/>
        <v>41671</v>
      </c>
      <c r="B168" s="101">
        <v>30.25</v>
      </c>
      <c r="C168" s="101">
        <v>0.08</v>
      </c>
      <c r="D168" s="101">
        <v>30.25</v>
      </c>
      <c r="E168" s="101">
        <v>0.08</v>
      </c>
      <c r="F168" s="102">
        <v>5</v>
      </c>
      <c r="G168" s="25">
        <v>-1000</v>
      </c>
      <c r="H168" s="101">
        <v>30.25</v>
      </c>
      <c r="I168" s="101">
        <v>0.08</v>
      </c>
      <c r="J168" s="101">
        <v>30.25</v>
      </c>
      <c r="K168" s="101">
        <v>0.08</v>
      </c>
      <c r="L168" s="102">
        <v>5</v>
      </c>
      <c r="M168" s="25">
        <v>-1000</v>
      </c>
    </row>
    <row r="169" spans="1:13" s="25" customFormat="1">
      <c r="A169" s="87">
        <f t="shared" ca="1" si="4"/>
        <v>41699</v>
      </c>
      <c r="B169" s="101">
        <v>31.25</v>
      </c>
      <c r="C169" s="101">
        <v>0.08</v>
      </c>
      <c r="D169" s="101">
        <v>31.25</v>
      </c>
      <c r="E169" s="101">
        <v>0.08</v>
      </c>
      <c r="F169" s="102">
        <v>5</v>
      </c>
      <c r="G169" s="25">
        <v>-1000</v>
      </c>
      <c r="H169" s="101">
        <v>31.25</v>
      </c>
      <c r="I169" s="101">
        <v>0.08</v>
      </c>
      <c r="J169" s="101">
        <v>31.25</v>
      </c>
      <c r="K169" s="101">
        <v>0.08</v>
      </c>
      <c r="L169" s="102">
        <v>5</v>
      </c>
      <c r="M169" s="25">
        <v>-1000</v>
      </c>
    </row>
    <row r="170" spans="1:13" s="25" customFormat="1">
      <c r="A170" s="87">
        <f t="shared" ca="1" si="4"/>
        <v>41730</v>
      </c>
      <c r="B170" s="101">
        <v>32.25</v>
      </c>
      <c r="C170" s="101">
        <v>0.08</v>
      </c>
      <c r="D170" s="101">
        <v>32.25</v>
      </c>
      <c r="E170" s="101">
        <v>0.08</v>
      </c>
      <c r="F170" s="102">
        <v>5</v>
      </c>
      <c r="G170" s="25">
        <v>-1000</v>
      </c>
      <c r="H170" s="101">
        <v>32.25</v>
      </c>
      <c r="I170" s="101">
        <v>0.08</v>
      </c>
      <c r="J170" s="101">
        <v>32.25</v>
      </c>
      <c r="K170" s="101">
        <v>0.08</v>
      </c>
      <c r="L170" s="102">
        <v>5</v>
      </c>
      <c r="M170" s="25">
        <v>-1000</v>
      </c>
    </row>
    <row r="171" spans="1:13" s="25" customFormat="1">
      <c r="A171" s="87">
        <f t="shared" ca="1" si="4"/>
        <v>41760</v>
      </c>
      <c r="B171" s="101">
        <v>33.25</v>
      </c>
      <c r="C171" s="101">
        <v>0.08</v>
      </c>
      <c r="D171" s="101">
        <v>33.25</v>
      </c>
      <c r="E171" s="101">
        <v>0.08</v>
      </c>
      <c r="F171" s="102">
        <v>5</v>
      </c>
      <c r="G171" s="25">
        <v>-1000</v>
      </c>
      <c r="H171" s="101">
        <v>33.25</v>
      </c>
      <c r="I171" s="101">
        <v>0.08</v>
      </c>
      <c r="J171" s="101">
        <v>33.25</v>
      </c>
      <c r="K171" s="101">
        <v>0.08</v>
      </c>
      <c r="L171" s="102">
        <v>5</v>
      </c>
      <c r="M171" s="25">
        <v>-1000</v>
      </c>
    </row>
    <row r="172" spans="1:13" s="25" customFormat="1">
      <c r="A172" s="87">
        <f t="shared" ca="1" si="4"/>
        <v>41791</v>
      </c>
      <c r="B172" s="101">
        <v>37.25</v>
      </c>
      <c r="C172" s="101">
        <v>0.08</v>
      </c>
      <c r="D172" s="101">
        <v>37.25</v>
      </c>
      <c r="E172" s="101">
        <v>0.08</v>
      </c>
      <c r="F172" s="102">
        <v>5</v>
      </c>
      <c r="G172" s="25">
        <v>-1000</v>
      </c>
      <c r="H172" s="101">
        <v>37.25</v>
      </c>
      <c r="I172" s="101">
        <v>0.08</v>
      </c>
      <c r="J172" s="101">
        <v>37.25</v>
      </c>
      <c r="K172" s="101">
        <v>0.08</v>
      </c>
      <c r="L172" s="102">
        <v>5</v>
      </c>
      <c r="M172" s="25">
        <v>-1000</v>
      </c>
    </row>
    <row r="173" spans="1:13" s="25" customFormat="1">
      <c r="A173" s="87">
        <f t="shared" ca="1" si="4"/>
        <v>41821</v>
      </c>
      <c r="B173" s="101">
        <v>44.25</v>
      </c>
      <c r="C173" s="101">
        <v>0.08</v>
      </c>
      <c r="D173" s="101">
        <v>44.25</v>
      </c>
      <c r="E173" s="101">
        <v>0.08</v>
      </c>
      <c r="F173" s="102">
        <v>5</v>
      </c>
      <c r="G173" s="25">
        <v>-1000</v>
      </c>
      <c r="H173" s="101">
        <v>44.25</v>
      </c>
      <c r="I173" s="101">
        <v>0.08</v>
      </c>
      <c r="J173" s="101">
        <v>44.25</v>
      </c>
      <c r="K173" s="101">
        <v>0.08</v>
      </c>
      <c r="L173" s="102">
        <v>5</v>
      </c>
      <c r="M173" s="25">
        <v>-1000</v>
      </c>
    </row>
    <row r="174" spans="1:13" s="25" customFormat="1">
      <c r="A174" s="87">
        <f t="shared" ca="1" si="4"/>
        <v>41852</v>
      </c>
      <c r="B174" s="101">
        <v>44.25</v>
      </c>
      <c r="C174" s="101">
        <v>0.08</v>
      </c>
      <c r="D174" s="101">
        <v>44.25</v>
      </c>
      <c r="E174" s="101">
        <v>0.08</v>
      </c>
      <c r="F174" s="102">
        <v>5</v>
      </c>
      <c r="G174" s="25">
        <v>-1000</v>
      </c>
      <c r="H174" s="101">
        <v>44.25</v>
      </c>
      <c r="I174" s="101">
        <v>0.08</v>
      </c>
      <c r="J174" s="101">
        <v>44.25</v>
      </c>
      <c r="K174" s="101">
        <v>0.08</v>
      </c>
      <c r="L174" s="102">
        <v>5</v>
      </c>
      <c r="M174" s="25">
        <v>-1000</v>
      </c>
    </row>
    <row r="175" spans="1:13" s="25" customFormat="1">
      <c r="A175" s="87">
        <f t="shared" ca="1" si="4"/>
        <v>41883</v>
      </c>
      <c r="B175" s="101">
        <v>33.5</v>
      </c>
      <c r="C175" s="101">
        <v>0.08</v>
      </c>
      <c r="D175" s="101">
        <v>33.5</v>
      </c>
      <c r="E175" s="101">
        <v>0.08</v>
      </c>
      <c r="F175" s="102">
        <v>5</v>
      </c>
      <c r="G175" s="25">
        <v>-1000</v>
      </c>
      <c r="H175" s="101">
        <v>33.5</v>
      </c>
      <c r="I175" s="101">
        <v>0.08</v>
      </c>
      <c r="J175" s="101">
        <v>33.5</v>
      </c>
      <c r="K175" s="101">
        <v>0.08</v>
      </c>
      <c r="L175" s="102">
        <v>5</v>
      </c>
      <c r="M175" s="25">
        <v>-1000</v>
      </c>
    </row>
    <row r="176" spans="1:13" s="25" customFormat="1">
      <c r="A176" s="87">
        <f t="shared" ca="1" si="4"/>
        <v>41913</v>
      </c>
      <c r="B176" s="101">
        <v>32.5</v>
      </c>
      <c r="C176" s="101">
        <v>0.08</v>
      </c>
      <c r="D176" s="101">
        <v>32.5</v>
      </c>
      <c r="E176" s="101">
        <v>0.08</v>
      </c>
      <c r="F176" s="102">
        <v>5</v>
      </c>
      <c r="G176" s="25">
        <v>-1000</v>
      </c>
      <c r="H176" s="101">
        <v>32.5</v>
      </c>
      <c r="I176" s="101">
        <v>0.08</v>
      </c>
      <c r="J176" s="101">
        <v>32.5</v>
      </c>
      <c r="K176" s="101">
        <v>0.08</v>
      </c>
      <c r="L176" s="102">
        <v>5</v>
      </c>
      <c r="M176" s="25">
        <v>-1000</v>
      </c>
    </row>
    <row r="177" spans="1:13" s="25" customFormat="1">
      <c r="A177" s="87">
        <f t="shared" ca="1" si="4"/>
        <v>41944</v>
      </c>
      <c r="B177" s="101">
        <v>32.5</v>
      </c>
      <c r="C177" s="101">
        <v>0.08</v>
      </c>
      <c r="D177" s="101">
        <v>32.5</v>
      </c>
      <c r="E177" s="101">
        <v>0.08</v>
      </c>
      <c r="F177" s="102">
        <v>5</v>
      </c>
      <c r="G177" s="25">
        <v>-1000</v>
      </c>
      <c r="H177" s="101">
        <v>32.5</v>
      </c>
      <c r="I177" s="101">
        <v>0.08</v>
      </c>
      <c r="J177" s="101">
        <v>32.5</v>
      </c>
      <c r="K177" s="101">
        <v>0.08</v>
      </c>
      <c r="L177" s="102">
        <v>5</v>
      </c>
      <c r="M177" s="25">
        <v>-1000</v>
      </c>
    </row>
    <row r="178" spans="1:13" s="25" customFormat="1">
      <c r="A178" s="87">
        <f t="shared" ca="1" si="4"/>
        <v>41974</v>
      </c>
      <c r="B178" s="101">
        <v>30.5</v>
      </c>
      <c r="C178" s="101">
        <v>0.08</v>
      </c>
      <c r="D178" s="101">
        <v>30.5</v>
      </c>
      <c r="E178" s="101">
        <v>0.08</v>
      </c>
      <c r="F178" s="102">
        <v>5</v>
      </c>
      <c r="G178" s="25">
        <v>-1000</v>
      </c>
      <c r="H178" s="101">
        <v>30.5</v>
      </c>
      <c r="I178" s="101">
        <v>0.08</v>
      </c>
      <c r="J178" s="101">
        <v>30.5</v>
      </c>
      <c r="K178" s="101">
        <v>0.08</v>
      </c>
      <c r="L178" s="102">
        <v>5</v>
      </c>
      <c r="M178" s="25">
        <v>-1000</v>
      </c>
    </row>
    <row r="179" spans="1:13" s="25" customFormat="1">
      <c r="A179" s="87">
        <f t="shared" ca="1" si="4"/>
        <v>42005</v>
      </c>
      <c r="B179" s="101">
        <v>33</v>
      </c>
      <c r="C179" s="101">
        <v>0.08</v>
      </c>
      <c r="D179" s="101">
        <v>33</v>
      </c>
      <c r="E179" s="101">
        <v>0.08</v>
      </c>
      <c r="F179" s="102">
        <v>5</v>
      </c>
      <c r="G179" s="25">
        <v>-1000</v>
      </c>
      <c r="H179" s="101">
        <v>33</v>
      </c>
      <c r="I179" s="101">
        <v>0.08</v>
      </c>
      <c r="J179" s="101">
        <v>33</v>
      </c>
      <c r="K179" s="101">
        <v>0.08</v>
      </c>
      <c r="L179" s="102">
        <v>5</v>
      </c>
      <c r="M179" s="25">
        <v>-1000</v>
      </c>
    </row>
    <row r="180" spans="1:13" s="25" customFormat="1">
      <c r="A180" s="87">
        <f t="shared" ca="1" si="4"/>
        <v>42036</v>
      </c>
      <c r="B180" s="101">
        <v>31</v>
      </c>
      <c r="C180" s="101">
        <v>0.08</v>
      </c>
      <c r="D180" s="101">
        <v>31</v>
      </c>
      <c r="E180" s="101">
        <v>0.08</v>
      </c>
      <c r="F180" s="102">
        <v>5</v>
      </c>
      <c r="G180" s="25">
        <v>-1000</v>
      </c>
      <c r="H180" s="101">
        <v>31</v>
      </c>
      <c r="I180" s="101">
        <v>0.08</v>
      </c>
      <c r="J180" s="101">
        <v>31</v>
      </c>
      <c r="K180" s="101">
        <v>0.08</v>
      </c>
      <c r="L180" s="102">
        <v>5</v>
      </c>
      <c r="M180" s="25">
        <v>-1000</v>
      </c>
    </row>
    <row r="181" spans="1:13" s="25" customFormat="1">
      <c r="A181" s="87">
        <f t="shared" ca="1" si="4"/>
        <v>42064</v>
      </c>
      <c r="B181" s="101">
        <v>32</v>
      </c>
      <c r="C181" s="101">
        <v>0.08</v>
      </c>
      <c r="D181" s="101">
        <v>32</v>
      </c>
      <c r="E181" s="101">
        <v>0.08</v>
      </c>
      <c r="F181" s="102">
        <v>5</v>
      </c>
      <c r="G181" s="25">
        <v>-1000</v>
      </c>
      <c r="H181" s="101">
        <v>32</v>
      </c>
      <c r="I181" s="101">
        <v>0.08</v>
      </c>
      <c r="J181" s="101">
        <v>32</v>
      </c>
      <c r="K181" s="101">
        <v>0.08</v>
      </c>
      <c r="L181" s="102">
        <v>5</v>
      </c>
      <c r="M181" s="25">
        <v>-1000</v>
      </c>
    </row>
    <row r="182" spans="1:13" s="25" customFormat="1">
      <c r="A182" s="87">
        <f t="shared" ca="1" si="4"/>
        <v>42095</v>
      </c>
      <c r="B182" s="101">
        <v>33</v>
      </c>
      <c r="C182" s="101">
        <v>0.08</v>
      </c>
      <c r="D182" s="101">
        <v>33</v>
      </c>
      <c r="E182" s="101">
        <v>0.08</v>
      </c>
      <c r="F182" s="102">
        <v>5</v>
      </c>
      <c r="G182" s="25">
        <v>-1000</v>
      </c>
      <c r="H182" s="101">
        <v>33</v>
      </c>
      <c r="I182" s="101">
        <v>0.08</v>
      </c>
      <c r="J182" s="101">
        <v>33</v>
      </c>
      <c r="K182" s="101">
        <v>0.08</v>
      </c>
      <c r="L182" s="102">
        <v>5</v>
      </c>
      <c r="M182" s="25">
        <v>-1000</v>
      </c>
    </row>
    <row r="183" spans="1:13" s="25" customFormat="1">
      <c r="A183" s="87">
        <f t="shared" ca="1" si="4"/>
        <v>42125</v>
      </c>
      <c r="B183" s="101">
        <v>34</v>
      </c>
      <c r="C183" s="101">
        <v>0.08</v>
      </c>
      <c r="D183" s="101">
        <v>34</v>
      </c>
      <c r="E183" s="101">
        <v>0.08</v>
      </c>
      <c r="F183" s="102">
        <v>5</v>
      </c>
      <c r="G183" s="25">
        <v>-1000</v>
      </c>
      <c r="H183" s="101">
        <v>34</v>
      </c>
      <c r="I183" s="101">
        <v>0.08</v>
      </c>
      <c r="J183" s="101">
        <v>34</v>
      </c>
      <c r="K183" s="101">
        <v>0.08</v>
      </c>
      <c r="L183" s="102">
        <v>5</v>
      </c>
      <c r="M183" s="25">
        <v>-1000</v>
      </c>
    </row>
    <row r="184" spans="1:13" s="25" customFormat="1">
      <c r="A184" s="87">
        <f t="shared" ca="1" si="4"/>
        <v>42156</v>
      </c>
      <c r="B184" s="101">
        <v>38</v>
      </c>
      <c r="C184" s="101">
        <v>0.08</v>
      </c>
      <c r="D184" s="101">
        <v>38</v>
      </c>
      <c r="E184" s="101">
        <v>0.08</v>
      </c>
      <c r="F184" s="102">
        <v>5</v>
      </c>
      <c r="G184" s="25">
        <v>-1000</v>
      </c>
      <c r="H184" s="101">
        <v>38</v>
      </c>
      <c r="I184" s="101">
        <v>0.08</v>
      </c>
      <c r="J184" s="101">
        <v>38</v>
      </c>
      <c r="K184" s="101">
        <v>0.08</v>
      </c>
      <c r="L184" s="102">
        <v>5</v>
      </c>
      <c r="M184" s="25">
        <v>-1000</v>
      </c>
    </row>
    <row r="185" spans="1:13" s="25" customFormat="1">
      <c r="A185" s="87">
        <f t="shared" ca="1" si="4"/>
        <v>42186</v>
      </c>
      <c r="B185" s="101">
        <v>45</v>
      </c>
      <c r="C185" s="101">
        <v>0.08</v>
      </c>
      <c r="D185" s="101">
        <v>45</v>
      </c>
      <c r="E185" s="101">
        <v>0.08</v>
      </c>
      <c r="F185" s="102">
        <v>5</v>
      </c>
      <c r="G185" s="25">
        <v>-1000</v>
      </c>
      <c r="H185" s="101">
        <v>45</v>
      </c>
      <c r="I185" s="101">
        <v>0.08</v>
      </c>
      <c r="J185" s="101">
        <v>45</v>
      </c>
      <c r="K185" s="101">
        <v>0.08</v>
      </c>
      <c r="L185" s="102">
        <v>5</v>
      </c>
      <c r="M185" s="25">
        <v>-1000</v>
      </c>
    </row>
    <row r="186" spans="1:13" s="25" customFormat="1">
      <c r="A186" s="87">
        <f t="shared" ca="1" si="4"/>
        <v>42217</v>
      </c>
      <c r="B186" s="101">
        <v>45</v>
      </c>
      <c r="C186" s="101">
        <v>0.08</v>
      </c>
      <c r="D186" s="101">
        <v>45</v>
      </c>
      <c r="E186" s="101">
        <v>0.08</v>
      </c>
      <c r="F186" s="102">
        <v>5</v>
      </c>
      <c r="G186" s="25">
        <v>-1000</v>
      </c>
      <c r="H186" s="101">
        <v>45</v>
      </c>
      <c r="I186" s="101">
        <v>0.08</v>
      </c>
      <c r="J186" s="101">
        <v>45</v>
      </c>
      <c r="K186" s="101">
        <v>0.08</v>
      </c>
      <c r="L186" s="102">
        <v>5</v>
      </c>
      <c r="M186" s="25">
        <v>-1000</v>
      </c>
    </row>
    <row r="187" spans="1:13" s="25" customFormat="1">
      <c r="A187" s="87">
        <f t="shared" ca="1" si="4"/>
        <v>42248</v>
      </c>
      <c r="B187" s="101">
        <v>34.25</v>
      </c>
      <c r="C187" s="101">
        <v>0.08</v>
      </c>
      <c r="D187" s="101">
        <v>34.25</v>
      </c>
      <c r="E187" s="101">
        <v>0.08</v>
      </c>
      <c r="F187" s="102">
        <v>5</v>
      </c>
      <c r="G187" s="25">
        <v>-1000</v>
      </c>
      <c r="H187" s="101">
        <v>34.25</v>
      </c>
      <c r="I187" s="101">
        <v>0.08</v>
      </c>
      <c r="J187" s="101">
        <v>34.25</v>
      </c>
      <c r="K187" s="101">
        <v>0.08</v>
      </c>
      <c r="L187" s="102">
        <v>5</v>
      </c>
      <c r="M187" s="25">
        <v>-1000</v>
      </c>
    </row>
    <row r="188" spans="1:13" s="25" customFormat="1">
      <c r="A188" s="87">
        <f t="shared" ca="1" si="4"/>
        <v>42278</v>
      </c>
      <c r="B188" s="101">
        <v>33.25</v>
      </c>
      <c r="C188" s="101">
        <v>0.08</v>
      </c>
      <c r="D188" s="101">
        <v>33.25</v>
      </c>
      <c r="E188" s="101">
        <v>0.08</v>
      </c>
      <c r="F188" s="102">
        <v>5</v>
      </c>
      <c r="G188" s="25">
        <v>-1000</v>
      </c>
      <c r="H188" s="101">
        <v>33.25</v>
      </c>
      <c r="I188" s="101">
        <v>0.08</v>
      </c>
      <c r="J188" s="101">
        <v>33.25</v>
      </c>
      <c r="K188" s="101">
        <v>0.08</v>
      </c>
      <c r="L188" s="102">
        <v>5</v>
      </c>
      <c r="M188" s="25">
        <v>-1000</v>
      </c>
    </row>
    <row r="189" spans="1:13" s="25" customFormat="1">
      <c r="A189" s="87">
        <f t="shared" ca="1" si="4"/>
        <v>42309</v>
      </c>
      <c r="B189" s="101">
        <v>33.25</v>
      </c>
      <c r="C189" s="101">
        <v>0.08</v>
      </c>
      <c r="D189" s="101">
        <v>33.25</v>
      </c>
      <c r="E189" s="101">
        <v>0.08</v>
      </c>
      <c r="F189" s="102">
        <v>5</v>
      </c>
      <c r="G189" s="25">
        <v>-1000</v>
      </c>
      <c r="H189" s="101">
        <v>33.25</v>
      </c>
      <c r="I189" s="101">
        <v>0.08</v>
      </c>
      <c r="J189" s="101">
        <v>33.25</v>
      </c>
      <c r="K189" s="101">
        <v>0.08</v>
      </c>
      <c r="L189" s="102">
        <v>5</v>
      </c>
      <c r="M189" s="25">
        <v>-1000</v>
      </c>
    </row>
    <row r="190" spans="1:13" s="25" customFormat="1">
      <c r="A190" s="87">
        <f t="shared" ca="1" si="4"/>
        <v>42339</v>
      </c>
      <c r="B190" s="101">
        <v>31.25</v>
      </c>
      <c r="C190" s="101">
        <v>0.08</v>
      </c>
      <c r="D190" s="101">
        <v>31.25</v>
      </c>
      <c r="E190" s="101">
        <v>0.08</v>
      </c>
      <c r="F190" s="102">
        <v>5</v>
      </c>
      <c r="G190" s="25">
        <v>-1000</v>
      </c>
      <c r="H190" s="101">
        <v>31.25</v>
      </c>
      <c r="I190" s="101">
        <v>0.08</v>
      </c>
      <c r="J190" s="101">
        <v>31.25</v>
      </c>
      <c r="K190" s="101">
        <v>0.08</v>
      </c>
      <c r="L190" s="102">
        <v>5</v>
      </c>
      <c r="M190" s="25">
        <v>-1000</v>
      </c>
    </row>
    <row r="191" spans="1:13" s="25" customFormat="1">
      <c r="A191" s="87">
        <f t="shared" ca="1" si="4"/>
        <v>42370</v>
      </c>
      <c r="B191" s="101">
        <v>33.75</v>
      </c>
      <c r="C191" s="101">
        <v>0.08</v>
      </c>
      <c r="D191" s="101">
        <v>33.75</v>
      </c>
      <c r="E191" s="101">
        <v>0.08</v>
      </c>
      <c r="F191" s="102">
        <v>5</v>
      </c>
      <c r="G191" s="25">
        <v>-1000</v>
      </c>
      <c r="H191" s="101">
        <v>33.75</v>
      </c>
      <c r="I191" s="101">
        <v>0.08</v>
      </c>
      <c r="J191" s="101">
        <v>33.75</v>
      </c>
      <c r="K191" s="101">
        <v>0.08</v>
      </c>
      <c r="L191" s="102">
        <v>5</v>
      </c>
      <c r="M191" s="25">
        <v>-1000</v>
      </c>
    </row>
    <row r="192" spans="1:13" s="25" customFormat="1">
      <c r="A192" s="87">
        <f t="shared" ca="1" si="4"/>
        <v>42401</v>
      </c>
      <c r="B192" s="101">
        <v>31.75</v>
      </c>
      <c r="C192" s="101">
        <v>0.08</v>
      </c>
      <c r="D192" s="101">
        <v>31.75</v>
      </c>
      <c r="E192" s="101">
        <v>0.08</v>
      </c>
      <c r="F192" s="102">
        <v>5</v>
      </c>
      <c r="G192" s="25">
        <v>-1000</v>
      </c>
      <c r="H192" s="101">
        <v>31.75</v>
      </c>
      <c r="I192" s="101">
        <v>0.08</v>
      </c>
      <c r="J192" s="101">
        <v>31.75</v>
      </c>
      <c r="K192" s="101">
        <v>0.08</v>
      </c>
      <c r="L192" s="102">
        <v>5</v>
      </c>
      <c r="M192" s="25">
        <v>-1000</v>
      </c>
    </row>
    <row r="193" spans="1:13" s="25" customFormat="1">
      <c r="A193" s="87">
        <f t="shared" ca="1" si="4"/>
        <v>42430</v>
      </c>
      <c r="B193" s="101">
        <v>32.75</v>
      </c>
      <c r="C193" s="101">
        <v>0.08</v>
      </c>
      <c r="D193" s="101">
        <v>32.75</v>
      </c>
      <c r="E193" s="101">
        <v>0.08</v>
      </c>
      <c r="F193" s="102">
        <v>5</v>
      </c>
      <c r="G193" s="25">
        <v>-1000</v>
      </c>
      <c r="H193" s="101">
        <v>32.75</v>
      </c>
      <c r="I193" s="101">
        <v>0.08</v>
      </c>
      <c r="J193" s="101">
        <v>32.75</v>
      </c>
      <c r="K193" s="101">
        <v>0.08</v>
      </c>
      <c r="L193" s="102">
        <v>5</v>
      </c>
      <c r="M193" s="25">
        <v>-1000</v>
      </c>
    </row>
    <row r="194" spans="1:13" s="25" customFormat="1">
      <c r="A194" s="87">
        <f t="shared" ca="1" si="4"/>
        <v>42461</v>
      </c>
      <c r="B194" s="101">
        <v>33.75</v>
      </c>
      <c r="C194" s="101">
        <v>0.08</v>
      </c>
      <c r="D194" s="101">
        <v>33.75</v>
      </c>
      <c r="E194" s="101">
        <v>0.08</v>
      </c>
      <c r="F194" s="102">
        <v>5</v>
      </c>
      <c r="G194" s="25">
        <v>-1000</v>
      </c>
      <c r="H194" s="101">
        <v>33.75</v>
      </c>
      <c r="I194" s="101">
        <v>0.08</v>
      </c>
      <c r="J194" s="101">
        <v>33.75</v>
      </c>
      <c r="K194" s="101">
        <v>0.08</v>
      </c>
      <c r="L194" s="102">
        <v>5</v>
      </c>
      <c r="M194" s="25">
        <v>-1000</v>
      </c>
    </row>
    <row r="195" spans="1:13" s="25" customFormat="1">
      <c r="A195" s="87">
        <f t="shared" ca="1" si="4"/>
        <v>42491</v>
      </c>
      <c r="B195" s="101">
        <v>34.75</v>
      </c>
      <c r="C195" s="101">
        <v>0.08</v>
      </c>
      <c r="D195" s="101">
        <v>34.75</v>
      </c>
      <c r="E195" s="101">
        <v>0.08</v>
      </c>
      <c r="F195" s="102">
        <v>5</v>
      </c>
      <c r="G195" s="25">
        <v>-1000</v>
      </c>
      <c r="H195" s="101">
        <v>34.75</v>
      </c>
      <c r="I195" s="101">
        <v>0.08</v>
      </c>
      <c r="J195" s="101">
        <v>34.75</v>
      </c>
      <c r="K195" s="101">
        <v>0.08</v>
      </c>
      <c r="L195" s="102">
        <v>5</v>
      </c>
      <c r="M195" s="25">
        <v>-1000</v>
      </c>
    </row>
    <row r="196" spans="1:13" s="25" customFormat="1">
      <c r="A196" s="87">
        <f t="shared" ca="1" si="4"/>
        <v>42522</v>
      </c>
      <c r="B196" s="101">
        <v>38.75</v>
      </c>
      <c r="C196" s="101">
        <v>0.08</v>
      </c>
      <c r="D196" s="101">
        <v>38.75</v>
      </c>
      <c r="E196" s="101">
        <v>0.08</v>
      </c>
      <c r="F196" s="102">
        <v>5</v>
      </c>
      <c r="G196" s="25">
        <v>-1000</v>
      </c>
      <c r="H196" s="101">
        <v>38.75</v>
      </c>
      <c r="I196" s="101">
        <v>0.08</v>
      </c>
      <c r="J196" s="101">
        <v>38.75</v>
      </c>
      <c r="K196" s="101">
        <v>0.08</v>
      </c>
      <c r="L196" s="102">
        <v>5</v>
      </c>
      <c r="M196" s="25">
        <v>-1000</v>
      </c>
    </row>
    <row r="197" spans="1:13" s="25" customFormat="1">
      <c r="A197" s="87">
        <f t="shared" ca="1" si="4"/>
        <v>42552</v>
      </c>
      <c r="B197" s="101">
        <v>45.75</v>
      </c>
      <c r="C197" s="101">
        <v>0.08</v>
      </c>
      <c r="D197" s="101">
        <v>45.75</v>
      </c>
      <c r="E197" s="101">
        <v>0.08</v>
      </c>
      <c r="F197" s="102">
        <v>5</v>
      </c>
      <c r="G197" s="25">
        <v>-1000</v>
      </c>
      <c r="H197" s="101">
        <v>45.75</v>
      </c>
      <c r="I197" s="101">
        <v>0.08</v>
      </c>
      <c r="J197" s="101">
        <v>45.75</v>
      </c>
      <c r="K197" s="101">
        <v>0.08</v>
      </c>
      <c r="L197" s="102">
        <v>5</v>
      </c>
      <c r="M197" s="25">
        <v>-1000</v>
      </c>
    </row>
    <row r="198" spans="1:13" s="25" customFormat="1">
      <c r="A198" s="87">
        <f t="shared" ca="1" si="4"/>
        <v>42583</v>
      </c>
      <c r="B198" s="101">
        <v>45.75</v>
      </c>
      <c r="C198" s="101">
        <v>0.08</v>
      </c>
      <c r="D198" s="101">
        <v>45.75</v>
      </c>
      <c r="E198" s="101">
        <v>0.08</v>
      </c>
      <c r="F198" s="102">
        <v>5</v>
      </c>
      <c r="G198" s="25">
        <v>-1000</v>
      </c>
      <c r="H198" s="101">
        <v>45.75</v>
      </c>
      <c r="I198" s="101">
        <v>0.08</v>
      </c>
      <c r="J198" s="101">
        <v>45.75</v>
      </c>
      <c r="K198" s="101">
        <v>0.08</v>
      </c>
      <c r="L198" s="102">
        <v>5</v>
      </c>
      <c r="M198" s="25">
        <v>-1000</v>
      </c>
    </row>
    <row r="199" spans="1:13" s="25" customFormat="1">
      <c r="A199" s="87">
        <f t="shared" ca="1" si="4"/>
        <v>42614</v>
      </c>
      <c r="B199" s="101">
        <v>35</v>
      </c>
      <c r="C199" s="101">
        <v>0.08</v>
      </c>
      <c r="D199" s="101">
        <v>35</v>
      </c>
      <c r="E199" s="101">
        <v>0.08</v>
      </c>
      <c r="F199" s="102">
        <v>5</v>
      </c>
      <c r="G199" s="25">
        <v>-1000</v>
      </c>
      <c r="H199" s="101">
        <v>35</v>
      </c>
      <c r="I199" s="101">
        <v>0.08</v>
      </c>
      <c r="J199" s="101">
        <v>35</v>
      </c>
      <c r="K199" s="101">
        <v>0.08</v>
      </c>
      <c r="L199" s="102">
        <v>5</v>
      </c>
      <c r="M199" s="25">
        <v>-1000</v>
      </c>
    </row>
    <row r="200" spans="1:13" s="25" customFormat="1">
      <c r="A200" s="87">
        <f t="shared" ca="1" si="4"/>
        <v>42644</v>
      </c>
      <c r="B200" s="101">
        <v>34</v>
      </c>
      <c r="C200" s="101">
        <v>0.08</v>
      </c>
      <c r="D200" s="101">
        <v>34</v>
      </c>
      <c r="E200" s="101">
        <v>0.08</v>
      </c>
      <c r="F200" s="102">
        <v>5</v>
      </c>
      <c r="G200" s="25">
        <v>-1000</v>
      </c>
      <c r="H200" s="101">
        <v>34</v>
      </c>
      <c r="I200" s="101">
        <v>0.08</v>
      </c>
      <c r="J200" s="101">
        <v>34</v>
      </c>
      <c r="K200" s="101">
        <v>0.08</v>
      </c>
      <c r="L200" s="102">
        <v>5</v>
      </c>
      <c r="M200" s="25">
        <v>-1000</v>
      </c>
    </row>
    <row r="201" spans="1:13" s="25" customFormat="1">
      <c r="A201" s="87">
        <f t="shared" ca="1" si="4"/>
        <v>42675</v>
      </c>
      <c r="B201" s="101">
        <v>34</v>
      </c>
      <c r="C201" s="101">
        <v>0.08</v>
      </c>
      <c r="D201" s="101">
        <v>34</v>
      </c>
      <c r="E201" s="101">
        <v>0.08</v>
      </c>
      <c r="F201" s="102">
        <v>5</v>
      </c>
      <c r="G201" s="25">
        <v>-1000</v>
      </c>
      <c r="H201" s="101">
        <v>34</v>
      </c>
      <c r="I201" s="101">
        <v>0.08</v>
      </c>
      <c r="J201" s="101">
        <v>34</v>
      </c>
      <c r="K201" s="101">
        <v>0.08</v>
      </c>
      <c r="L201" s="102">
        <v>5</v>
      </c>
      <c r="M201" s="25">
        <v>-1000</v>
      </c>
    </row>
    <row r="202" spans="1:13" s="25" customFormat="1">
      <c r="A202" s="87">
        <f t="shared" ca="1" si="4"/>
        <v>42705</v>
      </c>
      <c r="B202" s="101">
        <v>32</v>
      </c>
      <c r="C202" s="101">
        <v>0.08</v>
      </c>
      <c r="D202" s="101">
        <v>32</v>
      </c>
      <c r="E202" s="101">
        <v>0.08</v>
      </c>
      <c r="F202" s="102">
        <v>5</v>
      </c>
      <c r="G202" s="25">
        <v>-1000</v>
      </c>
      <c r="H202" s="101">
        <v>32</v>
      </c>
      <c r="I202" s="101">
        <v>0.08</v>
      </c>
      <c r="J202" s="101">
        <v>32</v>
      </c>
      <c r="K202" s="101">
        <v>0.08</v>
      </c>
      <c r="L202" s="102">
        <v>5</v>
      </c>
      <c r="M202" s="25">
        <v>-1000</v>
      </c>
    </row>
    <row r="203" spans="1:13" s="25" customFormat="1">
      <c r="A203" s="87">
        <f t="shared" ca="1" si="4"/>
        <v>42736</v>
      </c>
      <c r="B203" s="101">
        <v>34.5</v>
      </c>
      <c r="C203" s="101">
        <v>0.08</v>
      </c>
      <c r="D203" s="101">
        <v>34.5</v>
      </c>
      <c r="E203" s="101">
        <v>0.08</v>
      </c>
      <c r="F203" s="102">
        <v>5</v>
      </c>
      <c r="G203" s="25">
        <v>-1000</v>
      </c>
      <c r="H203" s="101">
        <v>34.5</v>
      </c>
      <c r="I203" s="101">
        <v>0.08</v>
      </c>
      <c r="J203" s="101">
        <v>34.5</v>
      </c>
      <c r="K203" s="101">
        <v>0.08</v>
      </c>
      <c r="L203" s="102">
        <v>5</v>
      </c>
      <c r="M203" s="25">
        <v>-1000</v>
      </c>
    </row>
    <row r="204" spans="1:13" s="25" customFormat="1">
      <c r="A204" s="87">
        <f t="shared" ref="A204:A261" ca="1" si="5">EOMONTH(A203,0)+1</f>
        <v>42767</v>
      </c>
      <c r="B204" s="101">
        <v>32.5</v>
      </c>
      <c r="C204" s="101">
        <v>0.08</v>
      </c>
      <c r="D204" s="101">
        <v>32.5</v>
      </c>
      <c r="E204" s="101">
        <v>0.08</v>
      </c>
      <c r="F204" s="102">
        <v>5</v>
      </c>
      <c r="G204" s="25">
        <v>-1000</v>
      </c>
      <c r="H204" s="101">
        <v>32.5</v>
      </c>
      <c r="I204" s="101">
        <v>0.08</v>
      </c>
      <c r="J204" s="101">
        <v>32.5</v>
      </c>
      <c r="K204" s="101">
        <v>0.08</v>
      </c>
      <c r="L204" s="102">
        <v>5</v>
      </c>
      <c r="M204" s="25">
        <v>-1000</v>
      </c>
    </row>
    <row r="205" spans="1:13" s="25" customFormat="1">
      <c r="A205" s="87">
        <f t="shared" ca="1" si="5"/>
        <v>42795</v>
      </c>
      <c r="B205" s="101">
        <v>33.5</v>
      </c>
      <c r="C205" s="101">
        <v>0.08</v>
      </c>
      <c r="D205" s="101">
        <v>33.5</v>
      </c>
      <c r="E205" s="101">
        <v>0.08</v>
      </c>
      <c r="F205" s="102">
        <v>5</v>
      </c>
      <c r="G205" s="25">
        <v>-1000</v>
      </c>
      <c r="H205" s="101">
        <v>33.5</v>
      </c>
      <c r="I205" s="101">
        <v>0.08</v>
      </c>
      <c r="J205" s="101">
        <v>33.5</v>
      </c>
      <c r="K205" s="101">
        <v>0.08</v>
      </c>
      <c r="L205" s="102">
        <v>5</v>
      </c>
      <c r="M205" s="25">
        <v>-1000</v>
      </c>
    </row>
    <row r="206" spans="1:13" s="25" customFormat="1">
      <c r="A206" s="87">
        <f t="shared" ca="1" si="5"/>
        <v>42826</v>
      </c>
      <c r="B206" s="101">
        <v>34.5</v>
      </c>
      <c r="C206" s="101">
        <v>0.08</v>
      </c>
      <c r="D206" s="101">
        <v>34.5</v>
      </c>
      <c r="E206" s="101">
        <v>0.08</v>
      </c>
      <c r="F206" s="102">
        <v>5</v>
      </c>
      <c r="G206" s="25">
        <v>-1000</v>
      </c>
      <c r="H206" s="101">
        <v>34.5</v>
      </c>
      <c r="I206" s="101">
        <v>0.08</v>
      </c>
      <c r="J206" s="101">
        <v>34.5</v>
      </c>
      <c r="K206" s="101">
        <v>0.08</v>
      </c>
      <c r="L206" s="102">
        <v>5</v>
      </c>
      <c r="M206" s="25">
        <v>-1000</v>
      </c>
    </row>
    <row r="207" spans="1:13" s="25" customFormat="1">
      <c r="A207" s="87">
        <f t="shared" ca="1" si="5"/>
        <v>42856</v>
      </c>
      <c r="B207" s="101">
        <v>35.5</v>
      </c>
      <c r="C207" s="101">
        <v>0.08</v>
      </c>
      <c r="D207" s="101">
        <v>35.5</v>
      </c>
      <c r="E207" s="101">
        <v>0.08</v>
      </c>
      <c r="F207" s="102">
        <v>5</v>
      </c>
      <c r="G207" s="25">
        <v>-1000</v>
      </c>
      <c r="H207" s="101">
        <v>35.5</v>
      </c>
      <c r="I207" s="101">
        <v>0.08</v>
      </c>
      <c r="J207" s="101">
        <v>35.5</v>
      </c>
      <c r="K207" s="101">
        <v>0.08</v>
      </c>
      <c r="L207" s="102">
        <v>5</v>
      </c>
      <c r="M207" s="25">
        <v>-1000</v>
      </c>
    </row>
    <row r="208" spans="1:13" s="25" customFormat="1">
      <c r="A208" s="87">
        <f t="shared" ca="1" si="5"/>
        <v>42887</v>
      </c>
      <c r="B208" s="101">
        <v>39.5</v>
      </c>
      <c r="C208" s="101">
        <v>0.08</v>
      </c>
      <c r="D208" s="101">
        <v>39.5</v>
      </c>
      <c r="E208" s="101">
        <v>0.08</v>
      </c>
      <c r="F208" s="102">
        <v>5</v>
      </c>
      <c r="G208" s="25">
        <v>-1000</v>
      </c>
      <c r="H208" s="101">
        <v>39.5</v>
      </c>
      <c r="I208" s="101">
        <v>0.08</v>
      </c>
      <c r="J208" s="101">
        <v>39.5</v>
      </c>
      <c r="K208" s="101">
        <v>0.08</v>
      </c>
      <c r="L208" s="102">
        <v>5</v>
      </c>
      <c r="M208" s="25">
        <v>-1000</v>
      </c>
    </row>
    <row r="209" spans="1:13" s="25" customFormat="1">
      <c r="A209" s="87">
        <f t="shared" ca="1" si="5"/>
        <v>42917</v>
      </c>
      <c r="B209" s="101">
        <v>46.5</v>
      </c>
      <c r="C209" s="101">
        <v>0.08</v>
      </c>
      <c r="D209" s="101">
        <v>46.5</v>
      </c>
      <c r="E209" s="101">
        <v>0.08</v>
      </c>
      <c r="F209" s="102">
        <v>5</v>
      </c>
      <c r="G209" s="25">
        <v>-1000</v>
      </c>
      <c r="H209" s="101">
        <v>46.5</v>
      </c>
      <c r="I209" s="101">
        <v>0.08</v>
      </c>
      <c r="J209" s="101">
        <v>46.5</v>
      </c>
      <c r="K209" s="101">
        <v>0.08</v>
      </c>
      <c r="L209" s="102">
        <v>5</v>
      </c>
      <c r="M209" s="25">
        <v>-1000</v>
      </c>
    </row>
    <row r="210" spans="1:13" s="25" customFormat="1">
      <c r="A210" s="87">
        <f t="shared" ca="1" si="5"/>
        <v>42948</v>
      </c>
      <c r="B210" s="101">
        <v>46.5</v>
      </c>
      <c r="C210" s="101">
        <v>0.08</v>
      </c>
      <c r="D210" s="101">
        <v>46.5</v>
      </c>
      <c r="E210" s="101">
        <v>0.08</v>
      </c>
      <c r="F210" s="102">
        <v>5</v>
      </c>
      <c r="G210" s="25">
        <v>-1000</v>
      </c>
      <c r="H210" s="101">
        <v>46.5</v>
      </c>
      <c r="I210" s="101">
        <v>0.08</v>
      </c>
      <c r="J210" s="101">
        <v>46.5</v>
      </c>
      <c r="K210" s="101">
        <v>0.08</v>
      </c>
      <c r="L210" s="102">
        <v>5</v>
      </c>
      <c r="M210" s="25">
        <v>-1000</v>
      </c>
    </row>
    <row r="211" spans="1:13" s="25" customFormat="1">
      <c r="A211" s="87">
        <f t="shared" ca="1" si="5"/>
        <v>42979</v>
      </c>
      <c r="B211" s="101">
        <v>35.75</v>
      </c>
      <c r="C211" s="101">
        <v>0.08</v>
      </c>
      <c r="D211" s="101">
        <v>35.75</v>
      </c>
      <c r="E211" s="101">
        <v>0.08</v>
      </c>
      <c r="F211" s="102">
        <v>5</v>
      </c>
      <c r="G211" s="25">
        <v>-1000</v>
      </c>
      <c r="H211" s="101">
        <v>35.75</v>
      </c>
      <c r="I211" s="101">
        <v>0.08</v>
      </c>
      <c r="J211" s="101">
        <v>35.75</v>
      </c>
      <c r="K211" s="101">
        <v>0.08</v>
      </c>
      <c r="L211" s="102">
        <v>5</v>
      </c>
      <c r="M211" s="25">
        <v>-1000</v>
      </c>
    </row>
    <row r="212" spans="1:13" s="25" customFormat="1">
      <c r="A212" s="87">
        <f t="shared" ca="1" si="5"/>
        <v>43009</v>
      </c>
      <c r="B212" s="101">
        <v>34.75</v>
      </c>
      <c r="C212" s="101">
        <v>0.08</v>
      </c>
      <c r="D212" s="101">
        <v>34.75</v>
      </c>
      <c r="E212" s="101">
        <v>0.08</v>
      </c>
      <c r="F212" s="102">
        <v>5</v>
      </c>
      <c r="G212" s="25">
        <v>-1000</v>
      </c>
      <c r="H212" s="101">
        <v>34.75</v>
      </c>
      <c r="I212" s="101">
        <v>0.08</v>
      </c>
      <c r="J212" s="101">
        <v>34.75</v>
      </c>
      <c r="K212" s="101">
        <v>0.08</v>
      </c>
      <c r="L212" s="102">
        <v>5</v>
      </c>
      <c r="M212" s="25">
        <v>-1000</v>
      </c>
    </row>
    <row r="213" spans="1:13" s="25" customFormat="1">
      <c r="A213" s="87">
        <f t="shared" ca="1" si="5"/>
        <v>43040</v>
      </c>
      <c r="B213" s="101">
        <v>34.75</v>
      </c>
      <c r="C213" s="101">
        <v>0.08</v>
      </c>
      <c r="D213" s="101">
        <v>34.75</v>
      </c>
      <c r="E213" s="101">
        <v>0.08</v>
      </c>
      <c r="F213" s="102">
        <v>5</v>
      </c>
      <c r="G213" s="25">
        <v>-1000</v>
      </c>
      <c r="H213" s="101">
        <v>34.75</v>
      </c>
      <c r="I213" s="101">
        <v>0.08</v>
      </c>
      <c r="J213" s="101">
        <v>34.75</v>
      </c>
      <c r="K213" s="101">
        <v>0.08</v>
      </c>
      <c r="L213" s="102">
        <v>5</v>
      </c>
      <c r="M213" s="25">
        <v>-1000</v>
      </c>
    </row>
    <row r="214" spans="1:13" s="25" customFormat="1">
      <c r="A214" s="87">
        <f t="shared" ca="1" si="5"/>
        <v>43070</v>
      </c>
      <c r="B214" s="101">
        <v>32.75</v>
      </c>
      <c r="C214" s="101">
        <v>0.08</v>
      </c>
      <c r="D214" s="101">
        <v>32.75</v>
      </c>
      <c r="E214" s="101">
        <v>0.08</v>
      </c>
      <c r="F214" s="102">
        <v>5</v>
      </c>
      <c r="G214" s="25">
        <v>-1000</v>
      </c>
      <c r="H214" s="101">
        <v>32.75</v>
      </c>
      <c r="I214" s="101">
        <v>0.08</v>
      </c>
      <c r="J214" s="101">
        <v>32.75</v>
      </c>
      <c r="K214" s="101">
        <v>0.08</v>
      </c>
      <c r="L214" s="102">
        <v>5</v>
      </c>
      <c r="M214" s="25">
        <v>-1000</v>
      </c>
    </row>
    <row r="215" spans="1:13" s="25" customFormat="1">
      <c r="A215" s="87">
        <f t="shared" ca="1" si="5"/>
        <v>43101</v>
      </c>
      <c r="B215" s="101">
        <v>35.25</v>
      </c>
      <c r="C215" s="101">
        <v>0.08</v>
      </c>
      <c r="D215" s="101">
        <v>35.25</v>
      </c>
      <c r="E215" s="101">
        <v>0.08</v>
      </c>
      <c r="F215" s="102">
        <v>5</v>
      </c>
      <c r="G215" s="25">
        <v>-1000</v>
      </c>
      <c r="H215" s="101">
        <v>35.25</v>
      </c>
      <c r="I215" s="101">
        <v>0.08</v>
      </c>
      <c r="J215" s="101">
        <v>35.25</v>
      </c>
      <c r="K215" s="101">
        <v>0.08</v>
      </c>
      <c r="L215" s="102">
        <v>5</v>
      </c>
      <c r="M215" s="25">
        <v>-1000</v>
      </c>
    </row>
    <row r="216" spans="1:13" s="25" customFormat="1">
      <c r="A216" s="87">
        <f t="shared" ca="1" si="5"/>
        <v>43132</v>
      </c>
      <c r="B216" s="101">
        <v>33.25</v>
      </c>
      <c r="C216" s="101">
        <v>0.08</v>
      </c>
      <c r="D216" s="101">
        <v>33.25</v>
      </c>
      <c r="E216" s="101">
        <v>0.08</v>
      </c>
      <c r="F216" s="102">
        <v>5</v>
      </c>
      <c r="G216" s="25">
        <v>-1000</v>
      </c>
      <c r="H216" s="101">
        <v>33.25</v>
      </c>
      <c r="I216" s="101">
        <v>0.08</v>
      </c>
      <c r="J216" s="101">
        <v>33.25</v>
      </c>
      <c r="K216" s="101">
        <v>0.08</v>
      </c>
      <c r="L216" s="102">
        <v>5</v>
      </c>
      <c r="M216" s="25">
        <v>-1000</v>
      </c>
    </row>
    <row r="217" spans="1:13" s="25" customFormat="1">
      <c r="A217" s="87">
        <f t="shared" ca="1" si="5"/>
        <v>43160</v>
      </c>
      <c r="B217" s="101">
        <v>34.25</v>
      </c>
      <c r="C217" s="101">
        <v>0.08</v>
      </c>
      <c r="D217" s="101">
        <v>34.25</v>
      </c>
      <c r="E217" s="101">
        <v>0.08</v>
      </c>
      <c r="F217" s="102">
        <v>5</v>
      </c>
      <c r="G217" s="25">
        <v>-1000</v>
      </c>
      <c r="H217" s="101">
        <v>34.25</v>
      </c>
      <c r="I217" s="101">
        <v>0.08</v>
      </c>
      <c r="J217" s="101">
        <v>34.25</v>
      </c>
      <c r="K217" s="101">
        <v>0.08</v>
      </c>
      <c r="L217" s="102">
        <v>5</v>
      </c>
      <c r="M217" s="25">
        <v>-1000</v>
      </c>
    </row>
    <row r="218" spans="1:13" s="25" customFormat="1">
      <c r="A218" s="87">
        <f t="shared" ca="1" si="5"/>
        <v>43191</v>
      </c>
      <c r="B218" s="101">
        <v>35.25</v>
      </c>
      <c r="C218" s="101">
        <v>0.08</v>
      </c>
      <c r="D218" s="101">
        <v>35.25</v>
      </c>
      <c r="E218" s="101">
        <v>0.08</v>
      </c>
      <c r="F218" s="102">
        <v>5</v>
      </c>
      <c r="G218" s="25">
        <v>-1000</v>
      </c>
      <c r="H218" s="101">
        <v>35.25</v>
      </c>
      <c r="I218" s="101">
        <v>0.08</v>
      </c>
      <c r="J218" s="101">
        <v>35.25</v>
      </c>
      <c r="K218" s="101">
        <v>0.08</v>
      </c>
      <c r="L218" s="102">
        <v>5</v>
      </c>
      <c r="M218" s="25">
        <v>-1000</v>
      </c>
    </row>
    <row r="219" spans="1:13" s="25" customFormat="1">
      <c r="A219" s="87">
        <f t="shared" ca="1" si="5"/>
        <v>43221</v>
      </c>
      <c r="B219" s="101">
        <v>36.25</v>
      </c>
      <c r="C219" s="101">
        <v>0.08</v>
      </c>
      <c r="D219" s="101">
        <v>36.25</v>
      </c>
      <c r="E219" s="101">
        <v>0.08</v>
      </c>
      <c r="F219" s="102">
        <v>5</v>
      </c>
      <c r="G219" s="25">
        <v>-1000</v>
      </c>
      <c r="H219" s="101">
        <v>36.25</v>
      </c>
      <c r="I219" s="101">
        <v>0.08</v>
      </c>
      <c r="J219" s="101">
        <v>36.25</v>
      </c>
      <c r="K219" s="101">
        <v>0.08</v>
      </c>
      <c r="L219" s="102">
        <v>5</v>
      </c>
      <c r="M219" s="25">
        <v>-1000</v>
      </c>
    </row>
    <row r="220" spans="1:13" s="25" customFormat="1">
      <c r="A220" s="87">
        <f t="shared" ca="1" si="5"/>
        <v>43252</v>
      </c>
      <c r="B220" s="101">
        <v>40.25</v>
      </c>
      <c r="C220" s="101">
        <v>0.08</v>
      </c>
      <c r="D220" s="101">
        <v>40.25</v>
      </c>
      <c r="E220" s="101">
        <v>0.08</v>
      </c>
      <c r="F220" s="102">
        <v>5</v>
      </c>
      <c r="G220" s="25">
        <v>-1000</v>
      </c>
      <c r="H220" s="101">
        <v>40.25</v>
      </c>
      <c r="I220" s="101">
        <v>0.08</v>
      </c>
      <c r="J220" s="101">
        <v>40.25</v>
      </c>
      <c r="K220" s="101">
        <v>0.08</v>
      </c>
      <c r="L220" s="102">
        <v>5</v>
      </c>
      <c r="M220" s="25">
        <v>-1000</v>
      </c>
    </row>
    <row r="221" spans="1:13" s="25" customFormat="1">
      <c r="A221" s="87">
        <f t="shared" ca="1" si="5"/>
        <v>43282</v>
      </c>
      <c r="B221" s="101">
        <v>47.25</v>
      </c>
      <c r="C221" s="101">
        <v>0.08</v>
      </c>
      <c r="D221" s="101">
        <v>47.25</v>
      </c>
      <c r="E221" s="101">
        <v>0.08</v>
      </c>
      <c r="F221" s="102">
        <v>5</v>
      </c>
      <c r="G221" s="25">
        <v>-1000</v>
      </c>
      <c r="H221" s="101">
        <v>47.25</v>
      </c>
      <c r="I221" s="101">
        <v>0.08</v>
      </c>
      <c r="J221" s="101">
        <v>47.25</v>
      </c>
      <c r="K221" s="101">
        <v>0.08</v>
      </c>
      <c r="L221" s="102">
        <v>5</v>
      </c>
      <c r="M221" s="25">
        <v>-1000</v>
      </c>
    </row>
    <row r="222" spans="1:13" s="25" customFormat="1">
      <c r="A222" s="87">
        <f t="shared" ca="1" si="5"/>
        <v>43313</v>
      </c>
      <c r="B222" s="101">
        <v>47.25</v>
      </c>
      <c r="C222" s="101">
        <v>0.08</v>
      </c>
      <c r="D222" s="101">
        <v>47.25</v>
      </c>
      <c r="E222" s="101">
        <v>0.08</v>
      </c>
      <c r="F222" s="102">
        <v>5</v>
      </c>
      <c r="G222" s="25">
        <v>-1000</v>
      </c>
      <c r="H222" s="101">
        <v>47.25</v>
      </c>
      <c r="I222" s="101">
        <v>0.08</v>
      </c>
      <c r="J222" s="101">
        <v>47.25</v>
      </c>
      <c r="K222" s="101">
        <v>0.08</v>
      </c>
      <c r="L222" s="102">
        <v>5</v>
      </c>
      <c r="M222" s="25">
        <v>-1000</v>
      </c>
    </row>
    <row r="223" spans="1:13" s="25" customFormat="1">
      <c r="A223" s="87">
        <f t="shared" ca="1" si="5"/>
        <v>43344</v>
      </c>
      <c r="B223" s="101">
        <v>36.5</v>
      </c>
      <c r="C223" s="101">
        <v>0.08</v>
      </c>
      <c r="D223" s="101">
        <v>36.5</v>
      </c>
      <c r="E223" s="101">
        <v>0.08</v>
      </c>
      <c r="F223" s="102">
        <v>5</v>
      </c>
      <c r="G223" s="25">
        <v>-1000</v>
      </c>
      <c r="H223" s="101">
        <v>36.5</v>
      </c>
      <c r="I223" s="101">
        <v>0.08</v>
      </c>
      <c r="J223" s="101">
        <v>36.5</v>
      </c>
      <c r="K223" s="101">
        <v>0.08</v>
      </c>
      <c r="L223" s="102">
        <v>5</v>
      </c>
      <c r="M223" s="25">
        <v>-1000</v>
      </c>
    </row>
    <row r="224" spans="1:13" s="25" customFormat="1">
      <c r="A224" s="87">
        <f t="shared" ca="1" si="5"/>
        <v>43374</v>
      </c>
      <c r="B224" s="101">
        <v>35.5</v>
      </c>
      <c r="C224" s="101">
        <v>0.08</v>
      </c>
      <c r="D224" s="101">
        <v>35.5</v>
      </c>
      <c r="E224" s="101">
        <v>0.08</v>
      </c>
      <c r="F224" s="102">
        <v>5</v>
      </c>
      <c r="G224" s="25">
        <v>-1000</v>
      </c>
      <c r="H224" s="101">
        <v>35.5</v>
      </c>
      <c r="I224" s="101">
        <v>0.08</v>
      </c>
      <c r="J224" s="101">
        <v>35.5</v>
      </c>
      <c r="K224" s="101">
        <v>0.08</v>
      </c>
      <c r="L224" s="102">
        <v>5</v>
      </c>
      <c r="M224" s="25">
        <v>-1000</v>
      </c>
    </row>
    <row r="225" spans="1:13" s="25" customFormat="1">
      <c r="A225" s="87">
        <f t="shared" ca="1" si="5"/>
        <v>43405</v>
      </c>
      <c r="B225" s="101">
        <v>35.5</v>
      </c>
      <c r="C225" s="101">
        <v>0.08</v>
      </c>
      <c r="D225" s="101">
        <v>35.5</v>
      </c>
      <c r="E225" s="101">
        <v>0.08</v>
      </c>
      <c r="F225" s="102">
        <v>5</v>
      </c>
      <c r="G225" s="25">
        <v>-1000</v>
      </c>
      <c r="H225" s="101">
        <v>35.5</v>
      </c>
      <c r="I225" s="101">
        <v>0.08</v>
      </c>
      <c r="J225" s="101">
        <v>35.5</v>
      </c>
      <c r="K225" s="101">
        <v>0.08</v>
      </c>
      <c r="L225" s="102">
        <v>5</v>
      </c>
      <c r="M225" s="25">
        <v>-1000</v>
      </c>
    </row>
    <row r="226" spans="1:13" s="25" customFormat="1">
      <c r="A226" s="87">
        <f t="shared" ca="1" si="5"/>
        <v>43435</v>
      </c>
      <c r="B226" s="101">
        <v>33.5</v>
      </c>
      <c r="C226" s="101">
        <v>0.08</v>
      </c>
      <c r="D226" s="101">
        <v>33.5</v>
      </c>
      <c r="E226" s="101">
        <v>0.08</v>
      </c>
      <c r="F226" s="102">
        <v>5</v>
      </c>
      <c r="G226" s="25">
        <v>-1000</v>
      </c>
      <c r="H226" s="101">
        <v>33.5</v>
      </c>
      <c r="I226" s="101">
        <v>0.08</v>
      </c>
      <c r="J226" s="101">
        <v>33.5</v>
      </c>
      <c r="K226" s="101">
        <v>0.08</v>
      </c>
      <c r="L226" s="102">
        <v>5</v>
      </c>
      <c r="M226" s="25">
        <v>-1000</v>
      </c>
    </row>
    <row r="227" spans="1:13" s="25" customFormat="1">
      <c r="A227" s="87">
        <f t="shared" ca="1" si="5"/>
        <v>43466</v>
      </c>
      <c r="B227" s="101">
        <v>36</v>
      </c>
      <c r="C227" s="101">
        <v>0.08</v>
      </c>
      <c r="D227" s="101">
        <v>36</v>
      </c>
      <c r="E227" s="101">
        <v>0.08</v>
      </c>
      <c r="F227" s="102">
        <v>5</v>
      </c>
      <c r="G227" s="25">
        <v>-1000</v>
      </c>
      <c r="H227" s="101">
        <v>36</v>
      </c>
      <c r="I227" s="101">
        <v>0.08</v>
      </c>
      <c r="J227" s="101">
        <v>36</v>
      </c>
      <c r="K227" s="101">
        <v>0.08</v>
      </c>
      <c r="L227" s="102">
        <v>5</v>
      </c>
      <c r="M227" s="25">
        <v>-1000</v>
      </c>
    </row>
    <row r="228" spans="1:13" s="25" customFormat="1">
      <c r="A228" s="87">
        <f t="shared" ca="1" si="5"/>
        <v>43497</v>
      </c>
      <c r="B228" s="101">
        <v>34</v>
      </c>
      <c r="C228" s="101">
        <v>0.08</v>
      </c>
      <c r="D228" s="101">
        <v>34</v>
      </c>
      <c r="E228" s="101">
        <v>0.08</v>
      </c>
      <c r="F228" s="102">
        <v>5</v>
      </c>
      <c r="G228" s="25">
        <v>-1000</v>
      </c>
      <c r="H228" s="101">
        <v>34</v>
      </c>
      <c r="I228" s="101">
        <v>0.08</v>
      </c>
      <c r="J228" s="101">
        <v>34</v>
      </c>
      <c r="K228" s="101">
        <v>0.08</v>
      </c>
      <c r="L228" s="102">
        <v>5</v>
      </c>
      <c r="M228" s="25">
        <v>-1000</v>
      </c>
    </row>
    <row r="229" spans="1:13" s="25" customFormat="1">
      <c r="A229" s="87">
        <f t="shared" ca="1" si="5"/>
        <v>43525</v>
      </c>
      <c r="B229" s="101">
        <v>35</v>
      </c>
      <c r="C229" s="101">
        <v>0.08</v>
      </c>
      <c r="D229" s="101">
        <v>35</v>
      </c>
      <c r="E229" s="101">
        <v>0.08</v>
      </c>
      <c r="F229" s="102">
        <v>5</v>
      </c>
      <c r="G229" s="25">
        <v>-1000</v>
      </c>
      <c r="H229" s="101">
        <v>35</v>
      </c>
      <c r="I229" s="101">
        <v>0.08</v>
      </c>
      <c r="J229" s="101">
        <v>35</v>
      </c>
      <c r="K229" s="101">
        <v>0.08</v>
      </c>
      <c r="L229" s="102">
        <v>5</v>
      </c>
      <c r="M229" s="25">
        <v>-1000</v>
      </c>
    </row>
    <row r="230" spans="1:13" s="25" customFormat="1">
      <c r="A230" s="87">
        <f t="shared" ca="1" si="5"/>
        <v>43556</v>
      </c>
      <c r="B230" s="101">
        <v>35</v>
      </c>
      <c r="C230" s="101">
        <v>0.08</v>
      </c>
      <c r="D230" s="101">
        <v>35</v>
      </c>
      <c r="E230" s="101">
        <v>0.08</v>
      </c>
      <c r="F230" s="102">
        <v>5</v>
      </c>
      <c r="G230" s="25">
        <v>-1000</v>
      </c>
      <c r="H230" s="101">
        <v>35</v>
      </c>
      <c r="I230" s="101">
        <v>0.08</v>
      </c>
      <c r="J230" s="101">
        <v>35</v>
      </c>
      <c r="K230" s="101">
        <v>0.08</v>
      </c>
      <c r="L230" s="102">
        <v>5</v>
      </c>
      <c r="M230" s="25">
        <v>-1000</v>
      </c>
    </row>
    <row r="231" spans="1:13" s="25" customFormat="1">
      <c r="A231" s="87">
        <f t="shared" ca="1" si="5"/>
        <v>43586</v>
      </c>
      <c r="B231" s="101">
        <v>35</v>
      </c>
      <c r="C231" s="101">
        <v>0.08</v>
      </c>
      <c r="D231" s="101">
        <v>35</v>
      </c>
      <c r="E231" s="101">
        <v>0.08</v>
      </c>
      <c r="F231" s="102">
        <v>5</v>
      </c>
      <c r="G231" s="25">
        <v>-1000</v>
      </c>
      <c r="H231" s="101">
        <v>35</v>
      </c>
      <c r="I231" s="101">
        <v>0.08</v>
      </c>
      <c r="J231" s="101">
        <v>35</v>
      </c>
      <c r="K231" s="101">
        <v>0.08</v>
      </c>
      <c r="L231" s="102">
        <v>5</v>
      </c>
      <c r="M231" s="25">
        <v>-1000</v>
      </c>
    </row>
    <row r="232" spans="1:13" s="25" customFormat="1">
      <c r="A232" s="87">
        <f t="shared" ca="1" si="5"/>
        <v>43617</v>
      </c>
      <c r="B232" s="101">
        <v>35</v>
      </c>
      <c r="C232" s="101">
        <v>0.08</v>
      </c>
      <c r="D232" s="101">
        <v>35</v>
      </c>
      <c r="E232" s="101">
        <v>0.08</v>
      </c>
      <c r="F232" s="102">
        <v>5</v>
      </c>
      <c r="G232" s="25">
        <v>-1000</v>
      </c>
      <c r="H232" s="101">
        <v>35</v>
      </c>
      <c r="I232" s="101">
        <v>0.08</v>
      </c>
      <c r="J232" s="101">
        <v>35</v>
      </c>
      <c r="K232" s="101">
        <v>0.08</v>
      </c>
      <c r="L232" s="102">
        <v>5</v>
      </c>
      <c r="M232" s="25">
        <v>-1000</v>
      </c>
    </row>
    <row r="233" spans="1:13" s="25" customFormat="1">
      <c r="A233" s="87">
        <f t="shared" ca="1" si="5"/>
        <v>43647</v>
      </c>
      <c r="B233" s="101">
        <v>35</v>
      </c>
      <c r="C233" s="101">
        <v>0.08</v>
      </c>
      <c r="D233" s="101">
        <v>35</v>
      </c>
      <c r="E233" s="101">
        <v>0.08</v>
      </c>
      <c r="F233" s="102">
        <v>5</v>
      </c>
      <c r="G233" s="25">
        <v>-1000</v>
      </c>
      <c r="H233" s="101">
        <v>35</v>
      </c>
      <c r="I233" s="101">
        <v>0.08</v>
      </c>
      <c r="J233" s="101">
        <v>35</v>
      </c>
      <c r="K233" s="101">
        <v>0.08</v>
      </c>
      <c r="L233" s="102">
        <v>5</v>
      </c>
      <c r="M233" s="25">
        <v>-1000</v>
      </c>
    </row>
    <row r="234" spans="1:13" s="25" customFormat="1">
      <c r="A234" s="87">
        <f t="shared" ca="1" si="5"/>
        <v>43678</v>
      </c>
      <c r="B234" s="101">
        <v>35</v>
      </c>
      <c r="C234" s="101">
        <v>0.08</v>
      </c>
      <c r="D234" s="101">
        <v>35</v>
      </c>
      <c r="E234" s="101">
        <v>0.08</v>
      </c>
      <c r="F234" s="102">
        <v>5</v>
      </c>
      <c r="G234" s="25">
        <v>-1000</v>
      </c>
      <c r="H234" s="101">
        <v>35</v>
      </c>
      <c r="I234" s="101">
        <v>0.08</v>
      </c>
      <c r="J234" s="101">
        <v>35</v>
      </c>
      <c r="K234" s="101">
        <v>0.08</v>
      </c>
      <c r="L234" s="102">
        <v>5</v>
      </c>
      <c r="M234" s="25">
        <v>-1000</v>
      </c>
    </row>
    <row r="235" spans="1:13" s="25" customFormat="1">
      <c r="A235" s="87">
        <f t="shared" ca="1" si="5"/>
        <v>43709</v>
      </c>
      <c r="B235" s="101">
        <v>35</v>
      </c>
      <c r="C235" s="101">
        <v>0.08</v>
      </c>
      <c r="D235" s="101">
        <v>35</v>
      </c>
      <c r="E235" s="101">
        <v>0.08</v>
      </c>
      <c r="F235" s="102">
        <v>5</v>
      </c>
      <c r="G235" s="25">
        <v>-1000</v>
      </c>
      <c r="H235" s="101">
        <v>35</v>
      </c>
      <c r="I235" s="101">
        <v>0.08</v>
      </c>
      <c r="J235" s="101">
        <v>35</v>
      </c>
      <c r="K235" s="101">
        <v>0.08</v>
      </c>
      <c r="L235" s="102">
        <v>5</v>
      </c>
      <c r="M235" s="25">
        <v>-1000</v>
      </c>
    </row>
    <row r="236" spans="1:13" s="25" customFormat="1">
      <c r="A236" s="87">
        <f t="shared" ca="1" si="5"/>
        <v>43739</v>
      </c>
      <c r="B236" s="101">
        <v>35</v>
      </c>
      <c r="C236" s="101">
        <v>0.08</v>
      </c>
      <c r="D236" s="101">
        <v>35</v>
      </c>
      <c r="E236" s="101">
        <v>0.08</v>
      </c>
      <c r="F236" s="102">
        <v>5</v>
      </c>
      <c r="G236" s="25">
        <v>-1000</v>
      </c>
      <c r="H236" s="101">
        <v>35</v>
      </c>
      <c r="I236" s="101">
        <v>0.08</v>
      </c>
      <c r="J236" s="101">
        <v>35</v>
      </c>
      <c r="K236" s="101">
        <v>0.08</v>
      </c>
      <c r="L236" s="102">
        <v>5</v>
      </c>
      <c r="M236" s="25">
        <v>-1000</v>
      </c>
    </row>
    <row r="237" spans="1:13" s="25" customFormat="1">
      <c r="A237" s="87">
        <f t="shared" ca="1" si="5"/>
        <v>43770</v>
      </c>
      <c r="B237" s="101">
        <v>35</v>
      </c>
      <c r="C237" s="101">
        <v>0.08</v>
      </c>
      <c r="D237" s="101">
        <v>35</v>
      </c>
      <c r="E237" s="101">
        <v>0.08</v>
      </c>
      <c r="F237" s="102">
        <v>5</v>
      </c>
      <c r="G237" s="25">
        <v>-1000</v>
      </c>
      <c r="H237" s="101">
        <v>35</v>
      </c>
      <c r="I237" s="101">
        <v>0.08</v>
      </c>
      <c r="J237" s="101">
        <v>35</v>
      </c>
      <c r="K237" s="101">
        <v>0.08</v>
      </c>
      <c r="L237" s="102">
        <v>5</v>
      </c>
      <c r="M237" s="25">
        <v>-1000</v>
      </c>
    </row>
    <row r="238" spans="1:13" s="25" customFormat="1">
      <c r="A238" s="87">
        <f t="shared" ca="1" si="5"/>
        <v>43800</v>
      </c>
      <c r="B238" s="101">
        <v>35</v>
      </c>
      <c r="C238" s="101">
        <v>0.08</v>
      </c>
      <c r="D238" s="101">
        <v>35</v>
      </c>
      <c r="E238" s="101">
        <v>0.08</v>
      </c>
      <c r="F238" s="102">
        <v>5</v>
      </c>
      <c r="G238" s="25">
        <v>-1000</v>
      </c>
      <c r="H238" s="101">
        <v>35</v>
      </c>
      <c r="I238" s="101">
        <v>0.08</v>
      </c>
      <c r="J238" s="101">
        <v>35</v>
      </c>
      <c r="K238" s="101">
        <v>0.08</v>
      </c>
      <c r="L238" s="102">
        <v>5</v>
      </c>
      <c r="M238" s="25">
        <v>-1000</v>
      </c>
    </row>
    <row r="239" spans="1:13" s="25" customFormat="1">
      <c r="A239" s="87">
        <f t="shared" ca="1" si="5"/>
        <v>43831</v>
      </c>
      <c r="B239" s="101">
        <v>35</v>
      </c>
      <c r="C239" s="101">
        <v>0.08</v>
      </c>
      <c r="D239" s="101">
        <v>35</v>
      </c>
      <c r="E239" s="101">
        <v>0.08</v>
      </c>
      <c r="F239" s="102">
        <v>5</v>
      </c>
      <c r="G239" s="25">
        <v>-1000</v>
      </c>
      <c r="H239" s="101">
        <v>35</v>
      </c>
      <c r="I239" s="101">
        <v>0.08</v>
      </c>
      <c r="J239" s="101">
        <v>35</v>
      </c>
      <c r="K239" s="101">
        <v>0.08</v>
      </c>
      <c r="L239" s="102">
        <v>5</v>
      </c>
      <c r="M239" s="25">
        <v>-1000</v>
      </c>
    </row>
    <row r="240" spans="1:13" s="25" customFormat="1">
      <c r="A240" s="87">
        <f t="shared" ca="1" si="5"/>
        <v>43862</v>
      </c>
      <c r="B240" s="101">
        <v>35</v>
      </c>
      <c r="C240" s="101">
        <v>0.08</v>
      </c>
      <c r="D240" s="101">
        <v>35</v>
      </c>
      <c r="E240" s="101">
        <v>0.08</v>
      </c>
      <c r="F240" s="102">
        <v>5</v>
      </c>
      <c r="G240" s="25">
        <v>-1000</v>
      </c>
      <c r="H240" s="101">
        <v>35</v>
      </c>
      <c r="I240" s="101">
        <v>0.08</v>
      </c>
      <c r="J240" s="101">
        <v>35</v>
      </c>
      <c r="K240" s="101">
        <v>0.08</v>
      </c>
      <c r="L240" s="102">
        <v>5</v>
      </c>
      <c r="M240" s="25">
        <v>-1000</v>
      </c>
    </row>
    <row r="241" spans="1:13" s="25" customFormat="1">
      <c r="A241" s="87">
        <f t="shared" ca="1" si="5"/>
        <v>43891</v>
      </c>
      <c r="B241" s="101">
        <v>35</v>
      </c>
      <c r="C241" s="101">
        <v>0.08</v>
      </c>
      <c r="D241" s="101">
        <v>35</v>
      </c>
      <c r="E241" s="101">
        <v>0.08</v>
      </c>
      <c r="F241" s="102">
        <v>5</v>
      </c>
      <c r="G241" s="25">
        <v>-1000</v>
      </c>
      <c r="H241" s="101">
        <v>35</v>
      </c>
      <c r="I241" s="101">
        <v>0.08</v>
      </c>
      <c r="J241" s="101">
        <v>35</v>
      </c>
      <c r="K241" s="101">
        <v>0.08</v>
      </c>
      <c r="L241" s="102">
        <v>5</v>
      </c>
      <c r="M241" s="25">
        <v>-1000</v>
      </c>
    </row>
    <row r="242" spans="1:13" s="25" customFormat="1">
      <c r="A242" s="87">
        <f t="shared" ca="1" si="5"/>
        <v>43922</v>
      </c>
      <c r="B242" s="101">
        <v>35</v>
      </c>
      <c r="C242" s="101">
        <v>0.08</v>
      </c>
      <c r="D242" s="101">
        <v>35</v>
      </c>
      <c r="E242" s="101">
        <v>0.08</v>
      </c>
      <c r="F242" s="102">
        <v>5</v>
      </c>
      <c r="G242" s="25">
        <v>-1000</v>
      </c>
      <c r="H242" s="101">
        <v>35</v>
      </c>
      <c r="I242" s="101">
        <v>0.08</v>
      </c>
      <c r="J242" s="101">
        <v>35</v>
      </c>
      <c r="K242" s="101">
        <v>0.08</v>
      </c>
      <c r="L242" s="102">
        <v>5</v>
      </c>
      <c r="M242" s="25">
        <v>-1000</v>
      </c>
    </row>
    <row r="243" spans="1:13" s="25" customFormat="1">
      <c r="A243" s="87">
        <f t="shared" ca="1" si="5"/>
        <v>43952</v>
      </c>
      <c r="B243" s="101">
        <v>35</v>
      </c>
      <c r="C243" s="101">
        <v>0.08</v>
      </c>
      <c r="D243" s="101">
        <v>35</v>
      </c>
      <c r="E243" s="101">
        <v>0.08</v>
      </c>
      <c r="F243" s="102">
        <v>5</v>
      </c>
      <c r="G243" s="25">
        <v>-1000</v>
      </c>
      <c r="H243" s="101">
        <v>35</v>
      </c>
      <c r="I243" s="101">
        <v>0.08</v>
      </c>
      <c r="J243" s="101">
        <v>35</v>
      </c>
      <c r="K243" s="101">
        <v>0.08</v>
      </c>
      <c r="L243" s="102">
        <v>5</v>
      </c>
      <c r="M243" s="25">
        <v>-1000</v>
      </c>
    </row>
    <row r="244" spans="1:13" s="25" customFormat="1">
      <c r="A244" s="87">
        <f t="shared" ca="1" si="5"/>
        <v>43983</v>
      </c>
      <c r="B244" s="101">
        <v>35</v>
      </c>
      <c r="C244" s="101">
        <v>0.08</v>
      </c>
      <c r="D244" s="101">
        <v>35</v>
      </c>
      <c r="E244" s="101">
        <v>0.08</v>
      </c>
      <c r="F244" s="102">
        <v>5</v>
      </c>
      <c r="G244" s="25">
        <v>-1000</v>
      </c>
      <c r="H244" s="101">
        <v>35</v>
      </c>
      <c r="I244" s="101">
        <v>0.08</v>
      </c>
      <c r="J244" s="101">
        <v>35</v>
      </c>
      <c r="K244" s="101">
        <v>0.08</v>
      </c>
      <c r="L244" s="102">
        <v>5</v>
      </c>
      <c r="M244" s="25">
        <v>-1000</v>
      </c>
    </row>
    <row r="245" spans="1:13" s="25" customFormat="1">
      <c r="A245" s="87">
        <f t="shared" ca="1" si="5"/>
        <v>44013</v>
      </c>
      <c r="B245" s="101">
        <v>35</v>
      </c>
      <c r="C245" s="101">
        <v>0.08</v>
      </c>
      <c r="D245" s="101">
        <v>35</v>
      </c>
      <c r="E245" s="101">
        <v>0.08</v>
      </c>
      <c r="F245" s="102">
        <v>5</v>
      </c>
      <c r="G245" s="25">
        <v>-1000</v>
      </c>
      <c r="H245" s="101">
        <v>35</v>
      </c>
      <c r="I245" s="101">
        <v>0.08</v>
      </c>
      <c r="J245" s="101">
        <v>35</v>
      </c>
      <c r="K245" s="101">
        <v>0.08</v>
      </c>
      <c r="L245" s="102">
        <v>5</v>
      </c>
      <c r="M245" s="25">
        <v>-1000</v>
      </c>
    </row>
    <row r="246" spans="1:13" s="25" customFormat="1">
      <c r="A246" s="87">
        <f t="shared" ca="1" si="5"/>
        <v>44044</v>
      </c>
      <c r="B246" s="101">
        <v>35</v>
      </c>
      <c r="C246" s="101">
        <v>0.08</v>
      </c>
      <c r="D246" s="101">
        <v>35</v>
      </c>
      <c r="E246" s="101">
        <v>0.08</v>
      </c>
      <c r="F246" s="102">
        <v>5</v>
      </c>
      <c r="G246" s="25">
        <v>-1000</v>
      </c>
      <c r="H246" s="101">
        <v>35</v>
      </c>
      <c r="I246" s="101">
        <v>0.08</v>
      </c>
      <c r="J246" s="101">
        <v>35</v>
      </c>
      <c r="K246" s="101">
        <v>0.08</v>
      </c>
      <c r="L246" s="102">
        <v>5</v>
      </c>
      <c r="M246" s="25">
        <v>-1000</v>
      </c>
    </row>
    <row r="247" spans="1:13" s="25" customFormat="1">
      <c r="A247" s="87">
        <f t="shared" ca="1" si="5"/>
        <v>44075</v>
      </c>
      <c r="B247" s="101">
        <v>35</v>
      </c>
      <c r="C247" s="101">
        <v>0.08</v>
      </c>
      <c r="D247" s="101">
        <v>35</v>
      </c>
      <c r="E247" s="101">
        <v>0.08</v>
      </c>
      <c r="F247" s="102">
        <v>5</v>
      </c>
      <c r="G247" s="25">
        <v>-1000</v>
      </c>
      <c r="H247" s="101">
        <v>35</v>
      </c>
      <c r="I247" s="101">
        <v>0.08</v>
      </c>
      <c r="J247" s="101">
        <v>35</v>
      </c>
      <c r="K247" s="101">
        <v>0.08</v>
      </c>
      <c r="L247" s="102">
        <v>5</v>
      </c>
      <c r="M247" s="25">
        <v>-1000</v>
      </c>
    </row>
    <row r="248" spans="1:13" s="25" customFormat="1">
      <c r="A248" s="87">
        <f t="shared" ca="1" si="5"/>
        <v>44105</v>
      </c>
      <c r="B248" s="101">
        <v>35</v>
      </c>
      <c r="C248" s="101">
        <v>0.08</v>
      </c>
      <c r="D248" s="101">
        <v>35</v>
      </c>
      <c r="E248" s="101">
        <v>0.08</v>
      </c>
      <c r="F248" s="102">
        <v>5</v>
      </c>
      <c r="G248" s="25">
        <v>-1000</v>
      </c>
      <c r="H248" s="101">
        <v>35</v>
      </c>
      <c r="I248" s="101">
        <v>0.08</v>
      </c>
      <c r="J248" s="101">
        <v>35</v>
      </c>
      <c r="K248" s="101">
        <v>0.08</v>
      </c>
      <c r="L248" s="102">
        <v>5</v>
      </c>
      <c r="M248" s="25">
        <v>-1000</v>
      </c>
    </row>
    <row r="249" spans="1:13" s="25" customFormat="1">
      <c r="A249" s="87">
        <f t="shared" ca="1" si="5"/>
        <v>44136</v>
      </c>
      <c r="B249" s="101">
        <v>35</v>
      </c>
      <c r="C249" s="101">
        <v>0.08</v>
      </c>
      <c r="D249" s="101">
        <v>35</v>
      </c>
      <c r="E249" s="101">
        <v>0.08</v>
      </c>
      <c r="F249" s="102">
        <v>5</v>
      </c>
      <c r="G249" s="25">
        <v>-1000</v>
      </c>
      <c r="H249" s="101">
        <v>35</v>
      </c>
      <c r="I249" s="101">
        <v>0.08</v>
      </c>
      <c r="J249" s="101">
        <v>35</v>
      </c>
      <c r="K249" s="101">
        <v>0.08</v>
      </c>
      <c r="L249" s="102">
        <v>5</v>
      </c>
      <c r="M249" s="25">
        <v>-1000</v>
      </c>
    </row>
    <row r="250" spans="1:13" s="25" customFormat="1">
      <c r="A250" s="87">
        <f t="shared" ca="1" si="5"/>
        <v>44166</v>
      </c>
      <c r="B250" s="101">
        <v>35</v>
      </c>
      <c r="C250" s="101">
        <v>0.08</v>
      </c>
      <c r="D250" s="101">
        <v>35</v>
      </c>
      <c r="E250" s="101">
        <v>0.08</v>
      </c>
      <c r="F250" s="102">
        <v>5</v>
      </c>
      <c r="G250" s="25">
        <v>-1000</v>
      </c>
      <c r="H250" s="101">
        <v>35</v>
      </c>
      <c r="I250" s="101">
        <v>0.08</v>
      </c>
      <c r="J250" s="101">
        <v>35</v>
      </c>
      <c r="K250" s="101">
        <v>0.08</v>
      </c>
      <c r="L250" s="102">
        <v>5</v>
      </c>
      <c r="M250" s="25">
        <v>-1000</v>
      </c>
    </row>
    <row r="251" spans="1:13" s="25" customFormat="1">
      <c r="A251" s="87">
        <f t="shared" ca="1" si="5"/>
        <v>44197</v>
      </c>
      <c r="B251" s="101">
        <v>35</v>
      </c>
      <c r="C251" s="101">
        <v>0.08</v>
      </c>
      <c r="D251" s="101">
        <v>35</v>
      </c>
      <c r="E251" s="101">
        <v>0.08</v>
      </c>
      <c r="F251" s="102">
        <v>5</v>
      </c>
      <c r="G251" s="25">
        <v>-1000</v>
      </c>
      <c r="H251" s="101">
        <v>35</v>
      </c>
      <c r="I251" s="101">
        <v>0.08</v>
      </c>
      <c r="J251" s="101">
        <v>35</v>
      </c>
      <c r="K251" s="101">
        <v>0.08</v>
      </c>
      <c r="L251" s="102">
        <v>5</v>
      </c>
      <c r="M251" s="25">
        <v>-1000</v>
      </c>
    </row>
    <row r="252" spans="1:13" s="25" customFormat="1">
      <c r="A252" s="87">
        <f t="shared" ca="1" si="5"/>
        <v>44228</v>
      </c>
      <c r="B252" s="101">
        <v>35</v>
      </c>
      <c r="C252" s="101">
        <v>0.08</v>
      </c>
      <c r="D252" s="101">
        <v>35</v>
      </c>
      <c r="E252" s="101">
        <v>0.08</v>
      </c>
      <c r="F252" s="102">
        <v>5</v>
      </c>
      <c r="G252" s="25">
        <v>-1000</v>
      </c>
      <c r="H252" s="101">
        <v>35</v>
      </c>
      <c r="I252" s="101">
        <v>0.08</v>
      </c>
      <c r="J252" s="101">
        <v>35</v>
      </c>
      <c r="K252" s="101">
        <v>0.08</v>
      </c>
      <c r="L252" s="102">
        <v>5</v>
      </c>
      <c r="M252" s="25">
        <v>-1000</v>
      </c>
    </row>
    <row r="253" spans="1:13" s="25" customFormat="1">
      <c r="A253" s="87">
        <f t="shared" ca="1" si="5"/>
        <v>44256</v>
      </c>
      <c r="B253" s="101">
        <v>35</v>
      </c>
      <c r="C253" s="101">
        <v>0.08</v>
      </c>
      <c r="D253" s="101">
        <v>35</v>
      </c>
      <c r="E253" s="101">
        <v>0.08</v>
      </c>
      <c r="F253" s="102">
        <v>5</v>
      </c>
      <c r="G253" s="25">
        <v>-1000</v>
      </c>
      <c r="H253" s="101">
        <v>35</v>
      </c>
      <c r="I253" s="101">
        <v>0.08</v>
      </c>
      <c r="J253" s="101">
        <v>35</v>
      </c>
      <c r="K253" s="101">
        <v>0.08</v>
      </c>
      <c r="L253" s="102">
        <v>5</v>
      </c>
      <c r="M253" s="25">
        <v>-1000</v>
      </c>
    </row>
    <row r="254" spans="1:13" s="25" customFormat="1">
      <c r="A254" s="87">
        <f t="shared" ca="1" si="5"/>
        <v>44287</v>
      </c>
      <c r="B254" s="101">
        <v>35</v>
      </c>
      <c r="C254" s="101">
        <v>0.08</v>
      </c>
      <c r="D254" s="101">
        <v>35</v>
      </c>
      <c r="E254" s="101">
        <v>0.08</v>
      </c>
      <c r="F254" s="102">
        <v>5</v>
      </c>
      <c r="G254" s="25">
        <v>-1000</v>
      </c>
      <c r="H254" s="101">
        <v>35</v>
      </c>
      <c r="I254" s="101">
        <v>0.08</v>
      </c>
      <c r="J254" s="101">
        <v>35</v>
      </c>
      <c r="K254" s="101">
        <v>0.08</v>
      </c>
      <c r="L254" s="102">
        <v>5</v>
      </c>
      <c r="M254" s="25">
        <v>-1000</v>
      </c>
    </row>
    <row r="255" spans="1:13" s="25" customFormat="1">
      <c r="A255" s="87">
        <f t="shared" ca="1" si="5"/>
        <v>44317</v>
      </c>
      <c r="B255" s="101">
        <v>35</v>
      </c>
      <c r="C255" s="101">
        <v>0.08</v>
      </c>
      <c r="D255" s="101">
        <v>35</v>
      </c>
      <c r="E255" s="101">
        <v>0.08</v>
      </c>
      <c r="F255" s="102">
        <v>5</v>
      </c>
      <c r="G255" s="25">
        <v>-1000</v>
      </c>
      <c r="H255" s="101">
        <v>35</v>
      </c>
      <c r="I255" s="101">
        <v>0.08</v>
      </c>
      <c r="J255" s="101">
        <v>35</v>
      </c>
      <c r="K255" s="101">
        <v>0.08</v>
      </c>
      <c r="L255" s="102">
        <v>5</v>
      </c>
      <c r="M255" s="25">
        <v>-1000</v>
      </c>
    </row>
    <row r="256" spans="1:13" s="25" customFormat="1">
      <c r="A256" s="87">
        <f t="shared" ca="1" si="5"/>
        <v>44348</v>
      </c>
      <c r="B256" s="101">
        <v>35</v>
      </c>
      <c r="C256" s="101">
        <v>0.08</v>
      </c>
      <c r="D256" s="101">
        <v>35</v>
      </c>
      <c r="E256" s="101">
        <v>0.08</v>
      </c>
      <c r="F256" s="102">
        <v>5</v>
      </c>
      <c r="G256" s="25">
        <v>-1000</v>
      </c>
      <c r="H256" s="101">
        <v>35</v>
      </c>
      <c r="I256" s="101">
        <v>0.08</v>
      </c>
      <c r="J256" s="101">
        <v>35</v>
      </c>
      <c r="K256" s="101">
        <v>0.08</v>
      </c>
      <c r="L256" s="102">
        <v>5</v>
      </c>
      <c r="M256" s="25">
        <v>-1000</v>
      </c>
    </row>
    <row r="257" spans="1:13" s="25" customFormat="1">
      <c r="A257" s="87">
        <f t="shared" ca="1" si="5"/>
        <v>44378</v>
      </c>
      <c r="B257" s="101">
        <v>35</v>
      </c>
      <c r="C257" s="101">
        <v>0.08</v>
      </c>
      <c r="D257" s="101">
        <v>35</v>
      </c>
      <c r="E257" s="101">
        <v>0.08</v>
      </c>
      <c r="F257" s="102">
        <v>5</v>
      </c>
      <c r="G257" s="25">
        <v>-1000</v>
      </c>
      <c r="H257" s="101">
        <v>35</v>
      </c>
      <c r="I257" s="101">
        <v>0.08</v>
      </c>
      <c r="J257" s="101">
        <v>35</v>
      </c>
      <c r="K257" s="101">
        <v>0.08</v>
      </c>
      <c r="L257" s="102">
        <v>5</v>
      </c>
      <c r="M257" s="25">
        <v>-1000</v>
      </c>
    </row>
    <row r="258" spans="1:13" s="25" customFormat="1">
      <c r="A258" s="87">
        <f t="shared" ca="1" si="5"/>
        <v>44409</v>
      </c>
      <c r="B258" s="101">
        <v>35</v>
      </c>
      <c r="C258" s="101">
        <v>0.08</v>
      </c>
      <c r="D258" s="101">
        <v>35</v>
      </c>
      <c r="E258" s="101">
        <v>0.08</v>
      </c>
      <c r="F258" s="102">
        <v>5</v>
      </c>
      <c r="G258" s="25">
        <v>-1000</v>
      </c>
      <c r="H258" s="101">
        <v>35</v>
      </c>
      <c r="I258" s="101">
        <v>0.08</v>
      </c>
      <c r="J258" s="101">
        <v>35</v>
      </c>
      <c r="K258" s="101">
        <v>0.08</v>
      </c>
      <c r="L258" s="102">
        <v>5</v>
      </c>
      <c r="M258" s="25">
        <v>-1000</v>
      </c>
    </row>
    <row r="259" spans="1:13" s="25" customFormat="1">
      <c r="A259" s="87">
        <f t="shared" ca="1" si="5"/>
        <v>44440</v>
      </c>
      <c r="B259" s="101">
        <v>35</v>
      </c>
      <c r="C259" s="101">
        <v>0.08</v>
      </c>
      <c r="D259" s="101">
        <v>35</v>
      </c>
      <c r="E259" s="101">
        <v>0.08</v>
      </c>
      <c r="F259" s="102">
        <v>5</v>
      </c>
      <c r="G259" s="25">
        <v>-1000</v>
      </c>
      <c r="H259" s="101">
        <v>35</v>
      </c>
      <c r="I259" s="101">
        <v>0.08</v>
      </c>
      <c r="J259" s="101">
        <v>35</v>
      </c>
      <c r="K259" s="101">
        <v>0.08</v>
      </c>
      <c r="L259" s="102">
        <v>5</v>
      </c>
      <c r="M259" s="25">
        <v>-1000</v>
      </c>
    </row>
    <row r="260" spans="1:13" s="25" customFormat="1">
      <c r="A260" s="87">
        <f t="shared" ca="1" si="5"/>
        <v>44470</v>
      </c>
      <c r="B260" s="101">
        <v>35</v>
      </c>
      <c r="C260" s="101">
        <v>0.08</v>
      </c>
      <c r="D260" s="101">
        <v>35</v>
      </c>
      <c r="E260" s="101">
        <v>0.08</v>
      </c>
      <c r="F260" s="102">
        <v>5</v>
      </c>
      <c r="G260" s="25">
        <v>-1000</v>
      </c>
      <c r="H260" s="101">
        <v>35</v>
      </c>
      <c r="I260" s="101">
        <v>0.08</v>
      </c>
      <c r="J260" s="101">
        <v>35</v>
      </c>
      <c r="K260" s="101">
        <v>0.08</v>
      </c>
      <c r="L260" s="102">
        <v>5</v>
      </c>
      <c r="M260" s="25">
        <v>-1000</v>
      </c>
    </row>
    <row r="261" spans="1:13" s="25" customFormat="1">
      <c r="A261" s="87">
        <f t="shared" ca="1" si="5"/>
        <v>44501</v>
      </c>
      <c r="B261" s="101">
        <v>35</v>
      </c>
      <c r="C261" s="101">
        <v>0.08</v>
      </c>
      <c r="D261" s="101">
        <v>35</v>
      </c>
      <c r="E261" s="101">
        <v>0.08</v>
      </c>
      <c r="F261" s="102">
        <v>5</v>
      </c>
      <c r="G261" s="25">
        <v>-1000</v>
      </c>
      <c r="H261" s="101">
        <v>35</v>
      </c>
      <c r="I261" s="101">
        <v>0.08</v>
      </c>
      <c r="J261" s="101">
        <v>35</v>
      </c>
      <c r="K261" s="101">
        <v>0.08</v>
      </c>
      <c r="L261" s="102">
        <v>5</v>
      </c>
      <c r="M261" s="25">
        <v>-1000</v>
      </c>
    </row>
    <row r="262" spans="1:13">
      <c r="B262" s="86"/>
      <c r="C262" s="86"/>
      <c r="F262" s="86"/>
      <c r="G262" s="86"/>
      <c r="H262" s="79"/>
    </row>
    <row r="263" spans="1:13">
      <c r="B263" s="86"/>
      <c r="C263" s="86"/>
      <c r="F263" s="86"/>
      <c r="G263" s="86"/>
      <c r="H263" s="79"/>
    </row>
    <row r="264" spans="1:13">
      <c r="B264" s="86"/>
      <c r="C264" s="86"/>
      <c r="F264" s="86"/>
      <c r="G264" s="86"/>
      <c r="H264" s="79"/>
    </row>
    <row r="265" spans="1:13">
      <c r="B265" s="86"/>
      <c r="C265" s="86"/>
      <c r="F265" s="86"/>
      <c r="G265" s="86"/>
      <c r="H265" s="79"/>
    </row>
    <row r="266" spans="1:13">
      <c r="B266" s="86"/>
      <c r="C266" s="86"/>
      <c r="F266" s="86"/>
      <c r="G266" s="86"/>
      <c r="H266" s="79"/>
    </row>
    <row r="267" spans="1:13">
      <c r="B267" s="86"/>
      <c r="C267" s="86"/>
      <c r="F267" s="86"/>
      <c r="G267" s="86"/>
      <c r="H267" s="79"/>
    </row>
    <row r="268" spans="1:13">
      <c r="B268" s="86"/>
      <c r="C268" s="86"/>
      <c r="F268" s="86"/>
      <c r="G268" s="86"/>
      <c r="H268" s="79"/>
    </row>
    <row r="269" spans="1:13">
      <c r="B269" s="86"/>
      <c r="C269" s="86"/>
      <c r="F269" s="86"/>
      <c r="G269" s="86"/>
      <c r="H269" s="79"/>
    </row>
    <row r="270" spans="1:13">
      <c r="B270" s="86"/>
      <c r="C270" s="86"/>
      <c r="F270" s="86"/>
      <c r="G270" s="86"/>
      <c r="H270" s="79"/>
    </row>
    <row r="271" spans="1:13">
      <c r="B271" s="86"/>
      <c r="C271" s="86"/>
      <c r="F271" s="86"/>
      <c r="G271" s="86"/>
      <c r="H271" s="79"/>
    </row>
    <row r="272" spans="1:13">
      <c r="B272" s="86"/>
      <c r="C272" s="86"/>
      <c r="F272" s="86"/>
      <c r="G272" s="86"/>
      <c r="H272" s="79"/>
    </row>
    <row r="273" spans="2:8">
      <c r="B273" s="86"/>
      <c r="C273" s="86"/>
      <c r="F273" s="86"/>
      <c r="G273" s="86"/>
      <c r="H273" s="79"/>
    </row>
    <row r="274" spans="2:8">
      <c r="B274" s="86"/>
      <c r="C274" s="86"/>
      <c r="F274" s="86"/>
      <c r="G274" s="86"/>
      <c r="H274" s="79"/>
    </row>
    <row r="275" spans="2:8">
      <c r="B275" s="86"/>
      <c r="C275" s="86"/>
      <c r="F275" s="86"/>
      <c r="G275" s="86"/>
      <c r="H275" s="79"/>
    </row>
    <row r="276" spans="2:8">
      <c r="B276" s="86"/>
      <c r="C276" s="86"/>
      <c r="F276" s="86"/>
      <c r="G276" s="86"/>
      <c r="H276" s="79"/>
    </row>
    <row r="277" spans="2:8">
      <c r="B277" s="86"/>
      <c r="C277" s="86"/>
      <c r="F277" s="86"/>
      <c r="G277" s="86"/>
      <c r="H277" s="79"/>
    </row>
    <row r="278" spans="2:8">
      <c r="B278" s="86"/>
      <c r="C278" s="86"/>
      <c r="F278" s="86"/>
      <c r="G278" s="86"/>
      <c r="H278" s="79"/>
    </row>
    <row r="279" spans="2:8">
      <c r="B279" s="86"/>
      <c r="C279" s="86"/>
      <c r="F279" s="86"/>
      <c r="G279" s="86"/>
      <c r="H279" s="79"/>
    </row>
    <row r="280" spans="2:8">
      <c r="B280" s="86"/>
      <c r="C280" s="86"/>
      <c r="F280" s="86"/>
      <c r="G280" s="86"/>
      <c r="H280" s="79"/>
    </row>
    <row r="281" spans="2:8">
      <c r="B281" s="86"/>
      <c r="C281" s="86"/>
      <c r="F281" s="86"/>
      <c r="G281" s="86"/>
      <c r="H281" s="79"/>
    </row>
    <row r="282" spans="2:8">
      <c r="B282" s="86"/>
      <c r="C282" s="86"/>
      <c r="F282" s="86"/>
      <c r="G282" s="86"/>
      <c r="H282" s="79"/>
    </row>
    <row r="283" spans="2:8">
      <c r="B283" s="86"/>
      <c r="C283" s="86"/>
      <c r="F283" s="86"/>
      <c r="G283" s="86"/>
      <c r="H283" s="79"/>
    </row>
    <row r="284" spans="2:8">
      <c r="B284" s="86"/>
      <c r="C284" s="86"/>
      <c r="F284" s="86"/>
      <c r="G284" s="86"/>
      <c r="H284" s="79"/>
    </row>
    <row r="285" spans="2:8">
      <c r="B285" s="86"/>
      <c r="C285" s="86"/>
      <c r="F285" s="86"/>
      <c r="G285" s="86"/>
      <c r="H285" s="79"/>
    </row>
    <row r="286" spans="2:8">
      <c r="B286" s="86"/>
      <c r="C286" s="86"/>
      <c r="F286" s="86"/>
      <c r="G286" s="86"/>
      <c r="H286" s="79"/>
    </row>
    <row r="287" spans="2:8">
      <c r="B287" s="86"/>
      <c r="C287" s="86"/>
      <c r="F287" s="86"/>
      <c r="G287" s="86"/>
      <c r="H287" s="79"/>
    </row>
    <row r="288" spans="2:8">
      <c r="B288" s="86"/>
      <c r="C288" s="86"/>
      <c r="F288" s="86"/>
      <c r="G288" s="86"/>
      <c r="H288" s="79"/>
    </row>
    <row r="289" spans="2:8">
      <c r="B289" s="86"/>
      <c r="C289" s="86"/>
      <c r="F289" s="86"/>
      <c r="G289" s="86"/>
      <c r="H289" s="79"/>
    </row>
    <row r="290" spans="2:8">
      <c r="B290" s="86"/>
      <c r="C290" s="86"/>
      <c r="F290" s="86"/>
      <c r="G290" s="86"/>
      <c r="H290" s="79"/>
    </row>
    <row r="291" spans="2:8">
      <c r="B291" s="86"/>
      <c r="C291" s="86"/>
      <c r="F291" s="86"/>
      <c r="G291" s="86"/>
      <c r="H291" s="79"/>
    </row>
    <row r="292" spans="2:8">
      <c r="B292" s="86"/>
      <c r="C292" s="86"/>
      <c r="F292" s="86"/>
      <c r="G292" s="86"/>
      <c r="H292" s="79"/>
    </row>
    <row r="293" spans="2:8">
      <c r="B293" s="86"/>
      <c r="C293" s="86"/>
      <c r="F293" s="86"/>
      <c r="G293" s="86"/>
      <c r="H293" s="79"/>
    </row>
    <row r="294" spans="2:8">
      <c r="B294" s="86"/>
      <c r="C294" s="86"/>
      <c r="F294" s="86"/>
      <c r="G294" s="86"/>
      <c r="H294" s="79"/>
    </row>
    <row r="295" spans="2:8">
      <c r="B295" s="86"/>
      <c r="C295" s="86"/>
      <c r="F295" s="86"/>
      <c r="G295" s="86"/>
      <c r="H295" s="79"/>
    </row>
    <row r="296" spans="2:8">
      <c r="B296" s="86"/>
      <c r="C296" s="86"/>
      <c r="F296" s="86"/>
      <c r="G296" s="86"/>
      <c r="H296" s="79"/>
    </row>
    <row r="297" spans="2:8">
      <c r="B297" s="86"/>
      <c r="C297" s="86"/>
      <c r="F297" s="86"/>
      <c r="G297" s="86"/>
      <c r="H297" s="79"/>
    </row>
    <row r="298" spans="2:8">
      <c r="B298" s="86"/>
      <c r="C298" s="86"/>
      <c r="F298" s="86"/>
      <c r="G298" s="86"/>
      <c r="H298" s="79"/>
    </row>
    <row r="299" spans="2:8">
      <c r="B299" s="86"/>
      <c r="C299" s="86"/>
      <c r="F299" s="86"/>
      <c r="G299" s="86"/>
      <c r="H299" s="79"/>
    </row>
    <row r="300" spans="2:8">
      <c r="B300" s="86"/>
      <c r="C300" s="86"/>
      <c r="F300" s="86"/>
      <c r="G300" s="86"/>
      <c r="H300" s="79"/>
    </row>
    <row r="301" spans="2:8">
      <c r="B301" s="86"/>
      <c r="C301" s="86"/>
      <c r="F301" s="86"/>
      <c r="G301" s="86"/>
      <c r="H301" s="79"/>
    </row>
    <row r="302" spans="2:8">
      <c r="B302" s="86"/>
      <c r="C302" s="86"/>
      <c r="F302" s="86"/>
      <c r="G302" s="86"/>
      <c r="H302" s="79"/>
    </row>
    <row r="303" spans="2:8">
      <c r="B303" s="86"/>
      <c r="C303" s="86"/>
      <c r="F303" s="86"/>
      <c r="G303" s="86"/>
      <c r="H303" s="79"/>
    </row>
    <row r="304" spans="2:8">
      <c r="B304" s="86"/>
      <c r="C304" s="86"/>
      <c r="F304" s="86"/>
      <c r="G304" s="86"/>
      <c r="H304" s="79"/>
    </row>
    <row r="305" spans="2:8">
      <c r="B305" s="86"/>
      <c r="C305" s="86"/>
      <c r="F305" s="86"/>
      <c r="G305" s="86"/>
      <c r="H305" s="79"/>
    </row>
    <row r="306" spans="2:8">
      <c r="B306" s="86"/>
      <c r="C306" s="86"/>
      <c r="F306" s="86"/>
      <c r="G306" s="86"/>
      <c r="H306" s="79"/>
    </row>
    <row r="307" spans="2:8">
      <c r="B307" s="86"/>
      <c r="C307" s="86"/>
      <c r="F307" s="86"/>
      <c r="G307" s="86"/>
      <c r="H307" s="79"/>
    </row>
    <row r="308" spans="2:8">
      <c r="B308" s="86"/>
      <c r="C308" s="86"/>
      <c r="F308" s="86"/>
      <c r="G308" s="86"/>
      <c r="H308" s="79"/>
    </row>
    <row r="309" spans="2:8">
      <c r="B309" s="86"/>
      <c r="C309" s="86"/>
      <c r="F309" s="86"/>
      <c r="G309" s="86"/>
      <c r="H309" s="79"/>
    </row>
    <row r="310" spans="2:8">
      <c r="B310" s="86"/>
      <c r="C310" s="86"/>
      <c r="F310" s="86"/>
      <c r="G310" s="86"/>
      <c r="H310" s="79"/>
    </row>
    <row r="311" spans="2:8">
      <c r="B311" s="86"/>
      <c r="C311" s="86"/>
      <c r="F311" s="86"/>
      <c r="G311" s="86"/>
      <c r="H311" s="79"/>
    </row>
    <row r="312" spans="2:8">
      <c r="B312" s="86"/>
      <c r="C312" s="86"/>
      <c r="F312" s="86"/>
      <c r="G312" s="86"/>
      <c r="H312" s="79"/>
    </row>
    <row r="313" spans="2:8">
      <c r="B313" s="86"/>
      <c r="C313" s="86"/>
      <c r="F313" s="86"/>
      <c r="G313" s="86"/>
      <c r="H313" s="79"/>
    </row>
    <row r="314" spans="2:8">
      <c r="B314" s="86"/>
      <c r="C314" s="86"/>
      <c r="F314" s="86"/>
      <c r="G314" s="86"/>
      <c r="H314" s="79"/>
    </row>
    <row r="315" spans="2:8">
      <c r="B315" s="86"/>
      <c r="C315" s="86"/>
      <c r="F315" s="86"/>
      <c r="G315" s="86"/>
      <c r="H315" s="79"/>
    </row>
    <row r="316" spans="2:8">
      <c r="B316" s="86"/>
      <c r="C316" s="86"/>
      <c r="F316" s="86"/>
      <c r="G316" s="86"/>
      <c r="H316" s="79"/>
    </row>
    <row r="317" spans="2:8">
      <c r="B317" s="86"/>
      <c r="C317" s="86"/>
      <c r="F317" s="86"/>
      <c r="G317" s="86"/>
      <c r="H317" s="79"/>
    </row>
    <row r="318" spans="2:8">
      <c r="B318" s="86"/>
      <c r="C318" s="86"/>
      <c r="F318" s="86"/>
      <c r="G318" s="86"/>
      <c r="H318" s="79"/>
    </row>
    <row r="319" spans="2:8">
      <c r="B319" s="86"/>
      <c r="C319" s="86"/>
      <c r="F319" s="86"/>
      <c r="G319" s="86"/>
      <c r="H319" s="79"/>
    </row>
    <row r="320" spans="2:8">
      <c r="B320" s="86"/>
      <c r="C320" s="86"/>
      <c r="F320" s="86"/>
      <c r="G320" s="86"/>
      <c r="H320" s="79"/>
    </row>
    <row r="321" spans="2:8">
      <c r="B321" s="86"/>
      <c r="C321" s="86"/>
      <c r="F321" s="86"/>
      <c r="G321" s="86"/>
      <c r="H321" s="79"/>
    </row>
    <row r="322" spans="2:8">
      <c r="B322" s="86"/>
      <c r="C322" s="86"/>
      <c r="F322" s="86"/>
      <c r="G322" s="86"/>
      <c r="H322" s="79"/>
    </row>
    <row r="323" spans="2:8">
      <c r="B323" s="86"/>
      <c r="C323" s="86"/>
      <c r="F323" s="86"/>
      <c r="G323" s="86"/>
      <c r="H323" s="79"/>
    </row>
    <row r="324" spans="2:8">
      <c r="B324" s="86"/>
      <c r="C324" s="86"/>
      <c r="F324" s="86"/>
      <c r="G324" s="86"/>
      <c r="H324" s="79"/>
    </row>
    <row r="325" spans="2:8">
      <c r="B325" s="86"/>
      <c r="C325" s="86"/>
      <c r="F325" s="86"/>
      <c r="G325" s="86"/>
      <c r="H325" s="79"/>
    </row>
    <row r="326" spans="2:8">
      <c r="B326" s="86"/>
      <c r="C326" s="86"/>
      <c r="F326" s="86"/>
      <c r="G326" s="86"/>
      <c r="H326" s="79"/>
    </row>
    <row r="327" spans="2:8">
      <c r="B327" s="86"/>
      <c r="C327" s="86"/>
      <c r="F327" s="86"/>
      <c r="G327" s="86"/>
      <c r="H327" s="79"/>
    </row>
    <row r="328" spans="2:8">
      <c r="B328" s="86"/>
      <c r="C328" s="86"/>
      <c r="F328" s="86"/>
      <c r="G328" s="86"/>
      <c r="H328" s="79"/>
    </row>
    <row r="329" spans="2:8">
      <c r="B329" s="86"/>
      <c r="C329" s="86"/>
      <c r="F329" s="86"/>
      <c r="G329" s="86"/>
      <c r="H329" s="79"/>
    </row>
    <row r="330" spans="2:8">
      <c r="B330" s="86"/>
      <c r="C330" s="86"/>
      <c r="F330" s="86"/>
      <c r="G330" s="86"/>
      <c r="H330" s="79"/>
    </row>
    <row r="331" spans="2:8">
      <c r="B331" s="86"/>
      <c r="C331" s="86"/>
      <c r="F331" s="86"/>
      <c r="G331" s="86"/>
      <c r="H331" s="79"/>
    </row>
    <row r="332" spans="2:8">
      <c r="B332" s="86"/>
      <c r="C332" s="86"/>
      <c r="F332" s="86"/>
      <c r="G332" s="86"/>
      <c r="H332" s="79"/>
    </row>
    <row r="333" spans="2:8">
      <c r="B333" s="86"/>
      <c r="C333" s="86"/>
      <c r="F333" s="86"/>
      <c r="G333" s="86"/>
      <c r="H333" s="79"/>
    </row>
    <row r="334" spans="2:8">
      <c r="B334" s="86"/>
      <c r="C334" s="86"/>
      <c r="F334" s="86"/>
      <c r="G334" s="86"/>
      <c r="H334" s="79"/>
    </row>
    <row r="335" spans="2:8">
      <c r="B335" s="86"/>
      <c r="C335" s="86"/>
      <c r="F335" s="86"/>
      <c r="G335" s="86"/>
      <c r="H335" s="79"/>
    </row>
    <row r="336" spans="2:8">
      <c r="B336" s="86"/>
      <c r="C336" s="86"/>
      <c r="F336" s="86"/>
      <c r="G336" s="86"/>
      <c r="H336" s="79"/>
    </row>
    <row r="337" spans="2:8">
      <c r="B337" s="86"/>
      <c r="C337" s="86"/>
      <c r="F337" s="86"/>
      <c r="G337" s="86"/>
      <c r="H337" s="79"/>
    </row>
    <row r="338" spans="2:8">
      <c r="B338" s="86"/>
      <c r="C338" s="86"/>
      <c r="F338" s="86"/>
      <c r="G338" s="86"/>
      <c r="H338" s="79"/>
    </row>
    <row r="339" spans="2:8">
      <c r="B339" s="86"/>
      <c r="C339" s="86"/>
      <c r="F339" s="86"/>
      <c r="G339" s="86"/>
      <c r="H339" s="79"/>
    </row>
    <row r="340" spans="2:8">
      <c r="B340" s="86"/>
      <c r="C340" s="86"/>
      <c r="F340" s="86"/>
      <c r="G340" s="86"/>
      <c r="H340" s="79"/>
    </row>
    <row r="341" spans="2:8">
      <c r="B341" s="86"/>
      <c r="C341" s="86"/>
      <c r="F341" s="86"/>
      <c r="G341" s="86"/>
      <c r="H341" s="79"/>
    </row>
    <row r="342" spans="2:8">
      <c r="B342" s="86"/>
      <c r="C342" s="86"/>
      <c r="F342" s="86"/>
      <c r="G342" s="86"/>
      <c r="H342" s="79"/>
    </row>
    <row r="343" spans="2:8">
      <c r="B343" s="86"/>
      <c r="C343" s="86"/>
      <c r="F343" s="86"/>
      <c r="G343" s="86"/>
      <c r="H343" s="79"/>
    </row>
    <row r="344" spans="2:8">
      <c r="B344" s="86"/>
      <c r="C344" s="86"/>
      <c r="F344" s="86"/>
      <c r="G344" s="86"/>
      <c r="H344" s="79"/>
    </row>
    <row r="345" spans="2:8">
      <c r="B345" s="86"/>
      <c r="C345" s="86"/>
      <c r="F345" s="86"/>
      <c r="G345" s="86"/>
      <c r="H345" s="79"/>
    </row>
    <row r="346" spans="2:8">
      <c r="B346" s="86"/>
      <c r="C346" s="86"/>
      <c r="F346" s="86"/>
      <c r="G346" s="86"/>
      <c r="H346" s="79"/>
    </row>
    <row r="347" spans="2:8">
      <c r="B347" s="86"/>
      <c r="C347" s="86"/>
      <c r="F347" s="86"/>
      <c r="G347" s="86"/>
      <c r="H347" s="79"/>
    </row>
    <row r="348" spans="2:8">
      <c r="B348" s="86"/>
      <c r="C348" s="86"/>
      <c r="F348" s="86"/>
      <c r="G348" s="86"/>
      <c r="H348" s="79"/>
    </row>
    <row r="349" spans="2:8">
      <c r="B349" s="86"/>
      <c r="C349" s="86"/>
      <c r="F349" s="86"/>
      <c r="G349" s="86"/>
      <c r="H349" s="79"/>
    </row>
    <row r="350" spans="2:8">
      <c r="B350" s="86"/>
      <c r="C350" s="86"/>
      <c r="F350" s="86"/>
      <c r="G350" s="86"/>
      <c r="H350" s="79"/>
    </row>
    <row r="351" spans="2:8">
      <c r="B351" s="86"/>
      <c r="C351" s="86"/>
      <c r="F351" s="86"/>
      <c r="G351" s="86"/>
      <c r="H351" s="79"/>
    </row>
    <row r="352" spans="2:8">
      <c r="B352" s="86"/>
      <c r="C352" s="86"/>
      <c r="F352" s="86"/>
      <c r="G352" s="86"/>
      <c r="H352" s="79"/>
    </row>
    <row r="353" spans="2:8">
      <c r="B353" s="86"/>
      <c r="C353" s="86"/>
      <c r="F353" s="86"/>
      <c r="G353" s="86"/>
      <c r="H353" s="79"/>
    </row>
    <row r="354" spans="2:8">
      <c r="B354" s="86"/>
      <c r="C354" s="86"/>
      <c r="F354" s="86"/>
      <c r="G354" s="86"/>
      <c r="H354" s="79"/>
    </row>
    <row r="355" spans="2:8">
      <c r="B355" s="86"/>
      <c r="C355" s="86"/>
      <c r="F355" s="86"/>
      <c r="G355" s="86"/>
      <c r="H355" s="79"/>
    </row>
    <row r="356" spans="2:8">
      <c r="B356" s="86"/>
      <c r="C356" s="86"/>
      <c r="F356" s="86"/>
      <c r="G356" s="86"/>
      <c r="H356" s="79"/>
    </row>
    <row r="357" spans="2:8">
      <c r="B357" s="86"/>
      <c r="C357" s="86"/>
      <c r="F357" s="86"/>
      <c r="G357" s="86"/>
      <c r="H357" s="79"/>
    </row>
    <row r="358" spans="2:8">
      <c r="B358" s="86"/>
      <c r="C358" s="86"/>
      <c r="F358" s="86"/>
      <c r="G358" s="86"/>
      <c r="H358" s="79"/>
    </row>
    <row r="359" spans="2:8">
      <c r="B359" s="86"/>
      <c r="C359" s="86"/>
      <c r="F359" s="86"/>
      <c r="G359" s="86"/>
      <c r="H359" s="79"/>
    </row>
    <row r="360" spans="2:8">
      <c r="B360" s="86"/>
      <c r="C360" s="86"/>
      <c r="F360" s="86"/>
      <c r="G360" s="86"/>
      <c r="H360" s="79"/>
    </row>
    <row r="361" spans="2:8">
      <c r="B361" s="86"/>
      <c r="C361" s="86"/>
      <c r="F361" s="86"/>
      <c r="G361" s="86"/>
      <c r="H361" s="79"/>
    </row>
    <row r="362" spans="2:8">
      <c r="B362" s="86"/>
      <c r="C362" s="86"/>
      <c r="F362" s="86"/>
      <c r="G362" s="86"/>
      <c r="H362" s="79"/>
    </row>
    <row r="363" spans="2:8">
      <c r="B363" s="86"/>
      <c r="C363" s="86"/>
      <c r="F363" s="86"/>
      <c r="G363" s="86"/>
      <c r="H363" s="79"/>
    </row>
    <row r="364" spans="2:8">
      <c r="B364" s="86"/>
      <c r="C364" s="86"/>
      <c r="F364" s="86"/>
      <c r="G364" s="86"/>
      <c r="H364" s="79"/>
    </row>
    <row r="365" spans="2:8">
      <c r="B365" s="86"/>
      <c r="C365" s="86"/>
      <c r="F365" s="86"/>
      <c r="G365" s="86"/>
      <c r="H365" s="79"/>
    </row>
    <row r="366" spans="2:8">
      <c r="B366" s="86"/>
      <c r="C366" s="86"/>
      <c r="F366" s="86"/>
      <c r="G366" s="86"/>
      <c r="H366" s="79"/>
    </row>
    <row r="367" spans="2:8">
      <c r="B367" s="86"/>
      <c r="C367" s="86"/>
      <c r="F367" s="86"/>
      <c r="G367" s="86"/>
      <c r="H367" s="79"/>
    </row>
    <row r="368" spans="2:8">
      <c r="B368" s="86"/>
      <c r="C368" s="86"/>
      <c r="F368" s="86"/>
      <c r="G368" s="86"/>
      <c r="H368" s="79"/>
    </row>
    <row r="369" spans="2:8">
      <c r="B369" s="86"/>
      <c r="C369" s="86"/>
      <c r="F369" s="86"/>
      <c r="G369" s="86"/>
      <c r="H369" s="79"/>
    </row>
    <row r="370" spans="2:8">
      <c r="B370" s="86"/>
      <c r="C370" s="86"/>
      <c r="F370" s="86"/>
      <c r="G370" s="86"/>
      <c r="H370" s="79"/>
    </row>
    <row r="371" spans="2:8">
      <c r="B371" s="86"/>
      <c r="C371" s="86"/>
      <c r="F371" s="86"/>
      <c r="G371" s="86"/>
      <c r="H371" s="79"/>
    </row>
    <row r="372" spans="2:8">
      <c r="B372" s="86"/>
      <c r="C372" s="86"/>
      <c r="F372" s="86"/>
      <c r="G372" s="86"/>
      <c r="H372" s="79"/>
    </row>
    <row r="373" spans="2:8">
      <c r="B373" s="86"/>
      <c r="C373" s="86"/>
      <c r="F373" s="86"/>
      <c r="G373" s="86"/>
      <c r="H373" s="79"/>
    </row>
    <row r="374" spans="2:8">
      <c r="B374" s="86"/>
      <c r="C374" s="86"/>
      <c r="F374" s="86"/>
      <c r="G374" s="86"/>
      <c r="H374" s="79"/>
    </row>
    <row r="375" spans="2:8">
      <c r="B375" s="86"/>
      <c r="C375" s="86"/>
      <c r="F375" s="86"/>
      <c r="G375" s="86"/>
      <c r="H375" s="79"/>
    </row>
    <row r="376" spans="2:8">
      <c r="B376" s="86"/>
      <c r="C376" s="86"/>
      <c r="F376" s="86"/>
      <c r="G376" s="86"/>
      <c r="H376" s="79"/>
    </row>
    <row r="377" spans="2:8">
      <c r="B377" s="89"/>
      <c r="C377" s="89"/>
      <c r="F377" s="89"/>
      <c r="G377" s="89"/>
      <c r="H377" s="79"/>
    </row>
  </sheetData>
  <mergeCells count="5">
    <mergeCell ref="D2:E2"/>
    <mergeCell ref="M7:R7"/>
    <mergeCell ref="D3:E3"/>
    <mergeCell ref="D4:E4"/>
    <mergeCell ref="D5:E5"/>
  </mergeCells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378"/>
  <sheetViews>
    <sheetView workbookViewId="0">
      <selection activeCell="H12" sqref="H12"/>
    </sheetView>
  </sheetViews>
  <sheetFormatPr defaultColWidth="9.109375" defaultRowHeight="10.199999999999999"/>
  <cols>
    <col min="1" max="1" width="8.109375" style="77" customWidth="1"/>
    <col min="2" max="2" width="8.5546875" style="78" customWidth="1"/>
    <col min="3" max="3" width="6.6640625" style="79" customWidth="1"/>
    <col min="4" max="4" width="6" style="79" customWidth="1"/>
    <col min="5" max="5" width="8.44140625" style="4" customWidth="1"/>
    <col min="6" max="11" width="6.6640625" style="4" customWidth="1"/>
    <col min="12" max="12" width="5.44140625" style="4" customWidth="1"/>
    <col min="13" max="18" width="6.6640625" style="4" customWidth="1"/>
    <col min="19" max="16384" width="9.109375" style="4"/>
  </cols>
  <sheetData>
    <row r="1" spans="1:25" ht="10.8" thickBot="1"/>
    <row r="2" spans="1:25" ht="13.2">
      <c r="B2" s="80" t="s">
        <v>35</v>
      </c>
      <c r="C2" s="81">
        <f>Basket</f>
        <v>3</v>
      </c>
      <c r="D2" s="187" t="s">
        <v>73</v>
      </c>
      <c r="E2" s="188"/>
      <c r="F2" s="90">
        <f>IF(C2&gt;=1, 1, "")</f>
        <v>1</v>
      </c>
      <c r="G2" s="90">
        <f>IF(C2&gt;=2, 2,"")</f>
        <v>2</v>
      </c>
      <c r="H2" s="90">
        <f>IF(C2&gt;=3, C2,"")</f>
        <v>3</v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25" ht="13.2">
      <c r="C3" s="95">
        <f>SUM(F3:K3)</f>
        <v>7</v>
      </c>
      <c r="D3" s="176" t="s">
        <v>39</v>
      </c>
      <c r="E3" s="186"/>
      <c r="F3" s="26">
        <v>2</v>
      </c>
      <c r="G3" s="26">
        <v>3</v>
      </c>
      <c r="H3" s="26">
        <v>2</v>
      </c>
      <c r="I3" s="26"/>
      <c r="J3" s="26"/>
      <c r="K3" s="71"/>
    </row>
    <row r="4" spans="1:25" ht="13.2">
      <c r="C4" s="79">
        <f>MAX(F3:K3)</f>
        <v>3</v>
      </c>
      <c r="D4" s="176" t="s">
        <v>31</v>
      </c>
      <c r="E4" s="186"/>
      <c r="F4" s="70">
        <v>36892</v>
      </c>
      <c r="G4" s="70">
        <v>36892</v>
      </c>
      <c r="H4" s="70">
        <v>36892</v>
      </c>
      <c r="I4" s="26"/>
      <c r="J4" s="26"/>
      <c r="K4" s="71"/>
    </row>
    <row r="5" spans="1:25" ht="13.2">
      <c r="D5" s="176" t="s">
        <v>40</v>
      </c>
      <c r="E5" s="186"/>
      <c r="F5" s="70">
        <v>36981</v>
      </c>
      <c r="G5" s="70">
        <v>36981</v>
      </c>
      <c r="H5" s="70">
        <v>36981</v>
      </c>
      <c r="I5" s="26"/>
      <c r="J5" s="26"/>
      <c r="K5" s="71"/>
    </row>
    <row r="6" spans="1:25" ht="13.8" thickBot="1">
      <c r="D6" s="178" t="s">
        <v>89</v>
      </c>
      <c r="E6" s="185"/>
      <c r="F6" s="72">
        <v>1</v>
      </c>
      <c r="G6" s="72">
        <v>0</v>
      </c>
      <c r="H6" s="72">
        <v>1</v>
      </c>
      <c r="I6" s="73"/>
      <c r="J6" s="73"/>
      <c r="K6" s="74"/>
    </row>
    <row r="7" spans="1:25" ht="13.2">
      <c r="D7" s="83"/>
      <c r="E7" s="92" t="s">
        <v>11</v>
      </c>
      <c r="F7" s="81">
        <f t="shared" ref="F7:K8" ca="1" si="0">(F4-ValuationDate)</f>
        <v>0</v>
      </c>
      <c r="G7" s="81">
        <f t="shared" ca="1" si="0"/>
        <v>0</v>
      </c>
      <c r="H7" s="81">
        <f t="shared" ca="1" si="0"/>
        <v>0</v>
      </c>
      <c r="I7" s="81">
        <f t="shared" ca="1" si="0"/>
        <v>-36892</v>
      </c>
      <c r="J7" s="81">
        <f t="shared" ca="1" si="0"/>
        <v>-36892</v>
      </c>
      <c r="K7" s="81">
        <f t="shared" ca="1" si="0"/>
        <v>-36892</v>
      </c>
    </row>
    <row r="8" spans="1:25">
      <c r="E8" s="4" t="s">
        <v>50</v>
      </c>
      <c r="F8" s="81">
        <f t="shared" ca="1" si="0"/>
        <v>89</v>
      </c>
      <c r="G8" s="81">
        <f t="shared" ca="1" si="0"/>
        <v>89</v>
      </c>
      <c r="H8" s="81">
        <f t="shared" ca="1" si="0"/>
        <v>89</v>
      </c>
      <c r="I8" s="81">
        <f t="shared" ca="1" si="0"/>
        <v>-36892</v>
      </c>
      <c r="J8" s="81">
        <f t="shared" ca="1" si="0"/>
        <v>-36892</v>
      </c>
      <c r="K8" s="81">
        <f t="shared" ca="1" si="0"/>
        <v>-36892</v>
      </c>
    </row>
    <row r="9" spans="1:25">
      <c r="E9" s="4" t="s">
        <v>90</v>
      </c>
      <c r="F9" s="81">
        <f t="shared" ref="F9:K9" si="1">F6</f>
        <v>1</v>
      </c>
      <c r="G9" s="81">
        <f t="shared" si="1"/>
        <v>0</v>
      </c>
      <c r="H9" s="81">
        <f t="shared" si="1"/>
        <v>1</v>
      </c>
      <c r="I9" s="81">
        <f t="shared" si="1"/>
        <v>0</v>
      </c>
      <c r="J9" s="81">
        <f t="shared" si="1"/>
        <v>0</v>
      </c>
      <c r="K9" s="81">
        <f t="shared" si="1"/>
        <v>0</v>
      </c>
    </row>
    <row r="10" spans="1:25">
      <c r="A10" s="77" t="s">
        <v>0</v>
      </c>
      <c r="B10" s="80" t="s">
        <v>36</v>
      </c>
      <c r="C10" s="85" t="s">
        <v>37</v>
      </c>
      <c r="D10" s="83" t="s">
        <v>38</v>
      </c>
      <c r="E10" s="80" t="s">
        <v>36</v>
      </c>
      <c r="F10" s="85" t="s">
        <v>37</v>
      </c>
      <c r="G10" s="83" t="s">
        <v>38</v>
      </c>
      <c r="H10" s="83" t="s">
        <v>22</v>
      </c>
    </row>
    <row r="11" spans="1:25">
      <c r="C11" s="86"/>
    </row>
    <row r="12" spans="1:25" s="25" customFormat="1">
      <c r="A12" s="87">
        <f ca="1">ValuationDate</f>
        <v>36892</v>
      </c>
      <c r="B12" s="101">
        <v>22.5</v>
      </c>
      <c r="C12" s="101">
        <v>0.44399999999999995</v>
      </c>
      <c r="D12" s="25">
        <v>1000</v>
      </c>
      <c r="E12" s="101">
        <v>22.5</v>
      </c>
      <c r="F12" s="101">
        <v>0.44399999999999995</v>
      </c>
      <c r="G12" s="25">
        <v>1000</v>
      </c>
      <c r="H12" s="102">
        <v>5</v>
      </c>
      <c r="I12" s="101">
        <v>22.5</v>
      </c>
      <c r="J12" s="101">
        <v>0.44399999999999995</v>
      </c>
      <c r="K12" s="25">
        <v>1000</v>
      </c>
      <c r="L12" s="101">
        <v>22.5</v>
      </c>
      <c r="M12" s="101">
        <v>0.44399999999999995</v>
      </c>
      <c r="N12" s="25">
        <v>1000</v>
      </c>
      <c r="O12" s="101">
        <v>22.5</v>
      </c>
      <c r="P12" s="101">
        <v>0.44399999999999995</v>
      </c>
      <c r="Q12" s="25">
        <v>1000</v>
      </c>
      <c r="R12" s="102">
        <v>5</v>
      </c>
      <c r="S12" s="101">
        <v>22.5</v>
      </c>
      <c r="T12" s="101">
        <v>0.44399999999999995</v>
      </c>
      <c r="U12" s="25">
        <v>1000</v>
      </c>
      <c r="V12" s="101">
        <v>22.5</v>
      </c>
      <c r="W12" s="101">
        <v>0.44399999999999995</v>
      </c>
      <c r="X12" s="25">
        <v>1000</v>
      </c>
      <c r="Y12" s="102">
        <v>5</v>
      </c>
    </row>
    <row r="13" spans="1:25" s="25" customFormat="1">
      <c r="A13" s="87">
        <f t="shared" ref="A13:A76" ca="1" si="2">EOMONTH(A12,0)+1</f>
        <v>36923</v>
      </c>
      <c r="B13" s="101">
        <v>20.5</v>
      </c>
      <c r="C13" s="101">
        <v>0.40749999999999997</v>
      </c>
      <c r="D13" s="25">
        <v>1000</v>
      </c>
      <c r="E13" s="101">
        <v>20.5</v>
      </c>
      <c r="F13" s="101">
        <v>0.40749999999999997</v>
      </c>
      <c r="G13" s="25">
        <v>1000</v>
      </c>
      <c r="H13" s="102">
        <v>5</v>
      </c>
      <c r="I13" s="101">
        <v>20.5</v>
      </c>
      <c r="J13" s="101">
        <v>0.40749999999999997</v>
      </c>
      <c r="K13" s="25">
        <v>1000</v>
      </c>
      <c r="L13" s="101">
        <v>20.5</v>
      </c>
      <c r="M13" s="101">
        <v>0.40749999999999997</v>
      </c>
      <c r="N13" s="25">
        <v>1000</v>
      </c>
      <c r="O13" s="101">
        <v>20.5</v>
      </c>
      <c r="P13" s="101">
        <v>0.40749999999999997</v>
      </c>
      <c r="Q13" s="25">
        <v>1000</v>
      </c>
      <c r="R13" s="102">
        <v>5</v>
      </c>
      <c r="S13" s="101">
        <v>20.5</v>
      </c>
      <c r="T13" s="101">
        <v>0.40749999999999997</v>
      </c>
      <c r="U13" s="25">
        <v>1000</v>
      </c>
      <c r="V13" s="101">
        <v>20.5</v>
      </c>
      <c r="W13" s="101">
        <v>0.40749999999999997</v>
      </c>
      <c r="X13" s="25">
        <v>1000</v>
      </c>
      <c r="Y13" s="102">
        <v>5</v>
      </c>
    </row>
    <row r="14" spans="1:25" s="25" customFormat="1">
      <c r="A14" s="87">
        <f t="shared" ca="1" si="2"/>
        <v>36951</v>
      </c>
      <c r="B14" s="101">
        <v>21.5</v>
      </c>
      <c r="C14" s="101">
        <v>0.27</v>
      </c>
      <c r="D14" s="25">
        <v>1000</v>
      </c>
      <c r="E14" s="101">
        <v>21.5</v>
      </c>
      <c r="F14" s="101">
        <v>0.27</v>
      </c>
      <c r="G14" s="25">
        <v>1000</v>
      </c>
      <c r="H14" s="102">
        <v>5</v>
      </c>
      <c r="I14" s="101">
        <v>21.5</v>
      </c>
      <c r="J14" s="101">
        <v>0.27</v>
      </c>
      <c r="K14" s="25">
        <v>1000</v>
      </c>
      <c r="L14" s="101">
        <v>21.5</v>
      </c>
      <c r="M14" s="101">
        <v>0.27</v>
      </c>
      <c r="N14" s="25">
        <v>1000</v>
      </c>
      <c r="O14" s="101">
        <v>21.5</v>
      </c>
      <c r="P14" s="101">
        <v>0.27</v>
      </c>
      <c r="Q14" s="25">
        <v>1000</v>
      </c>
      <c r="R14" s="102">
        <v>5</v>
      </c>
      <c r="S14" s="101">
        <v>21.5</v>
      </c>
      <c r="T14" s="101">
        <v>0.27</v>
      </c>
      <c r="U14" s="25">
        <v>1000</v>
      </c>
      <c r="V14" s="101">
        <v>21.5</v>
      </c>
      <c r="W14" s="101">
        <v>0.27</v>
      </c>
      <c r="X14" s="25">
        <v>1000</v>
      </c>
      <c r="Y14" s="102">
        <v>5</v>
      </c>
    </row>
    <row r="15" spans="1:25" s="25" customFormat="1">
      <c r="A15" s="87">
        <f t="shared" ca="1" si="2"/>
        <v>36982</v>
      </c>
      <c r="B15" s="101">
        <v>22.5</v>
      </c>
      <c r="C15" s="101">
        <v>0.27</v>
      </c>
      <c r="D15" s="25">
        <v>1000</v>
      </c>
      <c r="E15" s="101">
        <v>22.5</v>
      </c>
      <c r="F15" s="101">
        <v>0.27</v>
      </c>
      <c r="G15" s="25">
        <v>1000</v>
      </c>
      <c r="H15" s="102">
        <v>5</v>
      </c>
      <c r="I15" s="101">
        <v>22.5</v>
      </c>
      <c r="J15" s="101">
        <v>0.27</v>
      </c>
      <c r="K15" s="25">
        <v>1000</v>
      </c>
      <c r="L15" s="101">
        <v>22.5</v>
      </c>
      <c r="M15" s="101">
        <v>0.27</v>
      </c>
      <c r="N15" s="25">
        <v>1000</v>
      </c>
      <c r="O15" s="101">
        <v>22.5</v>
      </c>
      <c r="P15" s="101">
        <v>0.27</v>
      </c>
      <c r="Q15" s="25">
        <v>1000</v>
      </c>
      <c r="R15" s="102">
        <v>5</v>
      </c>
      <c r="S15" s="101">
        <v>22.5</v>
      </c>
      <c r="T15" s="101">
        <v>0.27</v>
      </c>
      <c r="U15" s="25">
        <v>1000</v>
      </c>
      <c r="V15" s="101">
        <v>22.5</v>
      </c>
      <c r="W15" s="101">
        <v>0.27</v>
      </c>
      <c r="X15" s="25">
        <v>1000</v>
      </c>
      <c r="Y15" s="102">
        <v>5</v>
      </c>
    </row>
    <row r="16" spans="1:25" s="25" customFormat="1">
      <c r="A16" s="87">
        <f t="shared" ca="1" si="2"/>
        <v>37012</v>
      </c>
      <c r="B16" s="101">
        <v>23.5</v>
      </c>
      <c r="C16" s="101">
        <v>0.32</v>
      </c>
      <c r="D16" s="25">
        <v>1000</v>
      </c>
      <c r="E16" s="101">
        <v>23.5</v>
      </c>
      <c r="F16" s="101">
        <v>0.32</v>
      </c>
      <c r="G16" s="25">
        <v>1000</v>
      </c>
      <c r="H16" s="102">
        <v>5</v>
      </c>
      <c r="I16" s="101">
        <v>23.5</v>
      </c>
      <c r="J16" s="101">
        <v>0.32</v>
      </c>
      <c r="K16" s="25">
        <v>1000</v>
      </c>
      <c r="L16" s="101">
        <v>23.5</v>
      </c>
      <c r="M16" s="101">
        <v>0.32</v>
      </c>
      <c r="N16" s="25">
        <v>1000</v>
      </c>
      <c r="O16" s="101">
        <v>23.5</v>
      </c>
      <c r="P16" s="101">
        <v>0.32</v>
      </c>
      <c r="Q16" s="25">
        <v>1000</v>
      </c>
      <c r="R16" s="102">
        <v>5</v>
      </c>
      <c r="S16" s="101">
        <v>23.5</v>
      </c>
      <c r="T16" s="101">
        <v>0.32</v>
      </c>
      <c r="U16" s="25">
        <v>1000</v>
      </c>
      <c r="V16" s="101">
        <v>23.5</v>
      </c>
      <c r="W16" s="101">
        <v>0.32</v>
      </c>
      <c r="X16" s="25">
        <v>1000</v>
      </c>
      <c r="Y16" s="102">
        <v>5</v>
      </c>
    </row>
    <row r="17" spans="1:25" s="25" customFormat="1">
      <c r="A17" s="87">
        <f t="shared" ca="1" si="2"/>
        <v>37043</v>
      </c>
      <c r="B17" s="101">
        <v>27.75</v>
      </c>
      <c r="C17" s="101">
        <v>0.44450000000000001</v>
      </c>
      <c r="D17" s="25">
        <v>1000</v>
      </c>
      <c r="E17" s="101">
        <v>27.75</v>
      </c>
      <c r="F17" s="101">
        <v>0.44450000000000001</v>
      </c>
      <c r="G17" s="25">
        <v>1000</v>
      </c>
      <c r="H17" s="102">
        <v>5</v>
      </c>
      <c r="I17" s="101">
        <v>27.75</v>
      </c>
      <c r="J17" s="101">
        <v>0.44450000000000001</v>
      </c>
      <c r="K17" s="25">
        <v>1000</v>
      </c>
      <c r="L17" s="101">
        <v>27.75</v>
      </c>
      <c r="M17" s="101">
        <v>0.44450000000000001</v>
      </c>
      <c r="N17" s="25">
        <v>1000</v>
      </c>
      <c r="O17" s="101">
        <v>27.75</v>
      </c>
      <c r="P17" s="101">
        <v>0.44450000000000001</v>
      </c>
      <c r="Q17" s="25">
        <v>1000</v>
      </c>
      <c r="R17" s="102">
        <v>5</v>
      </c>
      <c r="S17" s="101">
        <v>27.75</v>
      </c>
      <c r="T17" s="101">
        <v>0.44450000000000001</v>
      </c>
      <c r="U17" s="25">
        <v>1000</v>
      </c>
      <c r="V17" s="101">
        <v>27.75</v>
      </c>
      <c r="W17" s="101">
        <v>0.44450000000000001</v>
      </c>
      <c r="X17" s="25">
        <v>1000</v>
      </c>
      <c r="Y17" s="102">
        <v>5</v>
      </c>
    </row>
    <row r="18" spans="1:25" s="25" customFormat="1">
      <c r="A18" s="87">
        <f t="shared" ca="1" si="2"/>
        <v>37073</v>
      </c>
      <c r="B18" s="101">
        <v>34.5</v>
      </c>
      <c r="C18" s="101">
        <v>0.53149999999999997</v>
      </c>
      <c r="D18" s="25">
        <v>1000</v>
      </c>
      <c r="E18" s="101">
        <v>34.5</v>
      </c>
      <c r="F18" s="101">
        <v>0.53149999999999997</v>
      </c>
      <c r="G18" s="25">
        <v>1000</v>
      </c>
      <c r="H18" s="102">
        <v>5</v>
      </c>
      <c r="I18" s="101">
        <v>34.5</v>
      </c>
      <c r="J18" s="101">
        <v>0.53149999999999997</v>
      </c>
      <c r="K18" s="25">
        <v>1000</v>
      </c>
      <c r="L18" s="101">
        <v>34.5</v>
      </c>
      <c r="M18" s="101">
        <v>0.53149999999999997</v>
      </c>
      <c r="N18" s="25">
        <v>1000</v>
      </c>
      <c r="O18" s="101">
        <v>34.5</v>
      </c>
      <c r="P18" s="101">
        <v>0.53149999999999997</v>
      </c>
      <c r="Q18" s="25">
        <v>1000</v>
      </c>
      <c r="R18" s="102">
        <v>5</v>
      </c>
      <c r="S18" s="101">
        <v>34.5</v>
      </c>
      <c r="T18" s="101">
        <v>0.53149999999999997</v>
      </c>
      <c r="U18" s="25">
        <v>1000</v>
      </c>
      <c r="V18" s="101">
        <v>34.5</v>
      </c>
      <c r="W18" s="101">
        <v>0.53149999999999997</v>
      </c>
      <c r="X18" s="25">
        <v>1000</v>
      </c>
      <c r="Y18" s="102">
        <v>5</v>
      </c>
    </row>
    <row r="19" spans="1:25" s="25" customFormat="1">
      <c r="A19" s="87">
        <f t="shared" ca="1" si="2"/>
        <v>37104</v>
      </c>
      <c r="B19" s="101">
        <v>34.5</v>
      </c>
      <c r="C19" s="101">
        <v>0.51700000000000002</v>
      </c>
      <c r="D19" s="25">
        <v>1000</v>
      </c>
      <c r="E19" s="101">
        <v>34.5</v>
      </c>
      <c r="F19" s="101">
        <v>0.51700000000000002</v>
      </c>
      <c r="G19" s="25">
        <v>1000</v>
      </c>
      <c r="H19" s="102">
        <v>5</v>
      </c>
      <c r="I19" s="101">
        <v>34.5</v>
      </c>
      <c r="J19" s="101">
        <v>0.51700000000000002</v>
      </c>
      <c r="K19" s="25">
        <v>1000</v>
      </c>
      <c r="L19" s="101">
        <v>34.5</v>
      </c>
      <c r="M19" s="101">
        <v>0.51700000000000002</v>
      </c>
      <c r="N19" s="25">
        <v>1000</v>
      </c>
      <c r="O19" s="101">
        <v>34.5</v>
      </c>
      <c r="P19" s="101">
        <v>0.51700000000000002</v>
      </c>
      <c r="Q19" s="25">
        <v>1000</v>
      </c>
      <c r="R19" s="102">
        <v>5</v>
      </c>
      <c r="S19" s="101">
        <v>34.5</v>
      </c>
      <c r="T19" s="101">
        <v>0.51700000000000002</v>
      </c>
      <c r="U19" s="25">
        <v>1000</v>
      </c>
      <c r="V19" s="101">
        <v>34.5</v>
      </c>
      <c r="W19" s="101">
        <v>0.51700000000000002</v>
      </c>
      <c r="X19" s="25">
        <v>1000</v>
      </c>
      <c r="Y19" s="102">
        <v>5</v>
      </c>
    </row>
    <row r="20" spans="1:25" s="25" customFormat="1">
      <c r="A20" s="87">
        <f t="shared" ca="1" si="2"/>
        <v>37135</v>
      </c>
      <c r="B20" s="101">
        <v>23.75</v>
      </c>
      <c r="C20" s="101">
        <v>0.37474999999999997</v>
      </c>
      <c r="D20" s="25">
        <v>1000</v>
      </c>
      <c r="E20" s="101">
        <v>23.75</v>
      </c>
      <c r="F20" s="101">
        <v>0.37474999999999997</v>
      </c>
      <c r="G20" s="25">
        <v>1000</v>
      </c>
      <c r="H20" s="102">
        <v>5</v>
      </c>
      <c r="I20" s="101">
        <v>23.75</v>
      </c>
      <c r="J20" s="101">
        <v>0.37474999999999997</v>
      </c>
      <c r="K20" s="25">
        <v>1000</v>
      </c>
      <c r="L20" s="101">
        <v>23.75</v>
      </c>
      <c r="M20" s="101">
        <v>0.37474999999999997</v>
      </c>
      <c r="N20" s="25">
        <v>1000</v>
      </c>
      <c r="O20" s="101">
        <v>23.75</v>
      </c>
      <c r="P20" s="101">
        <v>0.37474999999999997</v>
      </c>
      <c r="Q20" s="25">
        <v>1000</v>
      </c>
      <c r="R20" s="102">
        <v>5</v>
      </c>
      <c r="S20" s="101">
        <v>23.75</v>
      </c>
      <c r="T20" s="101">
        <v>0.37474999999999997</v>
      </c>
      <c r="U20" s="25">
        <v>1000</v>
      </c>
      <c r="V20" s="101">
        <v>23.75</v>
      </c>
      <c r="W20" s="101">
        <v>0.37474999999999997</v>
      </c>
      <c r="X20" s="25">
        <v>1000</v>
      </c>
      <c r="Y20" s="102">
        <v>5</v>
      </c>
    </row>
    <row r="21" spans="1:25" s="25" customFormat="1">
      <c r="A21" s="87">
        <f t="shared" ca="1" si="2"/>
        <v>37165</v>
      </c>
      <c r="B21" s="101">
        <v>22.75</v>
      </c>
      <c r="C21" s="101">
        <v>0.23</v>
      </c>
      <c r="D21" s="25">
        <v>1000</v>
      </c>
      <c r="E21" s="101">
        <v>22.75</v>
      </c>
      <c r="F21" s="101">
        <v>0.23</v>
      </c>
      <c r="G21" s="25">
        <v>1000</v>
      </c>
      <c r="H21" s="102">
        <v>5</v>
      </c>
      <c r="I21" s="101">
        <v>22.75</v>
      </c>
      <c r="J21" s="101">
        <v>0.23</v>
      </c>
      <c r="K21" s="25">
        <v>1000</v>
      </c>
      <c r="L21" s="101">
        <v>22.75</v>
      </c>
      <c r="M21" s="101">
        <v>0.23</v>
      </c>
      <c r="N21" s="25">
        <v>1000</v>
      </c>
      <c r="O21" s="101">
        <v>22.75</v>
      </c>
      <c r="P21" s="101">
        <v>0.23</v>
      </c>
      <c r="Q21" s="25">
        <v>1000</v>
      </c>
      <c r="R21" s="102">
        <v>5</v>
      </c>
      <c r="S21" s="101">
        <v>22.75</v>
      </c>
      <c r="T21" s="101">
        <v>0.23</v>
      </c>
      <c r="U21" s="25">
        <v>1000</v>
      </c>
      <c r="V21" s="101">
        <v>22.75</v>
      </c>
      <c r="W21" s="101">
        <v>0.23</v>
      </c>
      <c r="X21" s="25">
        <v>1000</v>
      </c>
      <c r="Y21" s="102">
        <v>5</v>
      </c>
    </row>
    <row r="22" spans="1:25" s="25" customFormat="1">
      <c r="A22" s="87">
        <f t="shared" ca="1" si="2"/>
        <v>37196</v>
      </c>
      <c r="B22" s="101">
        <v>22.75</v>
      </c>
      <c r="C22" s="101">
        <v>0.23</v>
      </c>
      <c r="D22" s="25">
        <v>1000</v>
      </c>
      <c r="E22" s="101">
        <v>22.75</v>
      </c>
      <c r="F22" s="101">
        <v>0.23</v>
      </c>
      <c r="G22" s="25">
        <v>1000</v>
      </c>
      <c r="H22" s="102">
        <v>5</v>
      </c>
      <c r="I22" s="101">
        <v>22.75</v>
      </c>
      <c r="J22" s="101">
        <v>0.23</v>
      </c>
      <c r="K22" s="25">
        <v>1000</v>
      </c>
      <c r="L22" s="101">
        <v>22.75</v>
      </c>
      <c r="M22" s="101">
        <v>0.23</v>
      </c>
      <c r="N22" s="25">
        <v>1000</v>
      </c>
      <c r="O22" s="101">
        <v>22.75</v>
      </c>
      <c r="P22" s="101">
        <v>0.23</v>
      </c>
      <c r="Q22" s="25">
        <v>1000</v>
      </c>
      <c r="R22" s="102">
        <v>5</v>
      </c>
      <c r="S22" s="101">
        <v>22.75</v>
      </c>
      <c r="T22" s="101">
        <v>0.23</v>
      </c>
      <c r="U22" s="25">
        <v>1000</v>
      </c>
      <c r="V22" s="101">
        <v>22.75</v>
      </c>
      <c r="W22" s="101">
        <v>0.23</v>
      </c>
      <c r="X22" s="25">
        <v>1000</v>
      </c>
      <c r="Y22" s="102">
        <v>5</v>
      </c>
    </row>
    <row r="23" spans="1:25" s="25" customFormat="1">
      <c r="A23" s="87">
        <f t="shared" ca="1" si="2"/>
        <v>37226</v>
      </c>
      <c r="B23" s="101">
        <v>20.75</v>
      </c>
      <c r="C23" s="101">
        <v>0.23</v>
      </c>
      <c r="D23" s="25">
        <v>1000</v>
      </c>
      <c r="E23" s="101">
        <v>20.75</v>
      </c>
      <c r="F23" s="101">
        <v>0.23</v>
      </c>
      <c r="G23" s="25">
        <v>1000</v>
      </c>
      <c r="H23" s="102">
        <v>5</v>
      </c>
      <c r="I23" s="101">
        <v>20.75</v>
      </c>
      <c r="J23" s="101">
        <v>0.23</v>
      </c>
      <c r="K23" s="25">
        <v>1000</v>
      </c>
      <c r="L23" s="101">
        <v>20.75</v>
      </c>
      <c r="M23" s="101">
        <v>0.23</v>
      </c>
      <c r="N23" s="25">
        <v>1000</v>
      </c>
      <c r="O23" s="101">
        <v>20.75</v>
      </c>
      <c r="P23" s="101">
        <v>0.23</v>
      </c>
      <c r="Q23" s="25">
        <v>1000</v>
      </c>
      <c r="R23" s="102">
        <v>5</v>
      </c>
      <c r="S23" s="101">
        <v>20.75</v>
      </c>
      <c r="T23" s="101">
        <v>0.23</v>
      </c>
      <c r="U23" s="25">
        <v>1000</v>
      </c>
      <c r="V23" s="101">
        <v>20.75</v>
      </c>
      <c r="W23" s="101">
        <v>0.23</v>
      </c>
      <c r="X23" s="25">
        <v>1000</v>
      </c>
      <c r="Y23" s="102">
        <v>5</v>
      </c>
    </row>
    <row r="24" spans="1:25" s="25" customFormat="1">
      <c r="A24" s="87">
        <f t="shared" ca="1" si="2"/>
        <v>37257</v>
      </c>
      <c r="B24" s="101">
        <v>23</v>
      </c>
      <c r="C24" s="101">
        <v>0.27</v>
      </c>
      <c r="D24" s="25">
        <v>1000</v>
      </c>
      <c r="E24" s="101">
        <v>23</v>
      </c>
      <c r="F24" s="101">
        <v>0.27</v>
      </c>
      <c r="G24" s="25">
        <v>1000</v>
      </c>
      <c r="H24" s="102">
        <v>5</v>
      </c>
      <c r="I24" s="101">
        <v>23</v>
      </c>
      <c r="J24" s="101">
        <v>0.27</v>
      </c>
      <c r="K24" s="25">
        <v>1000</v>
      </c>
      <c r="L24" s="101">
        <v>23</v>
      </c>
      <c r="M24" s="101">
        <v>0.27</v>
      </c>
      <c r="N24" s="25">
        <v>1000</v>
      </c>
      <c r="O24" s="101">
        <v>23</v>
      </c>
      <c r="P24" s="101">
        <v>0.27</v>
      </c>
      <c r="Q24" s="25">
        <v>1000</v>
      </c>
      <c r="R24" s="102">
        <v>5</v>
      </c>
      <c r="S24" s="101">
        <v>23</v>
      </c>
      <c r="T24" s="101">
        <v>0.27</v>
      </c>
      <c r="U24" s="25">
        <v>1000</v>
      </c>
      <c r="V24" s="101">
        <v>23</v>
      </c>
      <c r="W24" s="101">
        <v>0.27</v>
      </c>
      <c r="X24" s="25">
        <v>1000</v>
      </c>
      <c r="Y24" s="102">
        <v>5</v>
      </c>
    </row>
    <row r="25" spans="1:25" s="25" customFormat="1">
      <c r="A25" s="87">
        <f t="shared" ca="1" si="2"/>
        <v>37288</v>
      </c>
      <c r="B25" s="101">
        <v>21</v>
      </c>
      <c r="C25" s="101">
        <v>0.26250000000000001</v>
      </c>
      <c r="D25" s="25">
        <v>1000</v>
      </c>
      <c r="E25" s="101">
        <v>21</v>
      </c>
      <c r="F25" s="101">
        <v>0.26250000000000001</v>
      </c>
      <c r="G25" s="25">
        <v>1000</v>
      </c>
      <c r="H25" s="102">
        <v>5</v>
      </c>
      <c r="I25" s="101">
        <v>21</v>
      </c>
      <c r="J25" s="101">
        <v>0.26250000000000001</v>
      </c>
      <c r="K25" s="25">
        <v>1000</v>
      </c>
      <c r="L25" s="101">
        <v>21</v>
      </c>
      <c r="M25" s="101">
        <v>0.26250000000000001</v>
      </c>
      <c r="N25" s="25">
        <v>1000</v>
      </c>
      <c r="O25" s="101">
        <v>21</v>
      </c>
      <c r="P25" s="101">
        <v>0.26250000000000001</v>
      </c>
      <c r="Q25" s="25">
        <v>1000</v>
      </c>
      <c r="R25" s="102">
        <v>5</v>
      </c>
      <c r="S25" s="101">
        <v>21</v>
      </c>
      <c r="T25" s="101">
        <v>0.26250000000000001</v>
      </c>
      <c r="U25" s="25">
        <v>1000</v>
      </c>
      <c r="V25" s="101">
        <v>21</v>
      </c>
      <c r="W25" s="101">
        <v>0.26250000000000001</v>
      </c>
      <c r="X25" s="25">
        <v>1000</v>
      </c>
      <c r="Y25" s="102">
        <v>5</v>
      </c>
    </row>
    <row r="26" spans="1:25" s="25" customFormat="1">
      <c r="A26" s="87">
        <f t="shared" ca="1" si="2"/>
        <v>37316</v>
      </c>
      <c r="B26" s="101">
        <v>22</v>
      </c>
      <c r="C26" s="101">
        <v>0.20749999999999999</v>
      </c>
      <c r="D26" s="25">
        <v>1000</v>
      </c>
      <c r="E26" s="101">
        <v>22</v>
      </c>
      <c r="F26" s="101">
        <v>0.20749999999999999</v>
      </c>
      <c r="G26" s="25">
        <v>1000</v>
      </c>
      <c r="H26" s="102">
        <v>5</v>
      </c>
      <c r="I26" s="101">
        <v>22</v>
      </c>
      <c r="J26" s="101">
        <v>0.20749999999999999</v>
      </c>
      <c r="K26" s="25">
        <v>1000</v>
      </c>
      <c r="L26" s="101">
        <v>22</v>
      </c>
      <c r="M26" s="101">
        <v>0.20749999999999999</v>
      </c>
      <c r="N26" s="25">
        <v>1000</v>
      </c>
      <c r="O26" s="101">
        <v>22</v>
      </c>
      <c r="P26" s="101">
        <v>0.20749999999999999</v>
      </c>
      <c r="Q26" s="25">
        <v>1000</v>
      </c>
      <c r="R26" s="102">
        <v>5</v>
      </c>
      <c r="S26" s="101">
        <v>22</v>
      </c>
      <c r="T26" s="101">
        <v>0.20749999999999999</v>
      </c>
      <c r="U26" s="25">
        <v>1000</v>
      </c>
      <c r="V26" s="101">
        <v>22</v>
      </c>
      <c r="W26" s="101">
        <v>0.20749999999999999</v>
      </c>
      <c r="X26" s="25">
        <v>1000</v>
      </c>
      <c r="Y26" s="102">
        <v>5</v>
      </c>
    </row>
    <row r="27" spans="1:25" s="25" customFormat="1">
      <c r="A27" s="87">
        <f t="shared" ca="1" si="2"/>
        <v>37347</v>
      </c>
      <c r="B27" s="101">
        <v>23</v>
      </c>
      <c r="C27" s="101">
        <v>0.20749999999999999</v>
      </c>
      <c r="D27" s="25">
        <v>1000</v>
      </c>
      <c r="E27" s="101">
        <v>23</v>
      </c>
      <c r="F27" s="101">
        <v>0.20749999999999999</v>
      </c>
      <c r="G27" s="25">
        <v>1000</v>
      </c>
      <c r="H27" s="102">
        <v>5</v>
      </c>
      <c r="I27" s="101">
        <v>23</v>
      </c>
      <c r="J27" s="101">
        <v>0.20749999999999999</v>
      </c>
      <c r="K27" s="25">
        <v>1000</v>
      </c>
      <c r="L27" s="101">
        <v>23</v>
      </c>
      <c r="M27" s="101">
        <v>0.20749999999999999</v>
      </c>
      <c r="N27" s="25">
        <v>1000</v>
      </c>
      <c r="O27" s="101">
        <v>23</v>
      </c>
      <c r="P27" s="101">
        <v>0.20749999999999999</v>
      </c>
      <c r="Q27" s="25">
        <v>1000</v>
      </c>
      <c r="R27" s="102">
        <v>5</v>
      </c>
      <c r="S27" s="101">
        <v>23</v>
      </c>
      <c r="T27" s="101">
        <v>0.20749999999999999</v>
      </c>
      <c r="U27" s="25">
        <v>1000</v>
      </c>
      <c r="V27" s="101">
        <v>23</v>
      </c>
      <c r="W27" s="101">
        <v>0.20749999999999999</v>
      </c>
      <c r="X27" s="25">
        <v>1000</v>
      </c>
      <c r="Y27" s="102">
        <v>5</v>
      </c>
    </row>
    <row r="28" spans="1:25" s="25" customFormat="1">
      <c r="A28" s="87">
        <f t="shared" ca="1" si="2"/>
        <v>37377</v>
      </c>
      <c r="B28" s="101">
        <v>24</v>
      </c>
      <c r="C28" s="101">
        <v>0.23749999999999999</v>
      </c>
      <c r="D28" s="25">
        <v>1000</v>
      </c>
      <c r="E28" s="101">
        <v>24</v>
      </c>
      <c r="F28" s="101">
        <v>0.23749999999999999</v>
      </c>
      <c r="G28" s="25">
        <v>1000</v>
      </c>
      <c r="H28" s="102">
        <v>5</v>
      </c>
      <c r="I28" s="101">
        <v>24</v>
      </c>
      <c r="J28" s="101">
        <v>0.23749999999999999</v>
      </c>
      <c r="K28" s="25">
        <v>1000</v>
      </c>
      <c r="L28" s="101">
        <v>24</v>
      </c>
      <c r="M28" s="101">
        <v>0.23749999999999999</v>
      </c>
      <c r="N28" s="25">
        <v>1000</v>
      </c>
      <c r="O28" s="101">
        <v>24</v>
      </c>
      <c r="P28" s="101">
        <v>0.23749999999999999</v>
      </c>
      <c r="Q28" s="25">
        <v>1000</v>
      </c>
      <c r="R28" s="102">
        <v>5</v>
      </c>
      <c r="S28" s="101">
        <v>24</v>
      </c>
      <c r="T28" s="101">
        <v>0.23749999999999999</v>
      </c>
      <c r="U28" s="25">
        <v>1000</v>
      </c>
      <c r="V28" s="101">
        <v>24</v>
      </c>
      <c r="W28" s="101">
        <v>0.23749999999999999</v>
      </c>
      <c r="X28" s="25">
        <v>1000</v>
      </c>
      <c r="Y28" s="102">
        <v>5</v>
      </c>
    </row>
    <row r="29" spans="1:25" s="25" customFormat="1">
      <c r="A29" s="87">
        <f t="shared" ca="1" si="2"/>
        <v>37408</v>
      </c>
      <c r="B29" s="101">
        <v>28</v>
      </c>
      <c r="C29" s="101">
        <v>0.41149999999999998</v>
      </c>
      <c r="D29" s="25">
        <v>1000</v>
      </c>
      <c r="E29" s="101">
        <v>28</v>
      </c>
      <c r="F29" s="101">
        <v>0.41149999999999998</v>
      </c>
      <c r="G29" s="25">
        <v>1000</v>
      </c>
      <c r="H29" s="102">
        <v>5</v>
      </c>
      <c r="I29" s="101">
        <v>28</v>
      </c>
      <c r="J29" s="101">
        <v>0.41149999999999998</v>
      </c>
      <c r="K29" s="25">
        <v>1000</v>
      </c>
      <c r="L29" s="101">
        <v>28</v>
      </c>
      <c r="M29" s="101">
        <v>0.41149999999999998</v>
      </c>
      <c r="N29" s="25">
        <v>1000</v>
      </c>
      <c r="O29" s="101">
        <v>28</v>
      </c>
      <c r="P29" s="101">
        <v>0.41149999999999998</v>
      </c>
      <c r="Q29" s="25">
        <v>1000</v>
      </c>
      <c r="R29" s="102">
        <v>5</v>
      </c>
      <c r="S29" s="101">
        <v>28</v>
      </c>
      <c r="T29" s="101">
        <v>0.41149999999999998</v>
      </c>
      <c r="U29" s="25">
        <v>1000</v>
      </c>
      <c r="V29" s="101">
        <v>28</v>
      </c>
      <c r="W29" s="101">
        <v>0.41149999999999998</v>
      </c>
      <c r="X29" s="25">
        <v>1000</v>
      </c>
      <c r="Y29" s="102">
        <v>5</v>
      </c>
    </row>
    <row r="30" spans="1:25" s="25" customFormat="1">
      <c r="A30" s="87">
        <f t="shared" ca="1" si="2"/>
        <v>37438</v>
      </c>
      <c r="B30" s="101">
        <v>35</v>
      </c>
      <c r="C30" s="101">
        <v>0.4365</v>
      </c>
      <c r="D30" s="25">
        <v>1000</v>
      </c>
      <c r="E30" s="101">
        <v>35</v>
      </c>
      <c r="F30" s="101">
        <v>0.4365</v>
      </c>
      <c r="G30" s="25">
        <v>1000</v>
      </c>
      <c r="H30" s="102">
        <v>5</v>
      </c>
      <c r="I30" s="101">
        <v>35</v>
      </c>
      <c r="J30" s="101">
        <v>0.4365</v>
      </c>
      <c r="K30" s="25">
        <v>1000</v>
      </c>
      <c r="L30" s="101">
        <v>35</v>
      </c>
      <c r="M30" s="101">
        <v>0.4365</v>
      </c>
      <c r="N30" s="25">
        <v>1000</v>
      </c>
      <c r="O30" s="101">
        <v>35</v>
      </c>
      <c r="P30" s="101">
        <v>0.4365</v>
      </c>
      <c r="Q30" s="25">
        <v>1000</v>
      </c>
      <c r="R30" s="102">
        <v>5</v>
      </c>
      <c r="S30" s="101">
        <v>35</v>
      </c>
      <c r="T30" s="101">
        <v>0.4365</v>
      </c>
      <c r="U30" s="25">
        <v>1000</v>
      </c>
      <c r="V30" s="101">
        <v>35</v>
      </c>
      <c r="W30" s="101">
        <v>0.4365</v>
      </c>
      <c r="X30" s="25">
        <v>1000</v>
      </c>
      <c r="Y30" s="102">
        <v>5</v>
      </c>
    </row>
    <row r="31" spans="1:25" s="25" customFormat="1">
      <c r="A31" s="87">
        <f t="shared" ca="1" si="2"/>
        <v>37469</v>
      </c>
      <c r="B31" s="101">
        <v>35</v>
      </c>
      <c r="C31" s="101">
        <v>0.4365</v>
      </c>
      <c r="D31" s="25">
        <v>1000</v>
      </c>
      <c r="E31" s="101">
        <v>35</v>
      </c>
      <c r="F31" s="101">
        <v>0.4365</v>
      </c>
      <c r="G31" s="25">
        <v>1000</v>
      </c>
      <c r="H31" s="102">
        <v>5</v>
      </c>
      <c r="I31" s="101">
        <v>35</v>
      </c>
      <c r="J31" s="101">
        <v>0.4365</v>
      </c>
      <c r="K31" s="25">
        <v>1000</v>
      </c>
      <c r="L31" s="101">
        <v>35</v>
      </c>
      <c r="M31" s="101">
        <v>0.4365</v>
      </c>
      <c r="N31" s="25">
        <v>1000</v>
      </c>
      <c r="O31" s="101">
        <v>35</v>
      </c>
      <c r="P31" s="101">
        <v>0.4365</v>
      </c>
      <c r="Q31" s="25">
        <v>1000</v>
      </c>
      <c r="R31" s="102">
        <v>5</v>
      </c>
      <c r="S31" s="101">
        <v>35</v>
      </c>
      <c r="T31" s="101">
        <v>0.4365</v>
      </c>
      <c r="U31" s="25">
        <v>1000</v>
      </c>
      <c r="V31" s="101">
        <v>35</v>
      </c>
      <c r="W31" s="101">
        <v>0.4365</v>
      </c>
      <c r="X31" s="25">
        <v>1000</v>
      </c>
      <c r="Y31" s="102">
        <v>5</v>
      </c>
    </row>
    <row r="32" spans="1:25" s="25" customFormat="1">
      <c r="A32" s="87">
        <f t="shared" ca="1" si="2"/>
        <v>37500</v>
      </c>
      <c r="B32" s="101">
        <v>24.25</v>
      </c>
      <c r="C32" s="101">
        <v>0.39349999999999996</v>
      </c>
      <c r="D32" s="25">
        <v>1000</v>
      </c>
      <c r="E32" s="101">
        <v>24.25</v>
      </c>
      <c r="F32" s="101">
        <v>0.39349999999999996</v>
      </c>
      <c r="G32" s="25">
        <v>1000</v>
      </c>
      <c r="H32" s="102">
        <v>5</v>
      </c>
      <c r="I32" s="101">
        <v>24.25</v>
      </c>
      <c r="J32" s="101">
        <v>0.39349999999999996</v>
      </c>
      <c r="K32" s="25">
        <v>1000</v>
      </c>
      <c r="L32" s="101">
        <v>24.25</v>
      </c>
      <c r="M32" s="101">
        <v>0.39349999999999996</v>
      </c>
      <c r="N32" s="25">
        <v>1000</v>
      </c>
      <c r="O32" s="101">
        <v>24.25</v>
      </c>
      <c r="P32" s="101">
        <v>0.39349999999999996</v>
      </c>
      <c r="Q32" s="25">
        <v>1000</v>
      </c>
      <c r="R32" s="102">
        <v>5</v>
      </c>
      <c r="S32" s="101">
        <v>24.25</v>
      </c>
      <c r="T32" s="101">
        <v>0.39349999999999996</v>
      </c>
      <c r="U32" s="25">
        <v>1000</v>
      </c>
      <c r="V32" s="101">
        <v>24.25</v>
      </c>
      <c r="W32" s="101">
        <v>0.39349999999999996</v>
      </c>
      <c r="X32" s="25">
        <v>1000</v>
      </c>
      <c r="Y32" s="102">
        <v>5</v>
      </c>
    </row>
    <row r="33" spans="1:25" s="25" customFormat="1">
      <c r="A33" s="87">
        <f t="shared" ca="1" si="2"/>
        <v>37530</v>
      </c>
      <c r="B33" s="101">
        <v>23.25</v>
      </c>
      <c r="C33" s="101">
        <v>0.185</v>
      </c>
      <c r="D33" s="25">
        <v>1000</v>
      </c>
      <c r="E33" s="101">
        <v>23.25</v>
      </c>
      <c r="F33" s="101">
        <v>0.185</v>
      </c>
      <c r="G33" s="25">
        <v>1000</v>
      </c>
      <c r="H33" s="102">
        <v>5</v>
      </c>
      <c r="I33" s="101">
        <v>23.25</v>
      </c>
      <c r="J33" s="101">
        <v>0.185</v>
      </c>
      <c r="K33" s="25">
        <v>1000</v>
      </c>
      <c r="L33" s="101">
        <v>23.25</v>
      </c>
      <c r="M33" s="101">
        <v>0.185</v>
      </c>
      <c r="N33" s="25">
        <v>1000</v>
      </c>
      <c r="O33" s="101">
        <v>23.25</v>
      </c>
      <c r="P33" s="101">
        <v>0.185</v>
      </c>
      <c r="Q33" s="25">
        <v>1000</v>
      </c>
      <c r="R33" s="102">
        <v>5</v>
      </c>
      <c r="S33" s="101">
        <v>23.25</v>
      </c>
      <c r="T33" s="101">
        <v>0.185</v>
      </c>
      <c r="U33" s="25">
        <v>1000</v>
      </c>
      <c r="V33" s="101">
        <v>23.25</v>
      </c>
      <c r="W33" s="101">
        <v>0.185</v>
      </c>
      <c r="X33" s="25">
        <v>1000</v>
      </c>
      <c r="Y33" s="102">
        <v>5</v>
      </c>
    </row>
    <row r="34" spans="1:25" s="25" customFormat="1">
      <c r="A34" s="87">
        <f t="shared" ca="1" si="2"/>
        <v>37561</v>
      </c>
      <c r="B34" s="101">
        <v>23.25</v>
      </c>
      <c r="C34" s="101">
        <v>0.185</v>
      </c>
      <c r="D34" s="25">
        <v>1000</v>
      </c>
      <c r="E34" s="101">
        <v>23.25</v>
      </c>
      <c r="F34" s="101">
        <v>0.185</v>
      </c>
      <c r="G34" s="25">
        <v>1000</v>
      </c>
      <c r="H34" s="102">
        <v>5</v>
      </c>
      <c r="I34" s="101">
        <v>23.25</v>
      </c>
      <c r="J34" s="101">
        <v>0.185</v>
      </c>
      <c r="K34" s="25">
        <v>1000</v>
      </c>
      <c r="L34" s="101">
        <v>23.25</v>
      </c>
      <c r="M34" s="101">
        <v>0.185</v>
      </c>
      <c r="N34" s="25">
        <v>1000</v>
      </c>
      <c r="O34" s="101">
        <v>23.25</v>
      </c>
      <c r="P34" s="101">
        <v>0.185</v>
      </c>
      <c r="Q34" s="25">
        <v>1000</v>
      </c>
      <c r="R34" s="102">
        <v>5</v>
      </c>
      <c r="S34" s="101">
        <v>23.25</v>
      </c>
      <c r="T34" s="101">
        <v>0.185</v>
      </c>
      <c r="U34" s="25">
        <v>1000</v>
      </c>
      <c r="V34" s="101">
        <v>23.25</v>
      </c>
      <c r="W34" s="101">
        <v>0.185</v>
      </c>
      <c r="X34" s="25">
        <v>1000</v>
      </c>
      <c r="Y34" s="102">
        <v>5</v>
      </c>
    </row>
    <row r="35" spans="1:25" s="25" customFormat="1">
      <c r="A35" s="87">
        <f t="shared" ca="1" si="2"/>
        <v>37591</v>
      </c>
      <c r="B35" s="101">
        <v>21.25</v>
      </c>
      <c r="C35" s="101">
        <v>0.185</v>
      </c>
      <c r="D35" s="25">
        <v>1000</v>
      </c>
      <c r="E35" s="101">
        <v>21.25</v>
      </c>
      <c r="F35" s="101">
        <v>0.185</v>
      </c>
      <c r="G35" s="25">
        <v>1000</v>
      </c>
      <c r="H35" s="102">
        <v>5</v>
      </c>
      <c r="I35" s="101">
        <v>21.25</v>
      </c>
      <c r="J35" s="101">
        <v>0.185</v>
      </c>
      <c r="K35" s="25">
        <v>1000</v>
      </c>
      <c r="L35" s="101">
        <v>21.25</v>
      </c>
      <c r="M35" s="101">
        <v>0.185</v>
      </c>
      <c r="N35" s="25">
        <v>1000</v>
      </c>
      <c r="O35" s="101">
        <v>21.25</v>
      </c>
      <c r="P35" s="101">
        <v>0.185</v>
      </c>
      <c r="Q35" s="25">
        <v>1000</v>
      </c>
      <c r="R35" s="102">
        <v>5</v>
      </c>
      <c r="S35" s="101">
        <v>21.25</v>
      </c>
      <c r="T35" s="101">
        <v>0.185</v>
      </c>
      <c r="U35" s="25">
        <v>1000</v>
      </c>
      <c r="V35" s="101">
        <v>21.25</v>
      </c>
      <c r="W35" s="101">
        <v>0.185</v>
      </c>
      <c r="X35" s="25">
        <v>1000</v>
      </c>
      <c r="Y35" s="102">
        <v>5</v>
      </c>
    </row>
    <row r="36" spans="1:25" s="25" customFormat="1">
      <c r="A36" s="87">
        <f t="shared" ca="1" si="2"/>
        <v>37622</v>
      </c>
      <c r="B36" s="101">
        <v>24</v>
      </c>
      <c r="C36" s="101">
        <v>0.22</v>
      </c>
      <c r="D36" s="25">
        <v>1000</v>
      </c>
      <c r="E36" s="101">
        <v>24</v>
      </c>
      <c r="F36" s="101">
        <v>0.22</v>
      </c>
      <c r="G36" s="25">
        <v>1000</v>
      </c>
      <c r="H36" s="102">
        <v>5</v>
      </c>
      <c r="I36" s="101">
        <v>24</v>
      </c>
      <c r="J36" s="101">
        <v>0.22</v>
      </c>
      <c r="K36" s="25">
        <v>1000</v>
      </c>
      <c r="L36" s="101">
        <v>24</v>
      </c>
      <c r="M36" s="101">
        <v>0.22</v>
      </c>
      <c r="N36" s="25">
        <v>1000</v>
      </c>
      <c r="O36" s="101">
        <v>24</v>
      </c>
      <c r="P36" s="101">
        <v>0.22</v>
      </c>
      <c r="Q36" s="25">
        <v>1000</v>
      </c>
      <c r="R36" s="102">
        <v>5</v>
      </c>
      <c r="S36" s="101">
        <v>24</v>
      </c>
      <c r="T36" s="101">
        <v>0.22</v>
      </c>
      <c r="U36" s="25">
        <v>1000</v>
      </c>
      <c r="V36" s="101">
        <v>24</v>
      </c>
      <c r="W36" s="101">
        <v>0.22</v>
      </c>
      <c r="X36" s="25">
        <v>1000</v>
      </c>
      <c r="Y36" s="102">
        <v>5</v>
      </c>
    </row>
    <row r="37" spans="1:25" s="25" customFormat="1">
      <c r="A37" s="87">
        <f t="shared" ca="1" si="2"/>
        <v>37653</v>
      </c>
      <c r="B37" s="101">
        <v>22</v>
      </c>
      <c r="C37" s="101">
        <v>0.21</v>
      </c>
      <c r="D37" s="25">
        <v>1000</v>
      </c>
      <c r="E37" s="101">
        <v>22</v>
      </c>
      <c r="F37" s="101">
        <v>0.21</v>
      </c>
      <c r="G37" s="25">
        <v>1000</v>
      </c>
      <c r="H37" s="102">
        <v>5</v>
      </c>
      <c r="I37" s="101">
        <v>22</v>
      </c>
      <c r="J37" s="101">
        <v>0.21</v>
      </c>
      <c r="K37" s="25">
        <v>1000</v>
      </c>
      <c r="L37" s="101">
        <v>22</v>
      </c>
      <c r="M37" s="101">
        <v>0.21</v>
      </c>
      <c r="N37" s="25">
        <v>1000</v>
      </c>
      <c r="O37" s="101">
        <v>22</v>
      </c>
      <c r="P37" s="101">
        <v>0.21</v>
      </c>
      <c r="Q37" s="25">
        <v>1000</v>
      </c>
      <c r="R37" s="102">
        <v>5</v>
      </c>
      <c r="S37" s="101">
        <v>22</v>
      </c>
      <c r="T37" s="101">
        <v>0.21</v>
      </c>
      <c r="U37" s="25">
        <v>1000</v>
      </c>
      <c r="V37" s="101">
        <v>22</v>
      </c>
      <c r="W37" s="101">
        <v>0.21</v>
      </c>
      <c r="X37" s="25">
        <v>1000</v>
      </c>
      <c r="Y37" s="102">
        <v>5</v>
      </c>
    </row>
    <row r="38" spans="1:25" s="25" customFormat="1">
      <c r="A38" s="87">
        <f t="shared" ca="1" si="2"/>
        <v>37681</v>
      </c>
      <c r="B38" s="101">
        <v>23</v>
      </c>
      <c r="C38" s="101">
        <v>0.16</v>
      </c>
      <c r="D38" s="25">
        <v>1000</v>
      </c>
      <c r="E38" s="101">
        <v>23</v>
      </c>
      <c r="F38" s="101">
        <v>0.16</v>
      </c>
      <c r="G38" s="25">
        <v>1000</v>
      </c>
      <c r="H38" s="102">
        <v>5</v>
      </c>
      <c r="I38" s="101">
        <v>23</v>
      </c>
      <c r="J38" s="101">
        <v>0.16</v>
      </c>
      <c r="K38" s="25">
        <v>1000</v>
      </c>
      <c r="L38" s="101">
        <v>23</v>
      </c>
      <c r="M38" s="101">
        <v>0.16</v>
      </c>
      <c r="N38" s="25">
        <v>1000</v>
      </c>
      <c r="O38" s="101">
        <v>23</v>
      </c>
      <c r="P38" s="101">
        <v>0.16</v>
      </c>
      <c r="Q38" s="25">
        <v>1000</v>
      </c>
      <c r="R38" s="102">
        <v>5</v>
      </c>
      <c r="S38" s="101">
        <v>23</v>
      </c>
      <c r="T38" s="101">
        <v>0.16</v>
      </c>
      <c r="U38" s="25">
        <v>1000</v>
      </c>
      <c r="V38" s="101">
        <v>23</v>
      </c>
      <c r="W38" s="101">
        <v>0.16</v>
      </c>
      <c r="X38" s="25">
        <v>1000</v>
      </c>
      <c r="Y38" s="102">
        <v>5</v>
      </c>
    </row>
    <row r="39" spans="1:25" s="25" customFormat="1">
      <c r="A39" s="87">
        <f t="shared" ca="1" si="2"/>
        <v>37712</v>
      </c>
      <c r="B39" s="101">
        <v>24</v>
      </c>
      <c r="C39" s="101">
        <v>0.16</v>
      </c>
      <c r="D39" s="25">
        <v>1000</v>
      </c>
      <c r="E39" s="101">
        <v>24</v>
      </c>
      <c r="F39" s="101">
        <v>0.16</v>
      </c>
      <c r="G39" s="25">
        <v>1000</v>
      </c>
      <c r="H39" s="102">
        <v>5</v>
      </c>
      <c r="I39" s="101">
        <v>24</v>
      </c>
      <c r="J39" s="101">
        <v>0.16</v>
      </c>
      <c r="K39" s="25">
        <v>1000</v>
      </c>
      <c r="L39" s="101">
        <v>24</v>
      </c>
      <c r="M39" s="101">
        <v>0.16</v>
      </c>
      <c r="N39" s="25">
        <v>1000</v>
      </c>
      <c r="O39" s="101">
        <v>24</v>
      </c>
      <c r="P39" s="101">
        <v>0.16</v>
      </c>
      <c r="Q39" s="25">
        <v>1000</v>
      </c>
      <c r="R39" s="102">
        <v>5</v>
      </c>
      <c r="S39" s="101">
        <v>24</v>
      </c>
      <c r="T39" s="101">
        <v>0.16</v>
      </c>
      <c r="U39" s="25">
        <v>1000</v>
      </c>
      <c r="V39" s="101">
        <v>24</v>
      </c>
      <c r="W39" s="101">
        <v>0.16</v>
      </c>
      <c r="X39" s="25">
        <v>1000</v>
      </c>
      <c r="Y39" s="102">
        <v>5</v>
      </c>
    </row>
    <row r="40" spans="1:25" s="25" customFormat="1">
      <c r="A40" s="87">
        <f t="shared" ca="1" si="2"/>
        <v>37742</v>
      </c>
      <c r="B40" s="101">
        <v>25</v>
      </c>
      <c r="C40" s="101">
        <v>0.17499999999999999</v>
      </c>
      <c r="D40" s="25">
        <v>1000</v>
      </c>
      <c r="E40" s="101">
        <v>25</v>
      </c>
      <c r="F40" s="101">
        <v>0.17499999999999999</v>
      </c>
      <c r="G40" s="25">
        <v>1000</v>
      </c>
      <c r="H40" s="102">
        <v>5</v>
      </c>
      <c r="I40" s="101">
        <v>25</v>
      </c>
      <c r="J40" s="101">
        <v>0.17499999999999999</v>
      </c>
      <c r="K40" s="25">
        <v>1000</v>
      </c>
      <c r="L40" s="101">
        <v>25</v>
      </c>
      <c r="M40" s="101">
        <v>0.17499999999999999</v>
      </c>
      <c r="N40" s="25">
        <v>1000</v>
      </c>
      <c r="O40" s="101">
        <v>25</v>
      </c>
      <c r="P40" s="101">
        <v>0.17499999999999999</v>
      </c>
      <c r="Q40" s="25">
        <v>1000</v>
      </c>
      <c r="R40" s="102">
        <v>5</v>
      </c>
      <c r="S40" s="101">
        <v>25</v>
      </c>
      <c r="T40" s="101">
        <v>0.17499999999999999</v>
      </c>
      <c r="U40" s="25">
        <v>1000</v>
      </c>
      <c r="V40" s="101">
        <v>25</v>
      </c>
      <c r="W40" s="101">
        <v>0.17499999999999999</v>
      </c>
      <c r="X40" s="25">
        <v>1000</v>
      </c>
      <c r="Y40" s="102">
        <v>5</v>
      </c>
    </row>
    <row r="41" spans="1:25" s="25" customFormat="1">
      <c r="A41" s="87">
        <f t="shared" ca="1" si="2"/>
        <v>37773</v>
      </c>
      <c r="B41" s="101">
        <v>29</v>
      </c>
      <c r="C41" s="101">
        <v>0.40749999999999997</v>
      </c>
      <c r="D41" s="25">
        <v>1000</v>
      </c>
      <c r="E41" s="101">
        <v>29</v>
      </c>
      <c r="F41" s="101">
        <v>0.40749999999999997</v>
      </c>
      <c r="G41" s="25">
        <v>1000</v>
      </c>
      <c r="H41" s="102">
        <v>5</v>
      </c>
      <c r="I41" s="101">
        <v>29</v>
      </c>
      <c r="J41" s="101">
        <v>0.40749999999999997</v>
      </c>
      <c r="K41" s="25">
        <v>1000</v>
      </c>
      <c r="L41" s="101">
        <v>29</v>
      </c>
      <c r="M41" s="101">
        <v>0.40749999999999997</v>
      </c>
      <c r="N41" s="25">
        <v>1000</v>
      </c>
      <c r="O41" s="101">
        <v>29</v>
      </c>
      <c r="P41" s="101">
        <v>0.40749999999999997</v>
      </c>
      <c r="Q41" s="25">
        <v>1000</v>
      </c>
      <c r="R41" s="102">
        <v>5</v>
      </c>
      <c r="S41" s="101">
        <v>29</v>
      </c>
      <c r="T41" s="101">
        <v>0.40749999999999997</v>
      </c>
      <c r="U41" s="25">
        <v>1000</v>
      </c>
      <c r="V41" s="101">
        <v>29</v>
      </c>
      <c r="W41" s="101">
        <v>0.40749999999999997</v>
      </c>
      <c r="X41" s="25">
        <v>1000</v>
      </c>
      <c r="Y41" s="102">
        <v>5</v>
      </c>
    </row>
    <row r="42" spans="1:25" s="25" customFormat="1">
      <c r="A42" s="87">
        <f t="shared" ca="1" si="2"/>
        <v>37803</v>
      </c>
      <c r="B42" s="101">
        <v>36</v>
      </c>
      <c r="C42" s="101">
        <v>0.41249999999999998</v>
      </c>
      <c r="D42" s="25">
        <v>1000</v>
      </c>
      <c r="E42" s="101">
        <v>36</v>
      </c>
      <c r="F42" s="101">
        <v>0.41249999999999998</v>
      </c>
      <c r="G42" s="25">
        <v>1000</v>
      </c>
      <c r="H42" s="102">
        <v>5</v>
      </c>
      <c r="I42" s="101">
        <v>36</v>
      </c>
      <c r="J42" s="101">
        <v>0.41249999999999998</v>
      </c>
      <c r="K42" s="25">
        <v>1000</v>
      </c>
      <c r="L42" s="101">
        <v>36</v>
      </c>
      <c r="M42" s="101">
        <v>0.41249999999999998</v>
      </c>
      <c r="N42" s="25">
        <v>1000</v>
      </c>
      <c r="O42" s="101">
        <v>36</v>
      </c>
      <c r="P42" s="101">
        <v>0.41249999999999998</v>
      </c>
      <c r="Q42" s="25">
        <v>1000</v>
      </c>
      <c r="R42" s="102">
        <v>5</v>
      </c>
      <c r="S42" s="101">
        <v>36</v>
      </c>
      <c r="T42" s="101">
        <v>0.41249999999999998</v>
      </c>
      <c r="U42" s="25">
        <v>1000</v>
      </c>
      <c r="V42" s="101">
        <v>36</v>
      </c>
      <c r="W42" s="101">
        <v>0.41249999999999998</v>
      </c>
      <c r="X42" s="25">
        <v>1000</v>
      </c>
      <c r="Y42" s="102">
        <v>5</v>
      </c>
    </row>
    <row r="43" spans="1:25" s="25" customFormat="1">
      <c r="A43" s="87">
        <f t="shared" ca="1" si="2"/>
        <v>37834</v>
      </c>
      <c r="B43" s="101">
        <v>36</v>
      </c>
      <c r="C43" s="101">
        <v>0.41249999999999998</v>
      </c>
      <c r="D43" s="25">
        <v>1000</v>
      </c>
      <c r="E43" s="101">
        <v>36</v>
      </c>
      <c r="F43" s="101">
        <v>0.41249999999999998</v>
      </c>
      <c r="G43" s="25">
        <v>1000</v>
      </c>
      <c r="H43" s="102">
        <v>5</v>
      </c>
      <c r="I43" s="101">
        <v>36</v>
      </c>
      <c r="J43" s="101">
        <v>0.41249999999999998</v>
      </c>
      <c r="K43" s="25">
        <v>1000</v>
      </c>
      <c r="L43" s="101">
        <v>36</v>
      </c>
      <c r="M43" s="101">
        <v>0.41249999999999998</v>
      </c>
      <c r="N43" s="25">
        <v>1000</v>
      </c>
      <c r="O43" s="101">
        <v>36</v>
      </c>
      <c r="P43" s="101">
        <v>0.41249999999999998</v>
      </c>
      <c r="Q43" s="25">
        <v>1000</v>
      </c>
      <c r="R43" s="102">
        <v>5</v>
      </c>
      <c r="S43" s="101">
        <v>36</v>
      </c>
      <c r="T43" s="101">
        <v>0.41249999999999998</v>
      </c>
      <c r="U43" s="25">
        <v>1000</v>
      </c>
      <c r="V43" s="101">
        <v>36</v>
      </c>
      <c r="W43" s="101">
        <v>0.41249999999999998</v>
      </c>
      <c r="X43" s="25">
        <v>1000</v>
      </c>
      <c r="Y43" s="102">
        <v>5</v>
      </c>
    </row>
    <row r="44" spans="1:25" s="25" customFormat="1">
      <c r="A44" s="87">
        <f t="shared" ca="1" si="2"/>
        <v>37865</v>
      </c>
      <c r="B44" s="101">
        <v>25.25</v>
      </c>
      <c r="C44" s="101">
        <v>0.36349999999999999</v>
      </c>
      <c r="D44" s="25">
        <v>1000</v>
      </c>
      <c r="E44" s="101">
        <v>25.25</v>
      </c>
      <c r="F44" s="101">
        <v>0.36349999999999999</v>
      </c>
      <c r="G44" s="25">
        <v>1000</v>
      </c>
      <c r="H44" s="102">
        <v>5</v>
      </c>
      <c r="I44" s="101">
        <v>25.25</v>
      </c>
      <c r="J44" s="101">
        <v>0.36349999999999999</v>
      </c>
      <c r="K44" s="25">
        <v>1000</v>
      </c>
      <c r="L44" s="101">
        <v>25.25</v>
      </c>
      <c r="M44" s="101">
        <v>0.36349999999999999</v>
      </c>
      <c r="N44" s="25">
        <v>1000</v>
      </c>
      <c r="O44" s="101">
        <v>25.25</v>
      </c>
      <c r="P44" s="101">
        <v>0.36349999999999999</v>
      </c>
      <c r="Q44" s="25">
        <v>1000</v>
      </c>
      <c r="R44" s="102">
        <v>5</v>
      </c>
      <c r="S44" s="101">
        <v>25.25</v>
      </c>
      <c r="T44" s="101">
        <v>0.36349999999999999</v>
      </c>
      <c r="U44" s="25">
        <v>1000</v>
      </c>
      <c r="V44" s="101">
        <v>25.25</v>
      </c>
      <c r="W44" s="101">
        <v>0.36349999999999999</v>
      </c>
      <c r="X44" s="25">
        <v>1000</v>
      </c>
      <c r="Y44" s="102">
        <v>5</v>
      </c>
    </row>
    <row r="45" spans="1:25" s="25" customFormat="1">
      <c r="A45" s="87">
        <f t="shared" ca="1" si="2"/>
        <v>37895</v>
      </c>
      <c r="B45" s="101">
        <v>24.25</v>
      </c>
      <c r="C45" s="101">
        <v>0.15</v>
      </c>
      <c r="D45" s="25">
        <v>1000</v>
      </c>
      <c r="E45" s="101">
        <v>24.25</v>
      </c>
      <c r="F45" s="101">
        <v>0.15</v>
      </c>
      <c r="G45" s="25">
        <v>1000</v>
      </c>
      <c r="H45" s="102">
        <v>5</v>
      </c>
      <c r="I45" s="101">
        <v>24.25</v>
      </c>
      <c r="J45" s="101">
        <v>0.15</v>
      </c>
      <c r="K45" s="25">
        <v>1000</v>
      </c>
      <c r="L45" s="101">
        <v>24.25</v>
      </c>
      <c r="M45" s="101">
        <v>0.15</v>
      </c>
      <c r="N45" s="25">
        <v>1000</v>
      </c>
      <c r="O45" s="101">
        <v>24.25</v>
      </c>
      <c r="P45" s="101">
        <v>0.15</v>
      </c>
      <c r="Q45" s="25">
        <v>1000</v>
      </c>
      <c r="R45" s="102">
        <v>5</v>
      </c>
      <c r="S45" s="101">
        <v>24.25</v>
      </c>
      <c r="T45" s="101">
        <v>0.15</v>
      </c>
      <c r="U45" s="25">
        <v>1000</v>
      </c>
      <c r="V45" s="101">
        <v>24.25</v>
      </c>
      <c r="W45" s="101">
        <v>0.15</v>
      </c>
      <c r="X45" s="25">
        <v>1000</v>
      </c>
      <c r="Y45" s="102">
        <v>5</v>
      </c>
    </row>
    <row r="46" spans="1:25" s="25" customFormat="1">
      <c r="A46" s="87">
        <f t="shared" ca="1" si="2"/>
        <v>37926</v>
      </c>
      <c r="B46" s="101">
        <v>24.25</v>
      </c>
      <c r="C46" s="101">
        <v>0.15</v>
      </c>
      <c r="D46" s="25">
        <v>1000</v>
      </c>
      <c r="E46" s="101">
        <v>24.25</v>
      </c>
      <c r="F46" s="101">
        <v>0.15</v>
      </c>
      <c r="G46" s="25">
        <v>1000</v>
      </c>
      <c r="H46" s="102">
        <v>5</v>
      </c>
      <c r="I46" s="101">
        <v>24.25</v>
      </c>
      <c r="J46" s="101">
        <v>0.15</v>
      </c>
      <c r="K46" s="25">
        <v>1000</v>
      </c>
      <c r="L46" s="101">
        <v>24.25</v>
      </c>
      <c r="M46" s="101">
        <v>0.15</v>
      </c>
      <c r="N46" s="25">
        <v>1000</v>
      </c>
      <c r="O46" s="101">
        <v>24.25</v>
      </c>
      <c r="P46" s="101">
        <v>0.15</v>
      </c>
      <c r="Q46" s="25">
        <v>1000</v>
      </c>
      <c r="R46" s="102">
        <v>5</v>
      </c>
      <c r="S46" s="101">
        <v>24.25</v>
      </c>
      <c r="T46" s="101">
        <v>0.15</v>
      </c>
      <c r="U46" s="25">
        <v>1000</v>
      </c>
      <c r="V46" s="101">
        <v>24.25</v>
      </c>
      <c r="W46" s="101">
        <v>0.15</v>
      </c>
      <c r="X46" s="25">
        <v>1000</v>
      </c>
      <c r="Y46" s="102">
        <v>5</v>
      </c>
    </row>
    <row r="47" spans="1:25" s="25" customFormat="1">
      <c r="A47" s="87">
        <f t="shared" ca="1" si="2"/>
        <v>37956</v>
      </c>
      <c r="B47" s="101">
        <v>22.25</v>
      </c>
      <c r="C47" s="101">
        <v>0.15</v>
      </c>
      <c r="D47" s="25">
        <v>1000</v>
      </c>
      <c r="E47" s="101">
        <v>22.25</v>
      </c>
      <c r="F47" s="101">
        <v>0.15</v>
      </c>
      <c r="G47" s="25">
        <v>1000</v>
      </c>
      <c r="H47" s="102">
        <v>5</v>
      </c>
      <c r="I47" s="101">
        <v>22.25</v>
      </c>
      <c r="J47" s="101">
        <v>0.15</v>
      </c>
      <c r="K47" s="25">
        <v>1000</v>
      </c>
      <c r="L47" s="101">
        <v>22.25</v>
      </c>
      <c r="M47" s="101">
        <v>0.15</v>
      </c>
      <c r="N47" s="25">
        <v>1000</v>
      </c>
      <c r="O47" s="101">
        <v>22.25</v>
      </c>
      <c r="P47" s="101">
        <v>0.15</v>
      </c>
      <c r="Q47" s="25">
        <v>1000</v>
      </c>
      <c r="R47" s="102">
        <v>5</v>
      </c>
      <c r="S47" s="101">
        <v>22.25</v>
      </c>
      <c r="T47" s="101">
        <v>0.15</v>
      </c>
      <c r="U47" s="25">
        <v>1000</v>
      </c>
      <c r="V47" s="101">
        <v>22.25</v>
      </c>
      <c r="W47" s="101">
        <v>0.15</v>
      </c>
      <c r="X47" s="25">
        <v>1000</v>
      </c>
      <c r="Y47" s="102">
        <v>5</v>
      </c>
    </row>
    <row r="48" spans="1:25" s="25" customFormat="1">
      <c r="A48" s="87">
        <f t="shared" ca="1" si="2"/>
        <v>37987</v>
      </c>
      <c r="B48" s="101">
        <v>24.75</v>
      </c>
      <c r="C48" s="101">
        <v>0.16</v>
      </c>
      <c r="D48" s="25">
        <v>1000</v>
      </c>
      <c r="E48" s="101">
        <v>24.75</v>
      </c>
      <c r="F48" s="101">
        <v>0.16</v>
      </c>
      <c r="G48" s="25">
        <v>1000</v>
      </c>
      <c r="H48" s="102">
        <v>5</v>
      </c>
      <c r="I48" s="101">
        <v>24.75</v>
      </c>
      <c r="J48" s="101">
        <v>0.16</v>
      </c>
      <c r="K48" s="25">
        <v>1000</v>
      </c>
      <c r="L48" s="101">
        <v>24.75</v>
      </c>
      <c r="M48" s="101">
        <v>0.16</v>
      </c>
      <c r="N48" s="25">
        <v>1000</v>
      </c>
      <c r="O48" s="101">
        <v>24.75</v>
      </c>
      <c r="P48" s="101">
        <v>0.16</v>
      </c>
      <c r="Q48" s="25">
        <v>1000</v>
      </c>
      <c r="R48" s="102">
        <v>5</v>
      </c>
      <c r="S48" s="101">
        <v>24.75</v>
      </c>
      <c r="T48" s="101">
        <v>0.16</v>
      </c>
      <c r="U48" s="25">
        <v>1000</v>
      </c>
      <c r="V48" s="101">
        <v>24.75</v>
      </c>
      <c r="W48" s="101">
        <v>0.16</v>
      </c>
      <c r="X48" s="25">
        <v>1000</v>
      </c>
      <c r="Y48" s="102">
        <v>5</v>
      </c>
    </row>
    <row r="49" spans="1:25" s="25" customFormat="1">
      <c r="A49" s="87">
        <f t="shared" ca="1" si="2"/>
        <v>38018</v>
      </c>
      <c r="B49" s="101">
        <v>22.75</v>
      </c>
      <c r="C49" s="101">
        <v>0.16</v>
      </c>
      <c r="D49" s="25">
        <v>1000</v>
      </c>
      <c r="E49" s="101">
        <v>22.75</v>
      </c>
      <c r="F49" s="101">
        <v>0.16</v>
      </c>
      <c r="G49" s="25">
        <v>1000</v>
      </c>
      <c r="H49" s="102">
        <v>5</v>
      </c>
      <c r="I49" s="101">
        <v>22.75</v>
      </c>
      <c r="J49" s="101">
        <v>0.16</v>
      </c>
      <c r="K49" s="25">
        <v>1000</v>
      </c>
      <c r="L49" s="101">
        <v>22.75</v>
      </c>
      <c r="M49" s="101">
        <v>0.16</v>
      </c>
      <c r="N49" s="25">
        <v>1000</v>
      </c>
      <c r="O49" s="101">
        <v>22.75</v>
      </c>
      <c r="P49" s="101">
        <v>0.16</v>
      </c>
      <c r="Q49" s="25">
        <v>1000</v>
      </c>
      <c r="R49" s="102">
        <v>5</v>
      </c>
      <c r="S49" s="101">
        <v>22.75</v>
      </c>
      <c r="T49" s="101">
        <v>0.16</v>
      </c>
      <c r="U49" s="25">
        <v>1000</v>
      </c>
      <c r="V49" s="101">
        <v>22.75</v>
      </c>
      <c r="W49" s="101">
        <v>0.16</v>
      </c>
      <c r="X49" s="25">
        <v>1000</v>
      </c>
      <c r="Y49" s="102">
        <v>5</v>
      </c>
    </row>
    <row r="50" spans="1:25" s="25" customFormat="1">
      <c r="A50" s="87">
        <f t="shared" ca="1" si="2"/>
        <v>38047</v>
      </c>
      <c r="B50" s="101">
        <v>23.75</v>
      </c>
      <c r="C50" s="101">
        <v>0.13</v>
      </c>
      <c r="D50" s="25">
        <v>1000</v>
      </c>
      <c r="E50" s="101">
        <v>23.75</v>
      </c>
      <c r="F50" s="101">
        <v>0.13</v>
      </c>
      <c r="G50" s="25">
        <v>1000</v>
      </c>
      <c r="H50" s="102">
        <v>5</v>
      </c>
      <c r="I50" s="101">
        <v>23.75</v>
      </c>
      <c r="J50" s="101">
        <v>0.13</v>
      </c>
      <c r="K50" s="25">
        <v>1000</v>
      </c>
      <c r="L50" s="101">
        <v>23.75</v>
      </c>
      <c r="M50" s="101">
        <v>0.13</v>
      </c>
      <c r="N50" s="25">
        <v>1000</v>
      </c>
      <c r="O50" s="101">
        <v>23.75</v>
      </c>
      <c r="P50" s="101">
        <v>0.13</v>
      </c>
      <c r="Q50" s="25">
        <v>1000</v>
      </c>
      <c r="R50" s="102">
        <v>5</v>
      </c>
      <c r="S50" s="101">
        <v>23.75</v>
      </c>
      <c r="T50" s="101">
        <v>0.13</v>
      </c>
      <c r="U50" s="25">
        <v>1000</v>
      </c>
      <c r="V50" s="101">
        <v>23.75</v>
      </c>
      <c r="W50" s="101">
        <v>0.13</v>
      </c>
      <c r="X50" s="25">
        <v>1000</v>
      </c>
      <c r="Y50" s="102">
        <v>5</v>
      </c>
    </row>
    <row r="51" spans="1:25" s="25" customFormat="1">
      <c r="A51" s="87">
        <f t="shared" ca="1" si="2"/>
        <v>38078</v>
      </c>
      <c r="B51" s="101">
        <v>24.75</v>
      </c>
      <c r="C51" s="101">
        <v>0.13</v>
      </c>
      <c r="D51" s="25">
        <v>1000</v>
      </c>
      <c r="E51" s="101">
        <v>24.75</v>
      </c>
      <c r="F51" s="101">
        <v>0.13</v>
      </c>
      <c r="G51" s="25">
        <v>1000</v>
      </c>
      <c r="H51" s="102">
        <v>5</v>
      </c>
      <c r="I51" s="101">
        <v>24.75</v>
      </c>
      <c r="J51" s="101">
        <v>0.13</v>
      </c>
      <c r="K51" s="25">
        <v>1000</v>
      </c>
      <c r="L51" s="101">
        <v>24.75</v>
      </c>
      <c r="M51" s="101">
        <v>0.13</v>
      </c>
      <c r="N51" s="25">
        <v>1000</v>
      </c>
      <c r="O51" s="101">
        <v>24.75</v>
      </c>
      <c r="P51" s="101">
        <v>0.13</v>
      </c>
      <c r="Q51" s="25">
        <v>1000</v>
      </c>
      <c r="R51" s="102">
        <v>5</v>
      </c>
      <c r="S51" s="101">
        <v>24.75</v>
      </c>
      <c r="T51" s="101">
        <v>0.13</v>
      </c>
      <c r="U51" s="25">
        <v>1000</v>
      </c>
      <c r="V51" s="101">
        <v>24.75</v>
      </c>
      <c r="W51" s="101">
        <v>0.13</v>
      </c>
      <c r="X51" s="25">
        <v>1000</v>
      </c>
      <c r="Y51" s="102">
        <v>5</v>
      </c>
    </row>
    <row r="52" spans="1:25" s="25" customFormat="1">
      <c r="A52" s="87">
        <f t="shared" ca="1" si="2"/>
        <v>38108</v>
      </c>
      <c r="B52" s="101">
        <v>25.75</v>
      </c>
      <c r="C52" s="101">
        <v>0.13</v>
      </c>
      <c r="D52" s="25">
        <v>1000</v>
      </c>
      <c r="E52" s="101">
        <v>25.75</v>
      </c>
      <c r="F52" s="101">
        <v>0.13</v>
      </c>
      <c r="G52" s="25">
        <v>1000</v>
      </c>
      <c r="H52" s="102">
        <v>5</v>
      </c>
      <c r="I52" s="101">
        <v>25.75</v>
      </c>
      <c r="J52" s="101">
        <v>0.13</v>
      </c>
      <c r="K52" s="25">
        <v>1000</v>
      </c>
      <c r="L52" s="101">
        <v>25.75</v>
      </c>
      <c r="M52" s="101">
        <v>0.13</v>
      </c>
      <c r="N52" s="25">
        <v>1000</v>
      </c>
      <c r="O52" s="101">
        <v>25.75</v>
      </c>
      <c r="P52" s="101">
        <v>0.13</v>
      </c>
      <c r="Q52" s="25">
        <v>1000</v>
      </c>
      <c r="R52" s="102">
        <v>5</v>
      </c>
      <c r="S52" s="101">
        <v>25.75</v>
      </c>
      <c r="T52" s="101">
        <v>0.13</v>
      </c>
      <c r="U52" s="25">
        <v>1000</v>
      </c>
      <c r="V52" s="101">
        <v>25.75</v>
      </c>
      <c r="W52" s="101">
        <v>0.13</v>
      </c>
      <c r="X52" s="25">
        <v>1000</v>
      </c>
      <c r="Y52" s="102">
        <v>5</v>
      </c>
    </row>
    <row r="53" spans="1:25" s="25" customFormat="1">
      <c r="A53" s="87">
        <f t="shared" ca="1" si="2"/>
        <v>38139</v>
      </c>
      <c r="B53" s="101">
        <v>29.75</v>
      </c>
      <c r="C53" s="101">
        <v>0.34350000000000003</v>
      </c>
      <c r="D53" s="25">
        <v>1000</v>
      </c>
      <c r="E53" s="101">
        <v>29.75</v>
      </c>
      <c r="F53" s="101">
        <v>0.34350000000000003</v>
      </c>
      <c r="G53" s="25">
        <v>1000</v>
      </c>
      <c r="H53" s="102">
        <v>5</v>
      </c>
      <c r="I53" s="101">
        <v>29.75</v>
      </c>
      <c r="J53" s="101">
        <v>0.34350000000000003</v>
      </c>
      <c r="K53" s="25">
        <v>1000</v>
      </c>
      <c r="L53" s="101">
        <v>29.75</v>
      </c>
      <c r="M53" s="101">
        <v>0.34350000000000003</v>
      </c>
      <c r="N53" s="25">
        <v>1000</v>
      </c>
      <c r="O53" s="101">
        <v>29.75</v>
      </c>
      <c r="P53" s="101">
        <v>0.34350000000000003</v>
      </c>
      <c r="Q53" s="25">
        <v>1000</v>
      </c>
      <c r="R53" s="102">
        <v>5</v>
      </c>
      <c r="S53" s="101">
        <v>29.75</v>
      </c>
      <c r="T53" s="101">
        <v>0.34350000000000003</v>
      </c>
      <c r="U53" s="25">
        <v>1000</v>
      </c>
      <c r="V53" s="101">
        <v>29.75</v>
      </c>
      <c r="W53" s="101">
        <v>0.34350000000000003</v>
      </c>
      <c r="X53" s="25">
        <v>1000</v>
      </c>
      <c r="Y53" s="102">
        <v>5</v>
      </c>
    </row>
    <row r="54" spans="1:25" s="25" customFormat="1">
      <c r="A54" s="87">
        <f t="shared" ca="1" si="2"/>
        <v>38169</v>
      </c>
      <c r="B54" s="101">
        <v>36.75</v>
      </c>
      <c r="C54" s="101">
        <v>0.37839999999999996</v>
      </c>
      <c r="D54" s="25">
        <v>1000</v>
      </c>
      <c r="E54" s="101">
        <v>36.75</v>
      </c>
      <c r="F54" s="101">
        <v>0.37839999999999996</v>
      </c>
      <c r="G54" s="25">
        <v>1000</v>
      </c>
      <c r="H54" s="102">
        <v>5</v>
      </c>
      <c r="I54" s="101">
        <v>36.75</v>
      </c>
      <c r="J54" s="101">
        <v>0.37839999999999996</v>
      </c>
      <c r="K54" s="25">
        <v>1000</v>
      </c>
      <c r="L54" s="101">
        <v>36.75</v>
      </c>
      <c r="M54" s="101">
        <v>0.37839999999999996</v>
      </c>
      <c r="N54" s="25">
        <v>1000</v>
      </c>
      <c r="O54" s="101">
        <v>36.75</v>
      </c>
      <c r="P54" s="101">
        <v>0.37839999999999996</v>
      </c>
      <c r="Q54" s="25">
        <v>1000</v>
      </c>
      <c r="R54" s="102">
        <v>5</v>
      </c>
      <c r="S54" s="101">
        <v>36.75</v>
      </c>
      <c r="T54" s="101">
        <v>0.37839999999999996</v>
      </c>
      <c r="U54" s="25">
        <v>1000</v>
      </c>
      <c r="V54" s="101">
        <v>36.75</v>
      </c>
      <c r="W54" s="101">
        <v>0.37839999999999996</v>
      </c>
      <c r="X54" s="25">
        <v>1000</v>
      </c>
      <c r="Y54" s="102">
        <v>5</v>
      </c>
    </row>
    <row r="55" spans="1:25" s="25" customFormat="1">
      <c r="A55" s="87">
        <f t="shared" ca="1" si="2"/>
        <v>38200</v>
      </c>
      <c r="B55" s="101">
        <v>36.75</v>
      </c>
      <c r="C55" s="101">
        <v>0.37839999999999996</v>
      </c>
      <c r="D55" s="25">
        <v>1000</v>
      </c>
      <c r="E55" s="101">
        <v>36.75</v>
      </c>
      <c r="F55" s="101">
        <v>0.37839999999999996</v>
      </c>
      <c r="G55" s="25">
        <v>1000</v>
      </c>
      <c r="H55" s="102">
        <v>5</v>
      </c>
      <c r="I55" s="101">
        <v>36.75</v>
      </c>
      <c r="J55" s="101">
        <v>0.37839999999999996</v>
      </c>
      <c r="K55" s="25">
        <v>1000</v>
      </c>
      <c r="L55" s="101">
        <v>36.75</v>
      </c>
      <c r="M55" s="101">
        <v>0.37839999999999996</v>
      </c>
      <c r="N55" s="25">
        <v>1000</v>
      </c>
      <c r="O55" s="101">
        <v>36.75</v>
      </c>
      <c r="P55" s="101">
        <v>0.37839999999999996</v>
      </c>
      <c r="Q55" s="25">
        <v>1000</v>
      </c>
      <c r="R55" s="102">
        <v>5</v>
      </c>
      <c r="S55" s="101">
        <v>36.75</v>
      </c>
      <c r="T55" s="101">
        <v>0.37839999999999996</v>
      </c>
      <c r="U55" s="25">
        <v>1000</v>
      </c>
      <c r="V55" s="101">
        <v>36.75</v>
      </c>
      <c r="W55" s="101">
        <v>0.37839999999999996</v>
      </c>
      <c r="X55" s="25">
        <v>1000</v>
      </c>
      <c r="Y55" s="102">
        <v>5</v>
      </c>
    </row>
    <row r="56" spans="1:25" s="25" customFormat="1">
      <c r="A56" s="87">
        <f t="shared" ca="1" si="2"/>
        <v>38231</v>
      </c>
      <c r="B56" s="101">
        <v>26</v>
      </c>
      <c r="C56" s="101">
        <v>0.22190000000000001</v>
      </c>
      <c r="D56" s="25">
        <v>1000</v>
      </c>
      <c r="E56" s="101">
        <v>26</v>
      </c>
      <c r="F56" s="101">
        <v>0.22190000000000001</v>
      </c>
      <c r="G56" s="25">
        <v>1000</v>
      </c>
      <c r="H56" s="102">
        <v>5</v>
      </c>
      <c r="I56" s="101">
        <v>26</v>
      </c>
      <c r="J56" s="101">
        <v>0.22190000000000001</v>
      </c>
      <c r="K56" s="25">
        <v>1000</v>
      </c>
      <c r="L56" s="101">
        <v>26</v>
      </c>
      <c r="M56" s="101">
        <v>0.22190000000000001</v>
      </c>
      <c r="N56" s="25">
        <v>1000</v>
      </c>
      <c r="O56" s="101">
        <v>26</v>
      </c>
      <c r="P56" s="101">
        <v>0.22190000000000001</v>
      </c>
      <c r="Q56" s="25">
        <v>1000</v>
      </c>
      <c r="R56" s="102">
        <v>5</v>
      </c>
      <c r="S56" s="101">
        <v>26</v>
      </c>
      <c r="T56" s="101">
        <v>0.22190000000000001</v>
      </c>
      <c r="U56" s="25">
        <v>1000</v>
      </c>
      <c r="V56" s="101">
        <v>26</v>
      </c>
      <c r="W56" s="101">
        <v>0.22190000000000001</v>
      </c>
      <c r="X56" s="25">
        <v>1000</v>
      </c>
      <c r="Y56" s="102">
        <v>5</v>
      </c>
    </row>
    <row r="57" spans="1:25" s="25" customFormat="1">
      <c r="A57" s="87">
        <f t="shared" ca="1" si="2"/>
        <v>38261</v>
      </c>
      <c r="B57" s="101">
        <v>25</v>
      </c>
      <c r="C57" s="101">
        <v>0.13</v>
      </c>
      <c r="D57" s="25">
        <v>1000</v>
      </c>
      <c r="E57" s="101">
        <v>25</v>
      </c>
      <c r="F57" s="101">
        <v>0.13</v>
      </c>
      <c r="G57" s="25">
        <v>1000</v>
      </c>
      <c r="H57" s="102">
        <v>5</v>
      </c>
      <c r="I57" s="101">
        <v>25</v>
      </c>
      <c r="J57" s="101">
        <v>0.13</v>
      </c>
      <c r="K57" s="25">
        <v>1000</v>
      </c>
      <c r="L57" s="101">
        <v>25</v>
      </c>
      <c r="M57" s="101">
        <v>0.13</v>
      </c>
      <c r="N57" s="25">
        <v>1000</v>
      </c>
      <c r="O57" s="101">
        <v>25</v>
      </c>
      <c r="P57" s="101">
        <v>0.13</v>
      </c>
      <c r="Q57" s="25">
        <v>1000</v>
      </c>
      <c r="R57" s="102">
        <v>5</v>
      </c>
      <c r="S57" s="101">
        <v>25</v>
      </c>
      <c r="T57" s="101">
        <v>0.13</v>
      </c>
      <c r="U57" s="25">
        <v>1000</v>
      </c>
      <c r="V57" s="101">
        <v>25</v>
      </c>
      <c r="W57" s="101">
        <v>0.13</v>
      </c>
      <c r="X57" s="25">
        <v>1000</v>
      </c>
      <c r="Y57" s="102">
        <v>5</v>
      </c>
    </row>
    <row r="58" spans="1:25" s="25" customFormat="1">
      <c r="A58" s="87">
        <f t="shared" ca="1" si="2"/>
        <v>38292</v>
      </c>
      <c r="B58" s="101">
        <v>25</v>
      </c>
      <c r="C58" s="101">
        <v>0.13</v>
      </c>
      <c r="D58" s="25">
        <v>1000</v>
      </c>
      <c r="E58" s="101">
        <v>25</v>
      </c>
      <c r="F58" s="101">
        <v>0.13</v>
      </c>
      <c r="G58" s="25">
        <v>1000</v>
      </c>
      <c r="H58" s="102">
        <v>5</v>
      </c>
      <c r="I58" s="101">
        <v>25</v>
      </c>
      <c r="J58" s="101">
        <v>0.13</v>
      </c>
      <c r="K58" s="25">
        <v>1000</v>
      </c>
      <c r="L58" s="101">
        <v>25</v>
      </c>
      <c r="M58" s="101">
        <v>0.13</v>
      </c>
      <c r="N58" s="25">
        <v>1000</v>
      </c>
      <c r="O58" s="101">
        <v>25</v>
      </c>
      <c r="P58" s="101">
        <v>0.13</v>
      </c>
      <c r="Q58" s="25">
        <v>1000</v>
      </c>
      <c r="R58" s="102">
        <v>5</v>
      </c>
      <c r="S58" s="101">
        <v>25</v>
      </c>
      <c r="T58" s="101">
        <v>0.13</v>
      </c>
      <c r="U58" s="25">
        <v>1000</v>
      </c>
      <c r="V58" s="101">
        <v>25</v>
      </c>
      <c r="W58" s="101">
        <v>0.13</v>
      </c>
      <c r="X58" s="25">
        <v>1000</v>
      </c>
      <c r="Y58" s="102">
        <v>5</v>
      </c>
    </row>
    <row r="59" spans="1:25" s="25" customFormat="1">
      <c r="A59" s="87">
        <f t="shared" ca="1" si="2"/>
        <v>38322</v>
      </c>
      <c r="B59" s="101">
        <v>23</v>
      </c>
      <c r="C59" s="101">
        <v>0.13</v>
      </c>
      <c r="D59" s="25">
        <v>1000</v>
      </c>
      <c r="E59" s="101">
        <v>23</v>
      </c>
      <c r="F59" s="101">
        <v>0.13</v>
      </c>
      <c r="G59" s="25">
        <v>1000</v>
      </c>
      <c r="H59" s="102">
        <v>5</v>
      </c>
      <c r="I59" s="101">
        <v>23</v>
      </c>
      <c r="J59" s="101">
        <v>0.13</v>
      </c>
      <c r="K59" s="25">
        <v>1000</v>
      </c>
      <c r="L59" s="101">
        <v>23</v>
      </c>
      <c r="M59" s="101">
        <v>0.13</v>
      </c>
      <c r="N59" s="25">
        <v>1000</v>
      </c>
      <c r="O59" s="101">
        <v>23</v>
      </c>
      <c r="P59" s="101">
        <v>0.13</v>
      </c>
      <c r="Q59" s="25">
        <v>1000</v>
      </c>
      <c r="R59" s="102">
        <v>5</v>
      </c>
      <c r="S59" s="101">
        <v>23</v>
      </c>
      <c r="T59" s="101">
        <v>0.13</v>
      </c>
      <c r="U59" s="25">
        <v>1000</v>
      </c>
      <c r="V59" s="101">
        <v>23</v>
      </c>
      <c r="W59" s="101">
        <v>0.13</v>
      </c>
      <c r="X59" s="25">
        <v>1000</v>
      </c>
      <c r="Y59" s="102">
        <v>5</v>
      </c>
    </row>
    <row r="60" spans="1:25" s="25" customFormat="1">
      <c r="A60" s="87">
        <f t="shared" ca="1" si="2"/>
        <v>38353</v>
      </c>
      <c r="B60" s="101">
        <v>25.5</v>
      </c>
      <c r="C60" s="101">
        <v>0.14000000000000001</v>
      </c>
      <c r="D60" s="25">
        <v>1000</v>
      </c>
      <c r="E60" s="101">
        <v>25.5</v>
      </c>
      <c r="F60" s="101">
        <v>0.14000000000000001</v>
      </c>
      <c r="G60" s="25">
        <v>1000</v>
      </c>
      <c r="H60" s="102">
        <v>5</v>
      </c>
      <c r="I60" s="101">
        <v>25.5</v>
      </c>
      <c r="J60" s="101">
        <v>0.14000000000000001</v>
      </c>
      <c r="K60" s="25">
        <v>1000</v>
      </c>
      <c r="L60" s="101">
        <v>25.5</v>
      </c>
      <c r="M60" s="101">
        <v>0.14000000000000001</v>
      </c>
      <c r="N60" s="25">
        <v>1000</v>
      </c>
      <c r="O60" s="101">
        <v>25.5</v>
      </c>
      <c r="P60" s="101">
        <v>0.14000000000000001</v>
      </c>
      <c r="Q60" s="25">
        <v>1000</v>
      </c>
      <c r="R60" s="102">
        <v>5</v>
      </c>
      <c r="S60" s="101">
        <v>25.5</v>
      </c>
      <c r="T60" s="101">
        <v>0.14000000000000001</v>
      </c>
      <c r="U60" s="25">
        <v>1000</v>
      </c>
      <c r="V60" s="101">
        <v>25.5</v>
      </c>
      <c r="W60" s="101">
        <v>0.14000000000000001</v>
      </c>
      <c r="X60" s="25">
        <v>1000</v>
      </c>
      <c r="Y60" s="102">
        <v>5</v>
      </c>
    </row>
    <row r="61" spans="1:25" s="25" customFormat="1">
      <c r="A61" s="87">
        <f t="shared" ca="1" si="2"/>
        <v>38384</v>
      </c>
      <c r="B61" s="101">
        <v>23.5</v>
      </c>
      <c r="C61" s="101">
        <v>0.14000000000000001</v>
      </c>
      <c r="D61" s="25">
        <v>1000</v>
      </c>
      <c r="E61" s="101">
        <v>23.5</v>
      </c>
      <c r="F61" s="101">
        <v>0.14000000000000001</v>
      </c>
      <c r="G61" s="25">
        <v>1000</v>
      </c>
      <c r="H61" s="102">
        <v>5</v>
      </c>
      <c r="I61" s="101">
        <v>23.5</v>
      </c>
      <c r="J61" s="101">
        <v>0.14000000000000001</v>
      </c>
      <c r="K61" s="25">
        <v>1000</v>
      </c>
      <c r="L61" s="101">
        <v>23.5</v>
      </c>
      <c r="M61" s="101">
        <v>0.14000000000000001</v>
      </c>
      <c r="N61" s="25">
        <v>1000</v>
      </c>
      <c r="O61" s="101">
        <v>23.5</v>
      </c>
      <c r="P61" s="101">
        <v>0.14000000000000001</v>
      </c>
      <c r="Q61" s="25">
        <v>1000</v>
      </c>
      <c r="R61" s="102">
        <v>5</v>
      </c>
      <c r="S61" s="101">
        <v>23.5</v>
      </c>
      <c r="T61" s="101">
        <v>0.14000000000000001</v>
      </c>
      <c r="U61" s="25">
        <v>1000</v>
      </c>
      <c r="V61" s="101">
        <v>23.5</v>
      </c>
      <c r="W61" s="101">
        <v>0.14000000000000001</v>
      </c>
      <c r="X61" s="25">
        <v>1000</v>
      </c>
      <c r="Y61" s="102">
        <v>5</v>
      </c>
    </row>
    <row r="62" spans="1:25" s="25" customFormat="1">
      <c r="A62" s="87">
        <f t="shared" ca="1" si="2"/>
        <v>38412</v>
      </c>
      <c r="B62" s="101">
        <v>24.5</v>
      </c>
      <c r="C62" s="101">
        <v>0.11</v>
      </c>
      <c r="D62" s="25">
        <v>1000</v>
      </c>
      <c r="E62" s="101">
        <v>24.5</v>
      </c>
      <c r="F62" s="101">
        <v>0.11</v>
      </c>
      <c r="G62" s="25">
        <v>1000</v>
      </c>
      <c r="H62" s="102">
        <v>5</v>
      </c>
      <c r="I62" s="101">
        <v>24.5</v>
      </c>
      <c r="J62" s="101">
        <v>0.11</v>
      </c>
      <c r="K62" s="25">
        <v>1000</v>
      </c>
      <c r="L62" s="101">
        <v>24.5</v>
      </c>
      <c r="M62" s="101">
        <v>0.11</v>
      </c>
      <c r="N62" s="25">
        <v>1000</v>
      </c>
      <c r="O62" s="101">
        <v>24.5</v>
      </c>
      <c r="P62" s="101">
        <v>0.11</v>
      </c>
      <c r="Q62" s="25">
        <v>1000</v>
      </c>
      <c r="R62" s="102">
        <v>5</v>
      </c>
      <c r="S62" s="101">
        <v>24.5</v>
      </c>
      <c r="T62" s="101">
        <v>0.11</v>
      </c>
      <c r="U62" s="25">
        <v>1000</v>
      </c>
      <c r="V62" s="101">
        <v>24.5</v>
      </c>
      <c r="W62" s="101">
        <v>0.11</v>
      </c>
      <c r="X62" s="25">
        <v>1000</v>
      </c>
      <c r="Y62" s="102">
        <v>5</v>
      </c>
    </row>
    <row r="63" spans="1:25" s="25" customFormat="1">
      <c r="A63" s="87">
        <f t="shared" ca="1" si="2"/>
        <v>38443</v>
      </c>
      <c r="B63" s="101">
        <v>25.5</v>
      </c>
      <c r="C63" s="101">
        <v>0.11</v>
      </c>
      <c r="D63" s="25">
        <v>1000</v>
      </c>
      <c r="E63" s="101">
        <v>25.5</v>
      </c>
      <c r="F63" s="101">
        <v>0.11</v>
      </c>
      <c r="G63" s="25">
        <v>1000</v>
      </c>
      <c r="H63" s="102">
        <v>5</v>
      </c>
      <c r="I63" s="101">
        <v>25.5</v>
      </c>
      <c r="J63" s="101">
        <v>0.11</v>
      </c>
      <c r="K63" s="25">
        <v>1000</v>
      </c>
      <c r="L63" s="101">
        <v>25.5</v>
      </c>
      <c r="M63" s="101">
        <v>0.11</v>
      </c>
      <c r="N63" s="25">
        <v>1000</v>
      </c>
      <c r="O63" s="101">
        <v>25.5</v>
      </c>
      <c r="P63" s="101">
        <v>0.11</v>
      </c>
      <c r="Q63" s="25">
        <v>1000</v>
      </c>
      <c r="R63" s="102">
        <v>5</v>
      </c>
      <c r="S63" s="101">
        <v>25.5</v>
      </c>
      <c r="T63" s="101">
        <v>0.11</v>
      </c>
      <c r="U63" s="25">
        <v>1000</v>
      </c>
      <c r="V63" s="101">
        <v>25.5</v>
      </c>
      <c r="W63" s="101">
        <v>0.11</v>
      </c>
      <c r="X63" s="25">
        <v>1000</v>
      </c>
      <c r="Y63" s="102">
        <v>5</v>
      </c>
    </row>
    <row r="64" spans="1:25" s="25" customFormat="1">
      <c r="A64" s="87">
        <f t="shared" ca="1" si="2"/>
        <v>38473</v>
      </c>
      <c r="B64" s="101">
        <v>26.5</v>
      </c>
      <c r="C64" s="101">
        <v>0.11</v>
      </c>
      <c r="D64" s="25">
        <v>1000</v>
      </c>
      <c r="E64" s="101">
        <v>26.5</v>
      </c>
      <c r="F64" s="101">
        <v>0.11</v>
      </c>
      <c r="G64" s="25">
        <v>1000</v>
      </c>
      <c r="H64" s="102">
        <v>5</v>
      </c>
      <c r="I64" s="101">
        <v>26.5</v>
      </c>
      <c r="J64" s="101">
        <v>0.11</v>
      </c>
      <c r="K64" s="25">
        <v>1000</v>
      </c>
      <c r="L64" s="101">
        <v>26.5</v>
      </c>
      <c r="M64" s="101">
        <v>0.11</v>
      </c>
      <c r="N64" s="25">
        <v>1000</v>
      </c>
      <c r="O64" s="101">
        <v>26.5</v>
      </c>
      <c r="P64" s="101">
        <v>0.11</v>
      </c>
      <c r="Q64" s="25">
        <v>1000</v>
      </c>
      <c r="R64" s="102">
        <v>5</v>
      </c>
      <c r="S64" s="101">
        <v>26.5</v>
      </c>
      <c r="T64" s="101">
        <v>0.11</v>
      </c>
      <c r="U64" s="25">
        <v>1000</v>
      </c>
      <c r="V64" s="101">
        <v>26.5</v>
      </c>
      <c r="W64" s="101">
        <v>0.11</v>
      </c>
      <c r="X64" s="25">
        <v>1000</v>
      </c>
      <c r="Y64" s="102">
        <v>5</v>
      </c>
    </row>
    <row r="65" spans="1:25" s="25" customFormat="1">
      <c r="A65" s="87">
        <f t="shared" ca="1" si="2"/>
        <v>38504</v>
      </c>
      <c r="B65" s="101">
        <v>30.5</v>
      </c>
      <c r="C65" s="101">
        <v>0.30915000000000004</v>
      </c>
      <c r="D65" s="25">
        <v>1000</v>
      </c>
      <c r="E65" s="101">
        <v>30.5</v>
      </c>
      <c r="F65" s="101">
        <v>0.30915000000000004</v>
      </c>
      <c r="G65" s="25">
        <v>1000</v>
      </c>
      <c r="H65" s="102">
        <v>5</v>
      </c>
      <c r="I65" s="101">
        <v>30.5</v>
      </c>
      <c r="J65" s="101">
        <v>0.30915000000000004</v>
      </c>
      <c r="K65" s="25">
        <v>1000</v>
      </c>
      <c r="L65" s="101">
        <v>30.5</v>
      </c>
      <c r="M65" s="101">
        <v>0.30915000000000004</v>
      </c>
      <c r="N65" s="25">
        <v>1000</v>
      </c>
      <c r="O65" s="101">
        <v>30.5</v>
      </c>
      <c r="P65" s="101">
        <v>0.30915000000000004</v>
      </c>
      <c r="Q65" s="25">
        <v>1000</v>
      </c>
      <c r="R65" s="102">
        <v>5</v>
      </c>
      <c r="S65" s="101">
        <v>30.5</v>
      </c>
      <c r="T65" s="101">
        <v>0.30915000000000004</v>
      </c>
      <c r="U65" s="25">
        <v>1000</v>
      </c>
      <c r="V65" s="101">
        <v>30.5</v>
      </c>
      <c r="W65" s="101">
        <v>0.30915000000000004</v>
      </c>
      <c r="X65" s="25">
        <v>1000</v>
      </c>
      <c r="Y65" s="102">
        <v>5</v>
      </c>
    </row>
    <row r="66" spans="1:25" s="25" customFormat="1">
      <c r="A66" s="87">
        <f t="shared" ca="1" si="2"/>
        <v>38534</v>
      </c>
      <c r="B66" s="101">
        <v>37.5</v>
      </c>
      <c r="C66" s="101">
        <v>0.34055999999999997</v>
      </c>
      <c r="D66" s="25">
        <v>1000</v>
      </c>
      <c r="E66" s="101">
        <v>37.5</v>
      </c>
      <c r="F66" s="101">
        <v>0.34055999999999997</v>
      </c>
      <c r="G66" s="25">
        <v>1000</v>
      </c>
      <c r="H66" s="102">
        <v>5</v>
      </c>
      <c r="I66" s="101">
        <v>37.5</v>
      </c>
      <c r="J66" s="101">
        <v>0.34055999999999997</v>
      </c>
      <c r="K66" s="25">
        <v>1000</v>
      </c>
      <c r="L66" s="101">
        <v>37.5</v>
      </c>
      <c r="M66" s="101">
        <v>0.34055999999999997</v>
      </c>
      <c r="N66" s="25">
        <v>1000</v>
      </c>
      <c r="O66" s="101">
        <v>37.5</v>
      </c>
      <c r="P66" s="101">
        <v>0.34055999999999997</v>
      </c>
      <c r="Q66" s="25">
        <v>1000</v>
      </c>
      <c r="R66" s="102">
        <v>5</v>
      </c>
      <c r="S66" s="101">
        <v>37.5</v>
      </c>
      <c r="T66" s="101">
        <v>0.34055999999999997</v>
      </c>
      <c r="U66" s="25">
        <v>1000</v>
      </c>
      <c r="V66" s="101">
        <v>37.5</v>
      </c>
      <c r="W66" s="101">
        <v>0.34055999999999997</v>
      </c>
      <c r="X66" s="25">
        <v>1000</v>
      </c>
      <c r="Y66" s="102">
        <v>5</v>
      </c>
    </row>
    <row r="67" spans="1:25" s="25" customFormat="1">
      <c r="A67" s="87">
        <f t="shared" ca="1" si="2"/>
        <v>38565</v>
      </c>
      <c r="B67" s="101">
        <v>37.5</v>
      </c>
      <c r="C67" s="101">
        <v>0.34055999999999997</v>
      </c>
      <c r="D67" s="25">
        <v>1000</v>
      </c>
      <c r="E67" s="101">
        <v>37.5</v>
      </c>
      <c r="F67" s="101">
        <v>0.34055999999999997</v>
      </c>
      <c r="G67" s="25">
        <v>1000</v>
      </c>
      <c r="H67" s="102">
        <v>5</v>
      </c>
      <c r="I67" s="101">
        <v>37.5</v>
      </c>
      <c r="J67" s="101">
        <v>0.34055999999999997</v>
      </c>
      <c r="K67" s="25">
        <v>1000</v>
      </c>
      <c r="L67" s="101">
        <v>37.5</v>
      </c>
      <c r="M67" s="101">
        <v>0.34055999999999997</v>
      </c>
      <c r="N67" s="25">
        <v>1000</v>
      </c>
      <c r="O67" s="101">
        <v>37.5</v>
      </c>
      <c r="P67" s="101">
        <v>0.34055999999999997</v>
      </c>
      <c r="Q67" s="25">
        <v>1000</v>
      </c>
      <c r="R67" s="102">
        <v>5</v>
      </c>
      <c r="S67" s="101">
        <v>37.5</v>
      </c>
      <c r="T67" s="101">
        <v>0.34055999999999997</v>
      </c>
      <c r="U67" s="25">
        <v>1000</v>
      </c>
      <c r="V67" s="101">
        <v>37.5</v>
      </c>
      <c r="W67" s="101">
        <v>0.34055999999999997</v>
      </c>
      <c r="X67" s="25">
        <v>1000</v>
      </c>
      <c r="Y67" s="102">
        <v>5</v>
      </c>
    </row>
    <row r="68" spans="1:25" s="25" customFormat="1">
      <c r="A68" s="87">
        <f t="shared" ca="1" si="2"/>
        <v>38596</v>
      </c>
      <c r="B68" s="101">
        <v>26.75</v>
      </c>
      <c r="C68" s="101">
        <v>0.19971000000000003</v>
      </c>
      <c r="D68" s="25">
        <v>1000</v>
      </c>
      <c r="E68" s="101">
        <v>26.75</v>
      </c>
      <c r="F68" s="101">
        <v>0.19971000000000003</v>
      </c>
      <c r="G68" s="25">
        <v>1000</v>
      </c>
      <c r="H68" s="102">
        <v>5</v>
      </c>
      <c r="I68" s="101">
        <v>26.75</v>
      </c>
      <c r="J68" s="101">
        <v>0.19971000000000003</v>
      </c>
      <c r="K68" s="25">
        <v>1000</v>
      </c>
      <c r="L68" s="101">
        <v>26.75</v>
      </c>
      <c r="M68" s="101">
        <v>0.19971000000000003</v>
      </c>
      <c r="N68" s="25">
        <v>1000</v>
      </c>
      <c r="O68" s="101">
        <v>26.75</v>
      </c>
      <c r="P68" s="101">
        <v>0.19971000000000003</v>
      </c>
      <c r="Q68" s="25">
        <v>1000</v>
      </c>
      <c r="R68" s="102">
        <v>5</v>
      </c>
      <c r="S68" s="101">
        <v>26.75</v>
      </c>
      <c r="T68" s="101">
        <v>0.19971000000000003</v>
      </c>
      <c r="U68" s="25">
        <v>1000</v>
      </c>
      <c r="V68" s="101">
        <v>26.75</v>
      </c>
      <c r="W68" s="101">
        <v>0.19971000000000003</v>
      </c>
      <c r="X68" s="25">
        <v>1000</v>
      </c>
      <c r="Y68" s="102">
        <v>5</v>
      </c>
    </row>
    <row r="69" spans="1:25" s="25" customFormat="1">
      <c r="A69" s="87">
        <f t="shared" ca="1" si="2"/>
        <v>38626</v>
      </c>
      <c r="B69" s="101">
        <v>25.75</v>
      </c>
      <c r="C69" s="101">
        <v>0.11</v>
      </c>
      <c r="D69" s="25">
        <v>1000</v>
      </c>
      <c r="E69" s="101">
        <v>25.75</v>
      </c>
      <c r="F69" s="101">
        <v>0.11</v>
      </c>
      <c r="G69" s="25">
        <v>1000</v>
      </c>
      <c r="H69" s="102">
        <v>5</v>
      </c>
      <c r="I69" s="101">
        <v>25.75</v>
      </c>
      <c r="J69" s="101">
        <v>0.11</v>
      </c>
      <c r="K69" s="25">
        <v>1000</v>
      </c>
      <c r="L69" s="101">
        <v>25.75</v>
      </c>
      <c r="M69" s="101">
        <v>0.11</v>
      </c>
      <c r="N69" s="25">
        <v>1000</v>
      </c>
      <c r="O69" s="101">
        <v>25.75</v>
      </c>
      <c r="P69" s="101">
        <v>0.11</v>
      </c>
      <c r="Q69" s="25">
        <v>1000</v>
      </c>
      <c r="R69" s="102">
        <v>5</v>
      </c>
      <c r="S69" s="101">
        <v>25.75</v>
      </c>
      <c r="T69" s="101">
        <v>0.11</v>
      </c>
      <c r="U69" s="25">
        <v>1000</v>
      </c>
      <c r="V69" s="101">
        <v>25.75</v>
      </c>
      <c r="W69" s="101">
        <v>0.11</v>
      </c>
      <c r="X69" s="25">
        <v>1000</v>
      </c>
      <c r="Y69" s="102">
        <v>5</v>
      </c>
    </row>
    <row r="70" spans="1:25" s="25" customFormat="1">
      <c r="A70" s="87">
        <f t="shared" ca="1" si="2"/>
        <v>38657</v>
      </c>
      <c r="B70" s="101">
        <v>25.75</v>
      </c>
      <c r="C70" s="101">
        <v>0.11</v>
      </c>
      <c r="D70" s="25">
        <v>1000</v>
      </c>
      <c r="E70" s="101">
        <v>25.75</v>
      </c>
      <c r="F70" s="101">
        <v>0.11</v>
      </c>
      <c r="G70" s="25">
        <v>1000</v>
      </c>
      <c r="H70" s="102">
        <v>5</v>
      </c>
      <c r="I70" s="101">
        <v>25.75</v>
      </c>
      <c r="J70" s="101">
        <v>0.11</v>
      </c>
      <c r="K70" s="25">
        <v>1000</v>
      </c>
      <c r="L70" s="101">
        <v>25.75</v>
      </c>
      <c r="M70" s="101">
        <v>0.11</v>
      </c>
      <c r="N70" s="25">
        <v>1000</v>
      </c>
      <c r="O70" s="101">
        <v>25.75</v>
      </c>
      <c r="P70" s="101">
        <v>0.11</v>
      </c>
      <c r="Q70" s="25">
        <v>1000</v>
      </c>
      <c r="R70" s="102">
        <v>5</v>
      </c>
      <c r="S70" s="101">
        <v>25.75</v>
      </c>
      <c r="T70" s="101">
        <v>0.11</v>
      </c>
      <c r="U70" s="25">
        <v>1000</v>
      </c>
      <c r="V70" s="101">
        <v>25.75</v>
      </c>
      <c r="W70" s="101">
        <v>0.11</v>
      </c>
      <c r="X70" s="25">
        <v>1000</v>
      </c>
      <c r="Y70" s="102">
        <v>5</v>
      </c>
    </row>
    <row r="71" spans="1:25" s="25" customFormat="1">
      <c r="A71" s="87">
        <f t="shared" ca="1" si="2"/>
        <v>38687</v>
      </c>
      <c r="B71" s="101">
        <v>23.75</v>
      </c>
      <c r="C71" s="101">
        <v>0.11</v>
      </c>
      <c r="D71" s="25">
        <v>1000</v>
      </c>
      <c r="E71" s="101">
        <v>23.75</v>
      </c>
      <c r="F71" s="101">
        <v>0.11</v>
      </c>
      <c r="G71" s="25">
        <v>1000</v>
      </c>
      <c r="H71" s="102">
        <v>5</v>
      </c>
      <c r="I71" s="101">
        <v>23.75</v>
      </c>
      <c r="J71" s="101">
        <v>0.11</v>
      </c>
      <c r="K71" s="25">
        <v>1000</v>
      </c>
      <c r="L71" s="101">
        <v>23.75</v>
      </c>
      <c r="M71" s="101">
        <v>0.11</v>
      </c>
      <c r="N71" s="25">
        <v>1000</v>
      </c>
      <c r="O71" s="101">
        <v>23.75</v>
      </c>
      <c r="P71" s="101">
        <v>0.11</v>
      </c>
      <c r="Q71" s="25">
        <v>1000</v>
      </c>
      <c r="R71" s="102">
        <v>5</v>
      </c>
      <c r="S71" s="101">
        <v>23.75</v>
      </c>
      <c r="T71" s="101">
        <v>0.11</v>
      </c>
      <c r="U71" s="25">
        <v>1000</v>
      </c>
      <c r="V71" s="101">
        <v>23.75</v>
      </c>
      <c r="W71" s="101">
        <v>0.11</v>
      </c>
      <c r="X71" s="25">
        <v>1000</v>
      </c>
      <c r="Y71" s="102">
        <v>5</v>
      </c>
    </row>
    <row r="72" spans="1:25" s="25" customFormat="1">
      <c r="A72" s="87">
        <f t="shared" ca="1" si="2"/>
        <v>38718</v>
      </c>
      <c r="B72" s="101">
        <v>26.25</v>
      </c>
      <c r="C72" s="101">
        <v>0.1</v>
      </c>
      <c r="D72" s="25">
        <v>1000</v>
      </c>
      <c r="E72" s="101">
        <v>26.25</v>
      </c>
      <c r="F72" s="101">
        <v>0.1</v>
      </c>
      <c r="G72" s="25">
        <v>1000</v>
      </c>
      <c r="H72" s="102">
        <v>5</v>
      </c>
      <c r="I72" s="101">
        <v>26.25</v>
      </c>
      <c r="J72" s="101">
        <v>0.1</v>
      </c>
      <c r="K72" s="25">
        <v>1000</v>
      </c>
      <c r="L72" s="101">
        <v>26.25</v>
      </c>
      <c r="M72" s="101">
        <v>0.1</v>
      </c>
      <c r="N72" s="25">
        <v>1000</v>
      </c>
      <c r="O72" s="101">
        <v>26.25</v>
      </c>
      <c r="P72" s="101">
        <v>0.1</v>
      </c>
      <c r="Q72" s="25">
        <v>1000</v>
      </c>
      <c r="R72" s="102">
        <v>5</v>
      </c>
      <c r="S72" s="101">
        <v>26.25</v>
      </c>
      <c r="T72" s="101">
        <v>0.1</v>
      </c>
      <c r="U72" s="25">
        <v>1000</v>
      </c>
      <c r="V72" s="101">
        <v>26.25</v>
      </c>
      <c r="W72" s="101">
        <v>0.1</v>
      </c>
      <c r="X72" s="25">
        <v>1000</v>
      </c>
      <c r="Y72" s="102">
        <v>5</v>
      </c>
    </row>
    <row r="73" spans="1:25" s="25" customFormat="1">
      <c r="A73" s="87">
        <f t="shared" ca="1" si="2"/>
        <v>38749</v>
      </c>
      <c r="B73" s="101">
        <v>24.25</v>
      </c>
      <c r="C73" s="101">
        <v>0.1</v>
      </c>
      <c r="D73" s="25">
        <v>1000</v>
      </c>
      <c r="E73" s="101">
        <v>24.25</v>
      </c>
      <c r="F73" s="101">
        <v>0.1</v>
      </c>
      <c r="G73" s="25">
        <v>1000</v>
      </c>
      <c r="H73" s="102">
        <v>5</v>
      </c>
      <c r="I73" s="101">
        <v>24.25</v>
      </c>
      <c r="J73" s="101">
        <v>0.1</v>
      </c>
      <c r="K73" s="25">
        <v>1000</v>
      </c>
      <c r="L73" s="101">
        <v>24.25</v>
      </c>
      <c r="M73" s="101">
        <v>0.1</v>
      </c>
      <c r="N73" s="25">
        <v>1000</v>
      </c>
      <c r="O73" s="101">
        <v>24.25</v>
      </c>
      <c r="P73" s="101">
        <v>0.1</v>
      </c>
      <c r="Q73" s="25">
        <v>1000</v>
      </c>
      <c r="R73" s="102">
        <v>5</v>
      </c>
      <c r="S73" s="101">
        <v>24.25</v>
      </c>
      <c r="T73" s="101">
        <v>0.1</v>
      </c>
      <c r="U73" s="25">
        <v>1000</v>
      </c>
      <c r="V73" s="101">
        <v>24.25</v>
      </c>
      <c r="W73" s="101">
        <v>0.1</v>
      </c>
      <c r="X73" s="25">
        <v>1000</v>
      </c>
      <c r="Y73" s="102">
        <v>5</v>
      </c>
    </row>
    <row r="74" spans="1:25" s="25" customFormat="1">
      <c r="A74" s="87">
        <f t="shared" ca="1" si="2"/>
        <v>38777</v>
      </c>
      <c r="B74" s="101">
        <v>25.25</v>
      </c>
      <c r="C74" s="101">
        <v>0.1</v>
      </c>
      <c r="D74" s="25">
        <v>1000</v>
      </c>
      <c r="E74" s="101">
        <v>25.25</v>
      </c>
      <c r="F74" s="101">
        <v>0.1</v>
      </c>
      <c r="G74" s="25">
        <v>1000</v>
      </c>
      <c r="H74" s="102">
        <v>5</v>
      </c>
      <c r="I74" s="101">
        <v>25.25</v>
      </c>
      <c r="J74" s="101">
        <v>0.1</v>
      </c>
      <c r="K74" s="25">
        <v>1000</v>
      </c>
      <c r="L74" s="101">
        <v>25.25</v>
      </c>
      <c r="M74" s="101">
        <v>0.1</v>
      </c>
      <c r="N74" s="25">
        <v>1000</v>
      </c>
      <c r="O74" s="101">
        <v>25.25</v>
      </c>
      <c r="P74" s="101">
        <v>0.1</v>
      </c>
      <c r="Q74" s="25">
        <v>1000</v>
      </c>
      <c r="R74" s="102">
        <v>5</v>
      </c>
      <c r="S74" s="101">
        <v>25.25</v>
      </c>
      <c r="T74" s="101">
        <v>0.1</v>
      </c>
      <c r="U74" s="25">
        <v>1000</v>
      </c>
      <c r="V74" s="101">
        <v>25.25</v>
      </c>
      <c r="W74" s="101">
        <v>0.1</v>
      </c>
      <c r="X74" s="25">
        <v>1000</v>
      </c>
      <c r="Y74" s="102">
        <v>5</v>
      </c>
    </row>
    <row r="75" spans="1:25" s="25" customFormat="1">
      <c r="A75" s="87">
        <f t="shared" ca="1" si="2"/>
        <v>38808</v>
      </c>
      <c r="B75" s="101">
        <v>26.25</v>
      </c>
      <c r="C75" s="101">
        <v>0.1</v>
      </c>
      <c r="D75" s="25">
        <v>1000</v>
      </c>
      <c r="E75" s="101">
        <v>26.25</v>
      </c>
      <c r="F75" s="101">
        <v>0.1</v>
      </c>
      <c r="G75" s="25">
        <v>1000</v>
      </c>
      <c r="H75" s="102">
        <v>5</v>
      </c>
      <c r="I75" s="101">
        <v>26.25</v>
      </c>
      <c r="J75" s="101">
        <v>0.1</v>
      </c>
      <c r="K75" s="25">
        <v>1000</v>
      </c>
      <c r="L75" s="101">
        <v>26.25</v>
      </c>
      <c r="M75" s="101">
        <v>0.1</v>
      </c>
      <c r="N75" s="25">
        <v>1000</v>
      </c>
      <c r="O75" s="101">
        <v>26.25</v>
      </c>
      <c r="P75" s="101">
        <v>0.1</v>
      </c>
      <c r="Q75" s="25">
        <v>1000</v>
      </c>
      <c r="R75" s="102">
        <v>5</v>
      </c>
      <c r="S75" s="101">
        <v>26.25</v>
      </c>
      <c r="T75" s="101">
        <v>0.1</v>
      </c>
      <c r="U75" s="25">
        <v>1000</v>
      </c>
      <c r="V75" s="101">
        <v>26.25</v>
      </c>
      <c r="W75" s="101">
        <v>0.1</v>
      </c>
      <c r="X75" s="25">
        <v>1000</v>
      </c>
      <c r="Y75" s="102">
        <v>5</v>
      </c>
    </row>
    <row r="76" spans="1:25" s="25" customFormat="1">
      <c r="A76" s="87">
        <f t="shared" ca="1" si="2"/>
        <v>38838</v>
      </c>
      <c r="B76" s="101">
        <v>27.25</v>
      </c>
      <c r="C76" s="101">
        <v>0.1</v>
      </c>
      <c r="D76" s="25">
        <v>1000</v>
      </c>
      <c r="E76" s="101">
        <v>27.25</v>
      </c>
      <c r="F76" s="101">
        <v>0.1</v>
      </c>
      <c r="G76" s="25">
        <v>1000</v>
      </c>
      <c r="H76" s="102">
        <v>5</v>
      </c>
      <c r="I76" s="101">
        <v>27.25</v>
      </c>
      <c r="J76" s="101">
        <v>0.1</v>
      </c>
      <c r="K76" s="25">
        <v>1000</v>
      </c>
      <c r="L76" s="101">
        <v>27.25</v>
      </c>
      <c r="M76" s="101">
        <v>0.1</v>
      </c>
      <c r="N76" s="25">
        <v>1000</v>
      </c>
      <c r="O76" s="101">
        <v>27.25</v>
      </c>
      <c r="P76" s="101">
        <v>0.1</v>
      </c>
      <c r="Q76" s="25">
        <v>1000</v>
      </c>
      <c r="R76" s="102">
        <v>5</v>
      </c>
      <c r="S76" s="101">
        <v>27.25</v>
      </c>
      <c r="T76" s="101">
        <v>0.1</v>
      </c>
      <c r="U76" s="25">
        <v>1000</v>
      </c>
      <c r="V76" s="101">
        <v>27.25</v>
      </c>
      <c r="W76" s="101">
        <v>0.1</v>
      </c>
      <c r="X76" s="25">
        <v>1000</v>
      </c>
      <c r="Y76" s="102">
        <v>5</v>
      </c>
    </row>
    <row r="77" spans="1:25" s="25" customFormat="1">
      <c r="A77" s="87">
        <f t="shared" ref="A77:A140" ca="1" si="3">EOMONTH(A76,0)+1</f>
        <v>38869</v>
      </c>
      <c r="B77" s="101">
        <v>31.25</v>
      </c>
      <c r="C77" s="101">
        <v>0.27823500000000007</v>
      </c>
      <c r="D77" s="25">
        <v>1000</v>
      </c>
      <c r="E77" s="101">
        <v>31.25</v>
      </c>
      <c r="F77" s="101">
        <v>0.27823500000000007</v>
      </c>
      <c r="G77" s="25">
        <v>1000</v>
      </c>
      <c r="H77" s="102">
        <v>5</v>
      </c>
      <c r="I77" s="101">
        <v>31.25</v>
      </c>
      <c r="J77" s="101">
        <v>0.27823500000000007</v>
      </c>
      <c r="K77" s="25">
        <v>1000</v>
      </c>
      <c r="L77" s="101">
        <v>31.25</v>
      </c>
      <c r="M77" s="101">
        <v>0.27823500000000007</v>
      </c>
      <c r="N77" s="25">
        <v>1000</v>
      </c>
      <c r="O77" s="101">
        <v>31.25</v>
      </c>
      <c r="P77" s="101">
        <v>0.27823500000000007</v>
      </c>
      <c r="Q77" s="25">
        <v>1000</v>
      </c>
      <c r="R77" s="102">
        <v>5</v>
      </c>
      <c r="S77" s="101">
        <v>31.25</v>
      </c>
      <c r="T77" s="101">
        <v>0.27823500000000007</v>
      </c>
      <c r="U77" s="25">
        <v>1000</v>
      </c>
      <c r="V77" s="101">
        <v>31.25</v>
      </c>
      <c r="W77" s="101">
        <v>0.27823500000000007</v>
      </c>
      <c r="X77" s="25">
        <v>1000</v>
      </c>
      <c r="Y77" s="102">
        <v>5</v>
      </c>
    </row>
    <row r="78" spans="1:25" s="25" customFormat="1">
      <c r="A78" s="87">
        <f t="shared" ca="1" si="3"/>
        <v>38899</v>
      </c>
      <c r="B78" s="101">
        <v>38.25</v>
      </c>
      <c r="C78" s="101">
        <v>0.306504</v>
      </c>
      <c r="D78" s="25">
        <v>1000</v>
      </c>
      <c r="E78" s="101">
        <v>38.25</v>
      </c>
      <c r="F78" s="101">
        <v>0.306504</v>
      </c>
      <c r="G78" s="25">
        <v>1000</v>
      </c>
      <c r="H78" s="102">
        <v>5</v>
      </c>
      <c r="I78" s="101">
        <v>38.25</v>
      </c>
      <c r="J78" s="101">
        <v>0.306504</v>
      </c>
      <c r="K78" s="25">
        <v>1000</v>
      </c>
      <c r="L78" s="101">
        <v>38.25</v>
      </c>
      <c r="M78" s="101">
        <v>0.306504</v>
      </c>
      <c r="N78" s="25">
        <v>1000</v>
      </c>
      <c r="O78" s="101">
        <v>38.25</v>
      </c>
      <c r="P78" s="101">
        <v>0.306504</v>
      </c>
      <c r="Q78" s="25">
        <v>1000</v>
      </c>
      <c r="R78" s="102">
        <v>5</v>
      </c>
      <c r="S78" s="101">
        <v>38.25</v>
      </c>
      <c r="T78" s="101">
        <v>0.306504</v>
      </c>
      <c r="U78" s="25">
        <v>1000</v>
      </c>
      <c r="V78" s="101">
        <v>38.25</v>
      </c>
      <c r="W78" s="101">
        <v>0.306504</v>
      </c>
      <c r="X78" s="25">
        <v>1000</v>
      </c>
      <c r="Y78" s="102">
        <v>5</v>
      </c>
    </row>
    <row r="79" spans="1:25" s="25" customFormat="1">
      <c r="A79" s="87">
        <f t="shared" ca="1" si="3"/>
        <v>38930</v>
      </c>
      <c r="B79" s="101">
        <v>38.25</v>
      </c>
      <c r="C79" s="101">
        <v>0.306504</v>
      </c>
      <c r="D79" s="25">
        <v>1000</v>
      </c>
      <c r="E79" s="101">
        <v>38.25</v>
      </c>
      <c r="F79" s="101">
        <v>0.306504</v>
      </c>
      <c r="G79" s="25">
        <v>1000</v>
      </c>
      <c r="H79" s="102">
        <v>5</v>
      </c>
      <c r="I79" s="101">
        <v>38.25</v>
      </c>
      <c r="J79" s="101">
        <v>0.306504</v>
      </c>
      <c r="K79" s="25">
        <v>1000</v>
      </c>
      <c r="L79" s="101">
        <v>38.25</v>
      </c>
      <c r="M79" s="101">
        <v>0.306504</v>
      </c>
      <c r="N79" s="25">
        <v>1000</v>
      </c>
      <c r="O79" s="101">
        <v>38.25</v>
      </c>
      <c r="P79" s="101">
        <v>0.306504</v>
      </c>
      <c r="Q79" s="25">
        <v>1000</v>
      </c>
      <c r="R79" s="102">
        <v>5</v>
      </c>
      <c r="S79" s="101">
        <v>38.25</v>
      </c>
      <c r="T79" s="101">
        <v>0.306504</v>
      </c>
      <c r="U79" s="25">
        <v>1000</v>
      </c>
      <c r="V79" s="101">
        <v>38.25</v>
      </c>
      <c r="W79" s="101">
        <v>0.306504</v>
      </c>
      <c r="X79" s="25">
        <v>1000</v>
      </c>
      <c r="Y79" s="102">
        <v>5</v>
      </c>
    </row>
    <row r="80" spans="1:25" s="25" customFormat="1">
      <c r="A80" s="87">
        <f t="shared" ca="1" si="3"/>
        <v>38961</v>
      </c>
      <c r="B80" s="101">
        <v>27.5</v>
      </c>
      <c r="C80" s="101">
        <v>0.15976800000000002</v>
      </c>
      <c r="D80" s="25">
        <v>1000</v>
      </c>
      <c r="E80" s="101">
        <v>27.5</v>
      </c>
      <c r="F80" s="101">
        <v>0.15976800000000002</v>
      </c>
      <c r="G80" s="25">
        <v>1000</v>
      </c>
      <c r="H80" s="102">
        <v>5</v>
      </c>
      <c r="I80" s="101">
        <v>27.5</v>
      </c>
      <c r="J80" s="101">
        <v>0.15976800000000002</v>
      </c>
      <c r="K80" s="25">
        <v>1000</v>
      </c>
      <c r="L80" s="101">
        <v>27.5</v>
      </c>
      <c r="M80" s="101">
        <v>0.15976800000000002</v>
      </c>
      <c r="N80" s="25">
        <v>1000</v>
      </c>
      <c r="O80" s="101">
        <v>27.5</v>
      </c>
      <c r="P80" s="101">
        <v>0.15976800000000002</v>
      </c>
      <c r="Q80" s="25">
        <v>1000</v>
      </c>
      <c r="R80" s="102">
        <v>5</v>
      </c>
      <c r="S80" s="101">
        <v>27.5</v>
      </c>
      <c r="T80" s="101">
        <v>0.15976800000000002</v>
      </c>
      <c r="U80" s="25">
        <v>1000</v>
      </c>
      <c r="V80" s="101">
        <v>27.5</v>
      </c>
      <c r="W80" s="101">
        <v>0.15976800000000002</v>
      </c>
      <c r="X80" s="25">
        <v>1000</v>
      </c>
      <c r="Y80" s="102">
        <v>5</v>
      </c>
    </row>
    <row r="81" spans="1:25" s="25" customFormat="1">
      <c r="A81" s="87">
        <f t="shared" ca="1" si="3"/>
        <v>38991</v>
      </c>
      <c r="B81" s="101">
        <v>26.5</v>
      </c>
      <c r="C81" s="101">
        <v>0.1</v>
      </c>
      <c r="D81" s="25">
        <v>1000</v>
      </c>
      <c r="E81" s="101">
        <v>26.5</v>
      </c>
      <c r="F81" s="101">
        <v>0.1</v>
      </c>
      <c r="G81" s="25">
        <v>1000</v>
      </c>
      <c r="H81" s="102">
        <v>5</v>
      </c>
      <c r="I81" s="101">
        <v>26.5</v>
      </c>
      <c r="J81" s="101">
        <v>0.1</v>
      </c>
      <c r="K81" s="25">
        <v>1000</v>
      </c>
      <c r="L81" s="101">
        <v>26.5</v>
      </c>
      <c r="M81" s="101">
        <v>0.1</v>
      </c>
      <c r="N81" s="25">
        <v>1000</v>
      </c>
      <c r="O81" s="101">
        <v>26.5</v>
      </c>
      <c r="P81" s="101">
        <v>0.1</v>
      </c>
      <c r="Q81" s="25">
        <v>1000</v>
      </c>
      <c r="R81" s="102">
        <v>5</v>
      </c>
      <c r="S81" s="101">
        <v>26.5</v>
      </c>
      <c r="T81" s="101">
        <v>0.1</v>
      </c>
      <c r="U81" s="25">
        <v>1000</v>
      </c>
      <c r="V81" s="101">
        <v>26.5</v>
      </c>
      <c r="W81" s="101">
        <v>0.1</v>
      </c>
      <c r="X81" s="25">
        <v>1000</v>
      </c>
      <c r="Y81" s="102">
        <v>5</v>
      </c>
    </row>
    <row r="82" spans="1:25" s="25" customFormat="1">
      <c r="A82" s="87">
        <f t="shared" ca="1" si="3"/>
        <v>39022</v>
      </c>
      <c r="B82" s="101">
        <v>26.5</v>
      </c>
      <c r="C82" s="101">
        <v>0.1</v>
      </c>
      <c r="D82" s="25">
        <v>1000</v>
      </c>
      <c r="E82" s="101">
        <v>26.5</v>
      </c>
      <c r="F82" s="101">
        <v>0.1</v>
      </c>
      <c r="G82" s="25">
        <v>1000</v>
      </c>
      <c r="H82" s="102">
        <v>5</v>
      </c>
      <c r="I82" s="101">
        <v>26.5</v>
      </c>
      <c r="J82" s="101">
        <v>0.1</v>
      </c>
      <c r="K82" s="25">
        <v>1000</v>
      </c>
      <c r="L82" s="101">
        <v>26.5</v>
      </c>
      <c r="M82" s="101">
        <v>0.1</v>
      </c>
      <c r="N82" s="25">
        <v>1000</v>
      </c>
      <c r="O82" s="101">
        <v>26.5</v>
      </c>
      <c r="P82" s="101">
        <v>0.1</v>
      </c>
      <c r="Q82" s="25">
        <v>1000</v>
      </c>
      <c r="R82" s="102">
        <v>5</v>
      </c>
      <c r="S82" s="101">
        <v>26.5</v>
      </c>
      <c r="T82" s="101">
        <v>0.1</v>
      </c>
      <c r="U82" s="25">
        <v>1000</v>
      </c>
      <c r="V82" s="101">
        <v>26.5</v>
      </c>
      <c r="W82" s="101">
        <v>0.1</v>
      </c>
      <c r="X82" s="25">
        <v>1000</v>
      </c>
      <c r="Y82" s="102">
        <v>5</v>
      </c>
    </row>
    <row r="83" spans="1:25" s="25" customFormat="1">
      <c r="A83" s="87">
        <f t="shared" ca="1" si="3"/>
        <v>39052</v>
      </c>
      <c r="B83" s="101">
        <v>24.5</v>
      </c>
      <c r="C83" s="101">
        <v>0.1</v>
      </c>
      <c r="D83" s="25">
        <v>1000</v>
      </c>
      <c r="E83" s="101">
        <v>24.5</v>
      </c>
      <c r="F83" s="101">
        <v>0.1</v>
      </c>
      <c r="G83" s="25">
        <v>1000</v>
      </c>
      <c r="H83" s="102">
        <v>5</v>
      </c>
      <c r="I83" s="101">
        <v>24.5</v>
      </c>
      <c r="J83" s="101">
        <v>0.1</v>
      </c>
      <c r="K83" s="25">
        <v>1000</v>
      </c>
      <c r="L83" s="101">
        <v>24.5</v>
      </c>
      <c r="M83" s="101">
        <v>0.1</v>
      </c>
      <c r="N83" s="25">
        <v>1000</v>
      </c>
      <c r="O83" s="101">
        <v>24.5</v>
      </c>
      <c r="P83" s="101">
        <v>0.1</v>
      </c>
      <c r="Q83" s="25">
        <v>1000</v>
      </c>
      <c r="R83" s="102">
        <v>5</v>
      </c>
      <c r="S83" s="101">
        <v>24.5</v>
      </c>
      <c r="T83" s="101">
        <v>0.1</v>
      </c>
      <c r="U83" s="25">
        <v>1000</v>
      </c>
      <c r="V83" s="101">
        <v>24.5</v>
      </c>
      <c r="W83" s="101">
        <v>0.1</v>
      </c>
      <c r="X83" s="25">
        <v>1000</v>
      </c>
      <c r="Y83" s="102">
        <v>5</v>
      </c>
    </row>
    <row r="84" spans="1:25" s="25" customFormat="1">
      <c r="A84" s="87">
        <f t="shared" ca="1" si="3"/>
        <v>39083</v>
      </c>
      <c r="B84" s="101">
        <v>27</v>
      </c>
      <c r="C84" s="101">
        <v>8.5000000000000006E-2</v>
      </c>
      <c r="D84" s="25">
        <v>1000</v>
      </c>
      <c r="E84" s="101">
        <v>27</v>
      </c>
      <c r="F84" s="101">
        <v>8.5000000000000006E-2</v>
      </c>
      <c r="G84" s="25">
        <v>1000</v>
      </c>
      <c r="H84" s="102">
        <v>5</v>
      </c>
      <c r="I84" s="101">
        <v>27</v>
      </c>
      <c r="J84" s="101">
        <v>8.5000000000000006E-2</v>
      </c>
      <c r="K84" s="25">
        <v>1000</v>
      </c>
      <c r="L84" s="101">
        <v>27</v>
      </c>
      <c r="M84" s="101">
        <v>8.5000000000000006E-2</v>
      </c>
      <c r="N84" s="25">
        <v>1000</v>
      </c>
      <c r="O84" s="101">
        <v>27</v>
      </c>
      <c r="P84" s="101">
        <v>8.5000000000000006E-2</v>
      </c>
      <c r="Q84" s="25">
        <v>1000</v>
      </c>
      <c r="R84" s="102">
        <v>5</v>
      </c>
      <c r="S84" s="101">
        <v>27</v>
      </c>
      <c r="T84" s="101">
        <v>8.5000000000000006E-2</v>
      </c>
      <c r="U84" s="25">
        <v>1000</v>
      </c>
      <c r="V84" s="101">
        <v>27</v>
      </c>
      <c r="W84" s="101">
        <v>8.5000000000000006E-2</v>
      </c>
      <c r="X84" s="25">
        <v>1000</v>
      </c>
      <c r="Y84" s="102">
        <v>5</v>
      </c>
    </row>
    <row r="85" spans="1:25" s="25" customFormat="1">
      <c r="A85" s="87">
        <f t="shared" ca="1" si="3"/>
        <v>39114</v>
      </c>
      <c r="B85" s="101">
        <v>25</v>
      </c>
      <c r="C85" s="101">
        <v>8.5000000000000006E-2</v>
      </c>
      <c r="D85" s="25">
        <v>1000</v>
      </c>
      <c r="E85" s="101">
        <v>25</v>
      </c>
      <c r="F85" s="101">
        <v>8.5000000000000006E-2</v>
      </c>
      <c r="G85" s="25">
        <v>1000</v>
      </c>
      <c r="H85" s="102">
        <v>5</v>
      </c>
      <c r="I85" s="101">
        <v>25</v>
      </c>
      <c r="J85" s="101">
        <v>8.5000000000000006E-2</v>
      </c>
      <c r="K85" s="25">
        <v>1000</v>
      </c>
      <c r="L85" s="101">
        <v>25</v>
      </c>
      <c r="M85" s="101">
        <v>8.5000000000000006E-2</v>
      </c>
      <c r="N85" s="25">
        <v>1000</v>
      </c>
      <c r="O85" s="101">
        <v>25</v>
      </c>
      <c r="P85" s="101">
        <v>8.5000000000000006E-2</v>
      </c>
      <c r="Q85" s="25">
        <v>1000</v>
      </c>
      <c r="R85" s="102">
        <v>5</v>
      </c>
      <c r="S85" s="101">
        <v>25</v>
      </c>
      <c r="T85" s="101">
        <v>8.5000000000000006E-2</v>
      </c>
      <c r="U85" s="25">
        <v>1000</v>
      </c>
      <c r="V85" s="101">
        <v>25</v>
      </c>
      <c r="W85" s="101">
        <v>8.5000000000000006E-2</v>
      </c>
      <c r="X85" s="25">
        <v>1000</v>
      </c>
      <c r="Y85" s="102">
        <v>5</v>
      </c>
    </row>
    <row r="86" spans="1:25" s="25" customFormat="1">
      <c r="A86" s="87">
        <f t="shared" ca="1" si="3"/>
        <v>39142</v>
      </c>
      <c r="B86" s="101">
        <v>26</v>
      </c>
      <c r="C86" s="101">
        <v>8.5000000000000006E-2</v>
      </c>
      <c r="D86" s="25">
        <v>1000</v>
      </c>
      <c r="E86" s="101">
        <v>26</v>
      </c>
      <c r="F86" s="101">
        <v>8.5000000000000006E-2</v>
      </c>
      <c r="G86" s="25">
        <v>1000</v>
      </c>
      <c r="H86" s="102">
        <v>5</v>
      </c>
      <c r="I86" s="101">
        <v>26</v>
      </c>
      <c r="J86" s="101">
        <v>8.5000000000000006E-2</v>
      </c>
      <c r="K86" s="25">
        <v>1000</v>
      </c>
      <c r="L86" s="101">
        <v>26</v>
      </c>
      <c r="M86" s="101">
        <v>8.5000000000000006E-2</v>
      </c>
      <c r="N86" s="25">
        <v>1000</v>
      </c>
      <c r="O86" s="101">
        <v>26</v>
      </c>
      <c r="P86" s="101">
        <v>8.5000000000000006E-2</v>
      </c>
      <c r="Q86" s="25">
        <v>1000</v>
      </c>
      <c r="R86" s="102">
        <v>5</v>
      </c>
      <c r="S86" s="101">
        <v>26</v>
      </c>
      <c r="T86" s="101">
        <v>8.5000000000000006E-2</v>
      </c>
      <c r="U86" s="25">
        <v>1000</v>
      </c>
      <c r="V86" s="101">
        <v>26</v>
      </c>
      <c r="W86" s="101">
        <v>8.5000000000000006E-2</v>
      </c>
      <c r="X86" s="25">
        <v>1000</v>
      </c>
      <c r="Y86" s="102">
        <v>5</v>
      </c>
    </row>
    <row r="87" spans="1:25" s="25" customFormat="1">
      <c r="A87" s="87">
        <f t="shared" ca="1" si="3"/>
        <v>39173</v>
      </c>
      <c r="B87" s="101">
        <v>27</v>
      </c>
      <c r="C87" s="101">
        <v>8.5000000000000006E-2</v>
      </c>
      <c r="D87" s="25">
        <v>1000</v>
      </c>
      <c r="E87" s="101">
        <v>27</v>
      </c>
      <c r="F87" s="101">
        <v>8.5000000000000006E-2</v>
      </c>
      <c r="G87" s="25">
        <v>1000</v>
      </c>
      <c r="H87" s="102">
        <v>5</v>
      </c>
      <c r="I87" s="101">
        <v>27</v>
      </c>
      <c r="J87" s="101">
        <v>8.5000000000000006E-2</v>
      </c>
      <c r="K87" s="25">
        <v>1000</v>
      </c>
      <c r="L87" s="101">
        <v>27</v>
      </c>
      <c r="M87" s="101">
        <v>8.5000000000000006E-2</v>
      </c>
      <c r="N87" s="25">
        <v>1000</v>
      </c>
      <c r="O87" s="101">
        <v>27</v>
      </c>
      <c r="P87" s="101">
        <v>8.5000000000000006E-2</v>
      </c>
      <c r="Q87" s="25">
        <v>1000</v>
      </c>
      <c r="R87" s="102">
        <v>5</v>
      </c>
      <c r="S87" s="101">
        <v>27</v>
      </c>
      <c r="T87" s="101">
        <v>8.5000000000000006E-2</v>
      </c>
      <c r="U87" s="25">
        <v>1000</v>
      </c>
      <c r="V87" s="101">
        <v>27</v>
      </c>
      <c r="W87" s="101">
        <v>8.5000000000000006E-2</v>
      </c>
      <c r="X87" s="25">
        <v>1000</v>
      </c>
      <c r="Y87" s="102">
        <v>5</v>
      </c>
    </row>
    <row r="88" spans="1:25" s="25" customFormat="1">
      <c r="A88" s="87">
        <f t="shared" ca="1" si="3"/>
        <v>39203</v>
      </c>
      <c r="B88" s="101">
        <v>28</v>
      </c>
      <c r="C88" s="101">
        <v>8.5000000000000006E-2</v>
      </c>
      <c r="D88" s="25">
        <v>1000</v>
      </c>
      <c r="E88" s="101">
        <v>28</v>
      </c>
      <c r="F88" s="101">
        <v>8.5000000000000006E-2</v>
      </c>
      <c r="G88" s="25">
        <v>1000</v>
      </c>
      <c r="H88" s="102">
        <v>5</v>
      </c>
      <c r="I88" s="101">
        <v>28</v>
      </c>
      <c r="J88" s="101">
        <v>8.5000000000000006E-2</v>
      </c>
      <c r="K88" s="25">
        <v>1000</v>
      </c>
      <c r="L88" s="101">
        <v>28</v>
      </c>
      <c r="M88" s="101">
        <v>8.5000000000000006E-2</v>
      </c>
      <c r="N88" s="25">
        <v>1000</v>
      </c>
      <c r="O88" s="101">
        <v>28</v>
      </c>
      <c r="P88" s="101">
        <v>8.5000000000000006E-2</v>
      </c>
      <c r="Q88" s="25">
        <v>1000</v>
      </c>
      <c r="R88" s="102">
        <v>5</v>
      </c>
      <c r="S88" s="101">
        <v>28</v>
      </c>
      <c r="T88" s="101">
        <v>8.5000000000000006E-2</v>
      </c>
      <c r="U88" s="25">
        <v>1000</v>
      </c>
      <c r="V88" s="101">
        <v>28</v>
      </c>
      <c r="W88" s="101">
        <v>8.5000000000000006E-2</v>
      </c>
      <c r="X88" s="25">
        <v>1000</v>
      </c>
      <c r="Y88" s="102">
        <v>5</v>
      </c>
    </row>
    <row r="89" spans="1:25" s="25" customFormat="1">
      <c r="A89" s="87">
        <f t="shared" ca="1" si="3"/>
        <v>39234</v>
      </c>
      <c r="B89" s="101">
        <v>32</v>
      </c>
      <c r="C89" s="101">
        <v>0.23649975000000004</v>
      </c>
      <c r="D89" s="25">
        <v>1000</v>
      </c>
      <c r="E89" s="101">
        <v>32</v>
      </c>
      <c r="F89" s="101">
        <v>0.23649975000000004</v>
      </c>
      <c r="G89" s="25">
        <v>1000</v>
      </c>
      <c r="H89" s="102">
        <v>5</v>
      </c>
      <c r="I89" s="101">
        <v>32</v>
      </c>
      <c r="J89" s="101">
        <v>0.23649975000000004</v>
      </c>
      <c r="K89" s="25">
        <v>1000</v>
      </c>
      <c r="L89" s="101">
        <v>32</v>
      </c>
      <c r="M89" s="101">
        <v>0.23649975000000004</v>
      </c>
      <c r="N89" s="25">
        <v>1000</v>
      </c>
      <c r="O89" s="101">
        <v>32</v>
      </c>
      <c r="P89" s="101">
        <v>0.23649975000000004</v>
      </c>
      <c r="Q89" s="25">
        <v>1000</v>
      </c>
      <c r="R89" s="102">
        <v>5</v>
      </c>
      <c r="S89" s="101">
        <v>32</v>
      </c>
      <c r="T89" s="101">
        <v>0.23649975000000004</v>
      </c>
      <c r="U89" s="25">
        <v>1000</v>
      </c>
      <c r="V89" s="101">
        <v>32</v>
      </c>
      <c r="W89" s="101">
        <v>0.23649975000000004</v>
      </c>
      <c r="X89" s="25">
        <v>1000</v>
      </c>
      <c r="Y89" s="102">
        <v>5</v>
      </c>
    </row>
    <row r="90" spans="1:25" s="25" customFormat="1">
      <c r="A90" s="87">
        <f t="shared" ca="1" si="3"/>
        <v>39264</v>
      </c>
      <c r="B90" s="101">
        <v>39</v>
      </c>
      <c r="C90" s="101">
        <v>0.26052839999999999</v>
      </c>
      <c r="D90" s="25">
        <v>1000</v>
      </c>
      <c r="E90" s="101">
        <v>39</v>
      </c>
      <c r="F90" s="101">
        <v>0.26052839999999999</v>
      </c>
      <c r="G90" s="25">
        <v>1000</v>
      </c>
      <c r="H90" s="102">
        <v>5</v>
      </c>
      <c r="I90" s="101">
        <v>39</v>
      </c>
      <c r="J90" s="101">
        <v>0.26052839999999999</v>
      </c>
      <c r="K90" s="25">
        <v>1000</v>
      </c>
      <c r="L90" s="101">
        <v>39</v>
      </c>
      <c r="M90" s="101">
        <v>0.26052839999999999</v>
      </c>
      <c r="N90" s="25">
        <v>1000</v>
      </c>
      <c r="O90" s="101">
        <v>39</v>
      </c>
      <c r="P90" s="101">
        <v>0.26052839999999999</v>
      </c>
      <c r="Q90" s="25">
        <v>1000</v>
      </c>
      <c r="R90" s="102">
        <v>5</v>
      </c>
      <c r="S90" s="101">
        <v>39</v>
      </c>
      <c r="T90" s="101">
        <v>0.26052839999999999</v>
      </c>
      <c r="U90" s="25">
        <v>1000</v>
      </c>
      <c r="V90" s="101">
        <v>39</v>
      </c>
      <c r="W90" s="101">
        <v>0.26052839999999999</v>
      </c>
      <c r="X90" s="25">
        <v>1000</v>
      </c>
      <c r="Y90" s="102">
        <v>5</v>
      </c>
    </row>
    <row r="91" spans="1:25" s="25" customFormat="1">
      <c r="A91" s="87">
        <f t="shared" ca="1" si="3"/>
        <v>39295</v>
      </c>
      <c r="B91" s="101">
        <v>39</v>
      </c>
      <c r="C91" s="101">
        <v>0.26052839999999999</v>
      </c>
      <c r="D91" s="25">
        <v>1000</v>
      </c>
      <c r="E91" s="101">
        <v>39</v>
      </c>
      <c r="F91" s="101">
        <v>0.26052839999999999</v>
      </c>
      <c r="G91" s="25">
        <v>1000</v>
      </c>
      <c r="H91" s="102">
        <v>5</v>
      </c>
      <c r="I91" s="101">
        <v>39</v>
      </c>
      <c r="J91" s="101">
        <v>0.26052839999999999</v>
      </c>
      <c r="K91" s="25">
        <v>1000</v>
      </c>
      <c r="L91" s="101">
        <v>39</v>
      </c>
      <c r="M91" s="101">
        <v>0.26052839999999999</v>
      </c>
      <c r="N91" s="25">
        <v>1000</v>
      </c>
      <c r="O91" s="101">
        <v>39</v>
      </c>
      <c r="P91" s="101">
        <v>0.26052839999999999</v>
      </c>
      <c r="Q91" s="25">
        <v>1000</v>
      </c>
      <c r="R91" s="102">
        <v>5</v>
      </c>
      <c r="S91" s="101">
        <v>39</v>
      </c>
      <c r="T91" s="101">
        <v>0.26052839999999999</v>
      </c>
      <c r="U91" s="25">
        <v>1000</v>
      </c>
      <c r="V91" s="101">
        <v>39</v>
      </c>
      <c r="W91" s="101">
        <v>0.26052839999999999</v>
      </c>
      <c r="X91" s="25">
        <v>1000</v>
      </c>
      <c r="Y91" s="102">
        <v>5</v>
      </c>
    </row>
    <row r="92" spans="1:25" s="25" customFormat="1">
      <c r="A92" s="87">
        <f t="shared" ca="1" si="3"/>
        <v>39326</v>
      </c>
      <c r="B92" s="101">
        <v>28.25</v>
      </c>
      <c r="C92" s="101">
        <v>0.1358028</v>
      </c>
      <c r="D92" s="25">
        <v>1000</v>
      </c>
      <c r="E92" s="101">
        <v>28.25</v>
      </c>
      <c r="F92" s="101">
        <v>0.1358028</v>
      </c>
      <c r="G92" s="25">
        <v>1000</v>
      </c>
      <c r="H92" s="102">
        <v>5</v>
      </c>
      <c r="I92" s="101">
        <v>28.25</v>
      </c>
      <c r="J92" s="101">
        <v>0.1358028</v>
      </c>
      <c r="K92" s="25">
        <v>1000</v>
      </c>
      <c r="L92" s="101">
        <v>28.25</v>
      </c>
      <c r="M92" s="101">
        <v>0.1358028</v>
      </c>
      <c r="N92" s="25">
        <v>1000</v>
      </c>
      <c r="O92" s="101">
        <v>28.25</v>
      </c>
      <c r="P92" s="101">
        <v>0.1358028</v>
      </c>
      <c r="Q92" s="25">
        <v>1000</v>
      </c>
      <c r="R92" s="102">
        <v>5</v>
      </c>
      <c r="S92" s="101">
        <v>28.25</v>
      </c>
      <c r="T92" s="101">
        <v>0.1358028</v>
      </c>
      <c r="U92" s="25">
        <v>1000</v>
      </c>
      <c r="V92" s="101">
        <v>28.25</v>
      </c>
      <c r="W92" s="101">
        <v>0.1358028</v>
      </c>
      <c r="X92" s="25">
        <v>1000</v>
      </c>
      <c r="Y92" s="102">
        <v>5</v>
      </c>
    </row>
    <row r="93" spans="1:25" s="25" customFormat="1">
      <c r="A93" s="87">
        <f t="shared" ca="1" si="3"/>
        <v>39356</v>
      </c>
      <c r="B93" s="101">
        <v>27.25</v>
      </c>
      <c r="C93" s="101">
        <v>8.5000000000000006E-2</v>
      </c>
      <c r="D93" s="25">
        <v>1000</v>
      </c>
      <c r="E93" s="101">
        <v>27.25</v>
      </c>
      <c r="F93" s="101">
        <v>8.5000000000000006E-2</v>
      </c>
      <c r="G93" s="25">
        <v>1000</v>
      </c>
      <c r="H93" s="102">
        <v>5</v>
      </c>
      <c r="I93" s="101">
        <v>27.25</v>
      </c>
      <c r="J93" s="101">
        <v>8.5000000000000006E-2</v>
      </c>
      <c r="K93" s="25">
        <v>1000</v>
      </c>
      <c r="L93" s="101">
        <v>27.25</v>
      </c>
      <c r="M93" s="101">
        <v>8.5000000000000006E-2</v>
      </c>
      <c r="N93" s="25">
        <v>1000</v>
      </c>
      <c r="O93" s="101">
        <v>27.25</v>
      </c>
      <c r="P93" s="101">
        <v>8.5000000000000006E-2</v>
      </c>
      <c r="Q93" s="25">
        <v>1000</v>
      </c>
      <c r="R93" s="102">
        <v>5</v>
      </c>
      <c r="S93" s="101">
        <v>27.25</v>
      </c>
      <c r="T93" s="101">
        <v>8.5000000000000006E-2</v>
      </c>
      <c r="U93" s="25">
        <v>1000</v>
      </c>
      <c r="V93" s="101">
        <v>27.25</v>
      </c>
      <c r="W93" s="101">
        <v>8.5000000000000006E-2</v>
      </c>
      <c r="X93" s="25">
        <v>1000</v>
      </c>
      <c r="Y93" s="102">
        <v>5</v>
      </c>
    </row>
    <row r="94" spans="1:25" s="25" customFormat="1">
      <c r="A94" s="87">
        <f t="shared" ca="1" si="3"/>
        <v>39387</v>
      </c>
      <c r="B94" s="101">
        <v>27.25</v>
      </c>
      <c r="C94" s="101">
        <v>8.5000000000000006E-2</v>
      </c>
      <c r="D94" s="25">
        <v>1000</v>
      </c>
      <c r="E94" s="101">
        <v>27.25</v>
      </c>
      <c r="F94" s="101">
        <v>8.5000000000000006E-2</v>
      </c>
      <c r="G94" s="25">
        <v>1000</v>
      </c>
      <c r="H94" s="102">
        <v>5</v>
      </c>
      <c r="I94" s="101">
        <v>27.25</v>
      </c>
      <c r="J94" s="101">
        <v>8.5000000000000006E-2</v>
      </c>
      <c r="K94" s="25">
        <v>1000</v>
      </c>
      <c r="L94" s="101">
        <v>27.25</v>
      </c>
      <c r="M94" s="101">
        <v>8.5000000000000006E-2</v>
      </c>
      <c r="N94" s="25">
        <v>1000</v>
      </c>
      <c r="O94" s="101">
        <v>27.25</v>
      </c>
      <c r="P94" s="101">
        <v>8.5000000000000006E-2</v>
      </c>
      <c r="Q94" s="25">
        <v>1000</v>
      </c>
      <c r="R94" s="102">
        <v>5</v>
      </c>
      <c r="S94" s="101">
        <v>27.25</v>
      </c>
      <c r="T94" s="101">
        <v>8.5000000000000006E-2</v>
      </c>
      <c r="U94" s="25">
        <v>1000</v>
      </c>
      <c r="V94" s="101">
        <v>27.25</v>
      </c>
      <c r="W94" s="101">
        <v>8.5000000000000006E-2</v>
      </c>
      <c r="X94" s="25">
        <v>1000</v>
      </c>
      <c r="Y94" s="102">
        <v>5</v>
      </c>
    </row>
    <row r="95" spans="1:25" s="25" customFormat="1">
      <c r="A95" s="87">
        <f t="shared" ca="1" si="3"/>
        <v>39417</v>
      </c>
      <c r="B95" s="101">
        <v>25.25</v>
      </c>
      <c r="C95" s="101">
        <v>8.5000000000000006E-2</v>
      </c>
      <c r="D95" s="25">
        <v>1000</v>
      </c>
      <c r="E95" s="101">
        <v>25.25</v>
      </c>
      <c r="F95" s="101">
        <v>8.5000000000000006E-2</v>
      </c>
      <c r="G95" s="25">
        <v>1000</v>
      </c>
      <c r="H95" s="102">
        <v>5</v>
      </c>
      <c r="I95" s="101">
        <v>25.25</v>
      </c>
      <c r="J95" s="101">
        <v>8.5000000000000006E-2</v>
      </c>
      <c r="K95" s="25">
        <v>1000</v>
      </c>
      <c r="L95" s="101">
        <v>25.25</v>
      </c>
      <c r="M95" s="101">
        <v>8.5000000000000006E-2</v>
      </c>
      <c r="N95" s="25">
        <v>1000</v>
      </c>
      <c r="O95" s="101">
        <v>25.25</v>
      </c>
      <c r="P95" s="101">
        <v>8.5000000000000006E-2</v>
      </c>
      <c r="Q95" s="25">
        <v>1000</v>
      </c>
      <c r="R95" s="102">
        <v>5</v>
      </c>
      <c r="S95" s="101">
        <v>25.25</v>
      </c>
      <c r="T95" s="101">
        <v>8.5000000000000006E-2</v>
      </c>
      <c r="U95" s="25">
        <v>1000</v>
      </c>
      <c r="V95" s="101">
        <v>25.25</v>
      </c>
      <c r="W95" s="101">
        <v>8.5000000000000006E-2</v>
      </c>
      <c r="X95" s="25">
        <v>1000</v>
      </c>
      <c r="Y95" s="102">
        <v>5</v>
      </c>
    </row>
    <row r="96" spans="1:25" s="25" customFormat="1">
      <c r="A96" s="87">
        <f t="shared" ca="1" si="3"/>
        <v>39448</v>
      </c>
      <c r="B96" s="101">
        <v>27.75</v>
      </c>
      <c r="C96" s="101">
        <v>0.08</v>
      </c>
      <c r="D96" s="25">
        <v>1000</v>
      </c>
      <c r="E96" s="101">
        <v>27.75</v>
      </c>
      <c r="F96" s="101">
        <v>0.08</v>
      </c>
      <c r="G96" s="25">
        <v>1000</v>
      </c>
      <c r="H96" s="102">
        <v>5</v>
      </c>
      <c r="I96" s="101">
        <v>27.75</v>
      </c>
      <c r="J96" s="101">
        <v>0.08</v>
      </c>
      <c r="K96" s="25">
        <v>1000</v>
      </c>
      <c r="L96" s="101">
        <v>27.75</v>
      </c>
      <c r="M96" s="101">
        <v>0.08</v>
      </c>
      <c r="N96" s="25">
        <v>1000</v>
      </c>
      <c r="O96" s="101">
        <v>27.75</v>
      </c>
      <c r="P96" s="101">
        <v>0.08</v>
      </c>
      <c r="Q96" s="25">
        <v>1000</v>
      </c>
      <c r="R96" s="102">
        <v>5</v>
      </c>
      <c r="S96" s="101">
        <v>27.75</v>
      </c>
      <c r="T96" s="101">
        <v>0.08</v>
      </c>
      <c r="U96" s="25">
        <v>1000</v>
      </c>
      <c r="V96" s="101">
        <v>27.75</v>
      </c>
      <c r="W96" s="101">
        <v>0.08</v>
      </c>
      <c r="X96" s="25">
        <v>1000</v>
      </c>
      <c r="Y96" s="102">
        <v>5</v>
      </c>
    </row>
    <row r="97" spans="1:25" s="25" customFormat="1">
      <c r="A97" s="87">
        <f t="shared" ca="1" si="3"/>
        <v>39479</v>
      </c>
      <c r="B97" s="101">
        <v>25.75</v>
      </c>
      <c r="C97" s="101">
        <v>0.08</v>
      </c>
      <c r="D97" s="25">
        <v>1000</v>
      </c>
      <c r="E97" s="101">
        <v>25.75</v>
      </c>
      <c r="F97" s="101">
        <v>0.08</v>
      </c>
      <c r="G97" s="25">
        <v>1000</v>
      </c>
      <c r="H97" s="102">
        <v>5</v>
      </c>
      <c r="I97" s="101">
        <v>25.75</v>
      </c>
      <c r="J97" s="101">
        <v>0.08</v>
      </c>
      <c r="K97" s="25">
        <v>1000</v>
      </c>
      <c r="L97" s="101">
        <v>25.75</v>
      </c>
      <c r="M97" s="101">
        <v>0.08</v>
      </c>
      <c r="N97" s="25">
        <v>1000</v>
      </c>
      <c r="O97" s="101">
        <v>25.75</v>
      </c>
      <c r="P97" s="101">
        <v>0.08</v>
      </c>
      <c r="Q97" s="25">
        <v>1000</v>
      </c>
      <c r="R97" s="102">
        <v>5</v>
      </c>
      <c r="S97" s="101">
        <v>25.75</v>
      </c>
      <c r="T97" s="101">
        <v>0.08</v>
      </c>
      <c r="U97" s="25">
        <v>1000</v>
      </c>
      <c r="V97" s="101">
        <v>25.75</v>
      </c>
      <c r="W97" s="101">
        <v>0.08</v>
      </c>
      <c r="X97" s="25">
        <v>1000</v>
      </c>
      <c r="Y97" s="102">
        <v>5</v>
      </c>
    </row>
    <row r="98" spans="1:25" s="25" customFormat="1">
      <c r="A98" s="87">
        <f t="shared" ca="1" si="3"/>
        <v>39508</v>
      </c>
      <c r="B98" s="101">
        <v>26.75</v>
      </c>
      <c r="C98" s="101">
        <v>0.08</v>
      </c>
      <c r="D98" s="25">
        <v>1000</v>
      </c>
      <c r="E98" s="101">
        <v>26.75</v>
      </c>
      <c r="F98" s="101">
        <v>0.08</v>
      </c>
      <c r="G98" s="25">
        <v>1000</v>
      </c>
      <c r="H98" s="102">
        <v>5</v>
      </c>
      <c r="I98" s="101">
        <v>26.75</v>
      </c>
      <c r="J98" s="101">
        <v>0.08</v>
      </c>
      <c r="K98" s="25">
        <v>1000</v>
      </c>
      <c r="L98" s="101">
        <v>26.75</v>
      </c>
      <c r="M98" s="101">
        <v>0.08</v>
      </c>
      <c r="N98" s="25">
        <v>1000</v>
      </c>
      <c r="O98" s="101">
        <v>26.75</v>
      </c>
      <c r="P98" s="101">
        <v>0.08</v>
      </c>
      <c r="Q98" s="25">
        <v>1000</v>
      </c>
      <c r="R98" s="102">
        <v>5</v>
      </c>
      <c r="S98" s="101">
        <v>26.75</v>
      </c>
      <c r="T98" s="101">
        <v>0.08</v>
      </c>
      <c r="U98" s="25">
        <v>1000</v>
      </c>
      <c r="V98" s="101">
        <v>26.75</v>
      </c>
      <c r="W98" s="101">
        <v>0.08</v>
      </c>
      <c r="X98" s="25">
        <v>1000</v>
      </c>
      <c r="Y98" s="102">
        <v>5</v>
      </c>
    </row>
    <row r="99" spans="1:25" s="25" customFormat="1">
      <c r="A99" s="87">
        <f t="shared" ca="1" si="3"/>
        <v>39539</v>
      </c>
      <c r="B99" s="101">
        <v>27.75</v>
      </c>
      <c r="C99" s="101">
        <v>0.08</v>
      </c>
      <c r="D99" s="25">
        <v>1000</v>
      </c>
      <c r="E99" s="101">
        <v>27.75</v>
      </c>
      <c r="F99" s="101">
        <v>0.08</v>
      </c>
      <c r="G99" s="25">
        <v>1000</v>
      </c>
      <c r="H99" s="102">
        <v>5</v>
      </c>
      <c r="I99" s="101">
        <v>27.75</v>
      </c>
      <c r="J99" s="101">
        <v>0.08</v>
      </c>
      <c r="K99" s="25">
        <v>1000</v>
      </c>
      <c r="L99" s="101">
        <v>27.75</v>
      </c>
      <c r="M99" s="101">
        <v>0.08</v>
      </c>
      <c r="N99" s="25">
        <v>1000</v>
      </c>
      <c r="O99" s="101">
        <v>27.75</v>
      </c>
      <c r="P99" s="101">
        <v>0.08</v>
      </c>
      <c r="Q99" s="25">
        <v>1000</v>
      </c>
      <c r="R99" s="102">
        <v>5</v>
      </c>
      <c r="S99" s="101">
        <v>27.75</v>
      </c>
      <c r="T99" s="101">
        <v>0.08</v>
      </c>
      <c r="U99" s="25">
        <v>1000</v>
      </c>
      <c r="V99" s="101">
        <v>27.75</v>
      </c>
      <c r="W99" s="101">
        <v>0.08</v>
      </c>
      <c r="X99" s="25">
        <v>1000</v>
      </c>
      <c r="Y99" s="102">
        <v>5</v>
      </c>
    </row>
    <row r="100" spans="1:25" s="25" customFormat="1">
      <c r="A100" s="87">
        <f t="shared" ca="1" si="3"/>
        <v>39569</v>
      </c>
      <c r="B100" s="101">
        <v>28.75</v>
      </c>
      <c r="C100" s="101">
        <v>0.08</v>
      </c>
      <c r="D100" s="25">
        <v>1000</v>
      </c>
      <c r="E100" s="101">
        <v>28.75</v>
      </c>
      <c r="F100" s="101">
        <v>0.08</v>
      </c>
      <c r="G100" s="25">
        <v>1000</v>
      </c>
      <c r="H100" s="102">
        <v>5</v>
      </c>
      <c r="I100" s="101">
        <v>28.75</v>
      </c>
      <c r="J100" s="101">
        <v>0.08</v>
      </c>
      <c r="K100" s="25">
        <v>1000</v>
      </c>
      <c r="L100" s="101">
        <v>28.75</v>
      </c>
      <c r="M100" s="101">
        <v>0.08</v>
      </c>
      <c r="N100" s="25">
        <v>1000</v>
      </c>
      <c r="O100" s="101">
        <v>28.75</v>
      </c>
      <c r="P100" s="101">
        <v>0.08</v>
      </c>
      <c r="Q100" s="25">
        <v>1000</v>
      </c>
      <c r="R100" s="102">
        <v>5</v>
      </c>
      <c r="S100" s="101">
        <v>28.75</v>
      </c>
      <c r="T100" s="101">
        <v>0.08</v>
      </c>
      <c r="U100" s="25">
        <v>1000</v>
      </c>
      <c r="V100" s="101">
        <v>28.75</v>
      </c>
      <c r="W100" s="101">
        <v>0.08</v>
      </c>
      <c r="X100" s="25">
        <v>1000</v>
      </c>
      <c r="Y100" s="102">
        <v>5</v>
      </c>
    </row>
    <row r="101" spans="1:25" s="25" customFormat="1">
      <c r="A101" s="87">
        <f t="shared" ca="1" si="3"/>
        <v>39600</v>
      </c>
      <c r="B101" s="101">
        <v>32.75</v>
      </c>
      <c r="C101" s="101">
        <v>0.20102478750000002</v>
      </c>
      <c r="D101" s="25">
        <v>1000</v>
      </c>
      <c r="E101" s="101">
        <v>32.75</v>
      </c>
      <c r="F101" s="101">
        <v>0.20102478750000002</v>
      </c>
      <c r="G101" s="25">
        <v>1000</v>
      </c>
      <c r="H101" s="102">
        <v>5</v>
      </c>
      <c r="I101" s="101">
        <v>32.75</v>
      </c>
      <c r="J101" s="101">
        <v>0.20102478750000002</v>
      </c>
      <c r="K101" s="25">
        <v>1000</v>
      </c>
      <c r="L101" s="101">
        <v>32.75</v>
      </c>
      <c r="M101" s="101">
        <v>0.20102478750000002</v>
      </c>
      <c r="N101" s="25">
        <v>1000</v>
      </c>
      <c r="O101" s="101">
        <v>32.75</v>
      </c>
      <c r="P101" s="101">
        <v>0.20102478750000002</v>
      </c>
      <c r="Q101" s="25">
        <v>1000</v>
      </c>
      <c r="R101" s="102">
        <v>5</v>
      </c>
      <c r="S101" s="101">
        <v>32.75</v>
      </c>
      <c r="T101" s="101">
        <v>0.20102478750000002</v>
      </c>
      <c r="U101" s="25">
        <v>1000</v>
      </c>
      <c r="V101" s="101">
        <v>32.75</v>
      </c>
      <c r="W101" s="101">
        <v>0.20102478750000002</v>
      </c>
      <c r="X101" s="25">
        <v>1000</v>
      </c>
      <c r="Y101" s="102">
        <v>5</v>
      </c>
    </row>
    <row r="102" spans="1:25" s="25" customFormat="1">
      <c r="A102" s="87">
        <f t="shared" ca="1" si="3"/>
        <v>39630</v>
      </c>
      <c r="B102" s="101">
        <v>39.75</v>
      </c>
      <c r="C102" s="101">
        <v>0.22144913999999999</v>
      </c>
      <c r="D102" s="25">
        <v>1000</v>
      </c>
      <c r="E102" s="101">
        <v>39.75</v>
      </c>
      <c r="F102" s="101">
        <v>0.22144913999999999</v>
      </c>
      <c r="G102" s="25">
        <v>1000</v>
      </c>
      <c r="H102" s="102">
        <v>5</v>
      </c>
      <c r="I102" s="101">
        <v>39.75</v>
      </c>
      <c r="J102" s="101">
        <v>0.22144913999999999</v>
      </c>
      <c r="K102" s="25">
        <v>1000</v>
      </c>
      <c r="L102" s="101">
        <v>39.75</v>
      </c>
      <c r="M102" s="101">
        <v>0.22144913999999999</v>
      </c>
      <c r="N102" s="25">
        <v>1000</v>
      </c>
      <c r="O102" s="101">
        <v>39.75</v>
      </c>
      <c r="P102" s="101">
        <v>0.22144913999999999</v>
      </c>
      <c r="Q102" s="25">
        <v>1000</v>
      </c>
      <c r="R102" s="102">
        <v>5</v>
      </c>
      <c r="S102" s="101">
        <v>39.75</v>
      </c>
      <c r="T102" s="101">
        <v>0.22144913999999999</v>
      </c>
      <c r="U102" s="25">
        <v>1000</v>
      </c>
      <c r="V102" s="101">
        <v>39.75</v>
      </c>
      <c r="W102" s="101">
        <v>0.22144913999999999</v>
      </c>
      <c r="X102" s="25">
        <v>1000</v>
      </c>
      <c r="Y102" s="102">
        <v>5</v>
      </c>
    </row>
    <row r="103" spans="1:25" s="25" customFormat="1">
      <c r="A103" s="87">
        <f t="shared" ca="1" si="3"/>
        <v>39661</v>
      </c>
      <c r="B103" s="101">
        <v>39.75</v>
      </c>
      <c r="C103" s="101">
        <v>0.22144913999999999</v>
      </c>
      <c r="D103" s="25">
        <v>1000</v>
      </c>
      <c r="E103" s="101">
        <v>39.75</v>
      </c>
      <c r="F103" s="101">
        <v>0.22144913999999999</v>
      </c>
      <c r="G103" s="25">
        <v>1000</v>
      </c>
      <c r="H103" s="102">
        <v>5</v>
      </c>
      <c r="I103" s="101">
        <v>39.75</v>
      </c>
      <c r="J103" s="101">
        <v>0.22144913999999999</v>
      </c>
      <c r="K103" s="25">
        <v>1000</v>
      </c>
      <c r="L103" s="101">
        <v>39.75</v>
      </c>
      <c r="M103" s="101">
        <v>0.22144913999999999</v>
      </c>
      <c r="N103" s="25">
        <v>1000</v>
      </c>
      <c r="O103" s="101">
        <v>39.75</v>
      </c>
      <c r="P103" s="101">
        <v>0.22144913999999999</v>
      </c>
      <c r="Q103" s="25">
        <v>1000</v>
      </c>
      <c r="R103" s="102">
        <v>5</v>
      </c>
      <c r="S103" s="101">
        <v>39.75</v>
      </c>
      <c r="T103" s="101">
        <v>0.22144913999999999</v>
      </c>
      <c r="U103" s="25">
        <v>1000</v>
      </c>
      <c r="V103" s="101">
        <v>39.75</v>
      </c>
      <c r="W103" s="101">
        <v>0.22144913999999999</v>
      </c>
      <c r="X103" s="25">
        <v>1000</v>
      </c>
      <c r="Y103" s="102">
        <v>5</v>
      </c>
    </row>
    <row r="104" spans="1:25" s="25" customFormat="1">
      <c r="A104" s="87">
        <f t="shared" ca="1" si="3"/>
        <v>39692</v>
      </c>
      <c r="B104" s="101">
        <v>29</v>
      </c>
      <c r="C104" s="101">
        <v>0.11543238</v>
      </c>
      <c r="D104" s="25">
        <v>1000</v>
      </c>
      <c r="E104" s="101">
        <v>29</v>
      </c>
      <c r="F104" s="101">
        <v>0.11543238</v>
      </c>
      <c r="G104" s="25">
        <v>1000</v>
      </c>
      <c r="H104" s="102">
        <v>5</v>
      </c>
      <c r="I104" s="101">
        <v>29</v>
      </c>
      <c r="J104" s="101">
        <v>0.11543238</v>
      </c>
      <c r="K104" s="25">
        <v>1000</v>
      </c>
      <c r="L104" s="101">
        <v>29</v>
      </c>
      <c r="M104" s="101">
        <v>0.11543238</v>
      </c>
      <c r="N104" s="25">
        <v>1000</v>
      </c>
      <c r="O104" s="101">
        <v>29</v>
      </c>
      <c r="P104" s="101">
        <v>0.11543238</v>
      </c>
      <c r="Q104" s="25">
        <v>1000</v>
      </c>
      <c r="R104" s="102">
        <v>5</v>
      </c>
      <c r="S104" s="101">
        <v>29</v>
      </c>
      <c r="T104" s="101">
        <v>0.11543238</v>
      </c>
      <c r="U104" s="25">
        <v>1000</v>
      </c>
      <c r="V104" s="101">
        <v>29</v>
      </c>
      <c r="W104" s="101">
        <v>0.11543238</v>
      </c>
      <c r="X104" s="25">
        <v>1000</v>
      </c>
      <c r="Y104" s="102">
        <v>5</v>
      </c>
    </row>
    <row r="105" spans="1:25" s="25" customFormat="1">
      <c r="A105" s="87">
        <f t="shared" ca="1" si="3"/>
        <v>39722</v>
      </c>
      <c r="B105" s="101">
        <v>28</v>
      </c>
      <c r="C105" s="101">
        <v>0.08</v>
      </c>
      <c r="D105" s="25">
        <v>1000</v>
      </c>
      <c r="E105" s="101">
        <v>28</v>
      </c>
      <c r="F105" s="101">
        <v>0.08</v>
      </c>
      <c r="G105" s="25">
        <v>1000</v>
      </c>
      <c r="H105" s="102">
        <v>5</v>
      </c>
      <c r="I105" s="101">
        <v>28</v>
      </c>
      <c r="J105" s="101">
        <v>0.08</v>
      </c>
      <c r="K105" s="25">
        <v>1000</v>
      </c>
      <c r="L105" s="101">
        <v>28</v>
      </c>
      <c r="M105" s="101">
        <v>0.08</v>
      </c>
      <c r="N105" s="25">
        <v>1000</v>
      </c>
      <c r="O105" s="101">
        <v>28</v>
      </c>
      <c r="P105" s="101">
        <v>0.08</v>
      </c>
      <c r="Q105" s="25">
        <v>1000</v>
      </c>
      <c r="R105" s="102">
        <v>5</v>
      </c>
      <c r="S105" s="101">
        <v>28</v>
      </c>
      <c r="T105" s="101">
        <v>0.08</v>
      </c>
      <c r="U105" s="25">
        <v>1000</v>
      </c>
      <c r="V105" s="101">
        <v>28</v>
      </c>
      <c r="W105" s="101">
        <v>0.08</v>
      </c>
      <c r="X105" s="25">
        <v>1000</v>
      </c>
      <c r="Y105" s="102">
        <v>5</v>
      </c>
    </row>
    <row r="106" spans="1:25" s="25" customFormat="1">
      <c r="A106" s="87">
        <f t="shared" ca="1" si="3"/>
        <v>39753</v>
      </c>
      <c r="B106" s="101">
        <v>28</v>
      </c>
      <c r="C106" s="101">
        <v>0.08</v>
      </c>
      <c r="D106" s="25">
        <v>1000</v>
      </c>
      <c r="E106" s="101">
        <v>28</v>
      </c>
      <c r="F106" s="101">
        <v>0.08</v>
      </c>
      <c r="G106" s="25">
        <v>1000</v>
      </c>
      <c r="H106" s="102">
        <v>5</v>
      </c>
      <c r="I106" s="101">
        <v>28</v>
      </c>
      <c r="J106" s="101">
        <v>0.08</v>
      </c>
      <c r="K106" s="25">
        <v>1000</v>
      </c>
      <c r="L106" s="101">
        <v>28</v>
      </c>
      <c r="M106" s="101">
        <v>0.08</v>
      </c>
      <c r="N106" s="25">
        <v>1000</v>
      </c>
      <c r="O106" s="101">
        <v>28</v>
      </c>
      <c r="P106" s="101">
        <v>0.08</v>
      </c>
      <c r="Q106" s="25">
        <v>1000</v>
      </c>
      <c r="R106" s="102">
        <v>5</v>
      </c>
      <c r="S106" s="101">
        <v>28</v>
      </c>
      <c r="T106" s="101">
        <v>0.08</v>
      </c>
      <c r="U106" s="25">
        <v>1000</v>
      </c>
      <c r="V106" s="101">
        <v>28</v>
      </c>
      <c r="W106" s="101">
        <v>0.08</v>
      </c>
      <c r="X106" s="25">
        <v>1000</v>
      </c>
      <c r="Y106" s="102">
        <v>5</v>
      </c>
    </row>
    <row r="107" spans="1:25" s="25" customFormat="1">
      <c r="A107" s="87">
        <f t="shared" ca="1" si="3"/>
        <v>39783</v>
      </c>
      <c r="B107" s="101">
        <v>26</v>
      </c>
      <c r="C107" s="101">
        <v>0.08</v>
      </c>
      <c r="D107" s="25">
        <v>1000</v>
      </c>
      <c r="E107" s="101">
        <v>26</v>
      </c>
      <c r="F107" s="101">
        <v>0.08</v>
      </c>
      <c r="G107" s="25">
        <v>1000</v>
      </c>
      <c r="H107" s="102">
        <v>5</v>
      </c>
      <c r="I107" s="101">
        <v>26</v>
      </c>
      <c r="J107" s="101">
        <v>0.08</v>
      </c>
      <c r="K107" s="25">
        <v>1000</v>
      </c>
      <c r="L107" s="101">
        <v>26</v>
      </c>
      <c r="M107" s="101">
        <v>0.08</v>
      </c>
      <c r="N107" s="25">
        <v>1000</v>
      </c>
      <c r="O107" s="101">
        <v>26</v>
      </c>
      <c r="P107" s="101">
        <v>0.08</v>
      </c>
      <c r="Q107" s="25">
        <v>1000</v>
      </c>
      <c r="R107" s="102">
        <v>5</v>
      </c>
      <c r="S107" s="101">
        <v>26</v>
      </c>
      <c r="T107" s="101">
        <v>0.08</v>
      </c>
      <c r="U107" s="25">
        <v>1000</v>
      </c>
      <c r="V107" s="101">
        <v>26</v>
      </c>
      <c r="W107" s="101">
        <v>0.08</v>
      </c>
      <c r="X107" s="25">
        <v>1000</v>
      </c>
      <c r="Y107" s="102">
        <v>5</v>
      </c>
    </row>
    <row r="108" spans="1:25" s="25" customFormat="1">
      <c r="A108" s="87">
        <f t="shared" ca="1" si="3"/>
        <v>39814</v>
      </c>
      <c r="B108" s="101">
        <v>28.5</v>
      </c>
      <c r="C108" s="101">
        <v>0.08</v>
      </c>
      <c r="D108" s="25">
        <v>1000</v>
      </c>
      <c r="E108" s="101">
        <v>28.5</v>
      </c>
      <c r="F108" s="101">
        <v>0.08</v>
      </c>
      <c r="G108" s="25">
        <v>1000</v>
      </c>
      <c r="H108" s="102">
        <v>5</v>
      </c>
      <c r="I108" s="101">
        <v>28.5</v>
      </c>
      <c r="J108" s="101">
        <v>0.08</v>
      </c>
      <c r="K108" s="25">
        <v>1000</v>
      </c>
      <c r="L108" s="101">
        <v>28.5</v>
      </c>
      <c r="M108" s="101">
        <v>0.08</v>
      </c>
      <c r="N108" s="25">
        <v>1000</v>
      </c>
      <c r="O108" s="101">
        <v>28.5</v>
      </c>
      <c r="P108" s="101">
        <v>0.08</v>
      </c>
      <c r="Q108" s="25">
        <v>1000</v>
      </c>
      <c r="R108" s="102">
        <v>5</v>
      </c>
      <c r="S108" s="101">
        <v>28.5</v>
      </c>
      <c r="T108" s="101">
        <v>0.08</v>
      </c>
      <c r="U108" s="25">
        <v>1000</v>
      </c>
      <c r="V108" s="101">
        <v>28.5</v>
      </c>
      <c r="W108" s="101">
        <v>0.08</v>
      </c>
      <c r="X108" s="25">
        <v>1000</v>
      </c>
      <c r="Y108" s="102">
        <v>5</v>
      </c>
    </row>
    <row r="109" spans="1:25" s="25" customFormat="1">
      <c r="A109" s="87">
        <f t="shared" ca="1" si="3"/>
        <v>39845</v>
      </c>
      <c r="B109" s="101">
        <v>26.5</v>
      </c>
      <c r="C109" s="101">
        <v>0.08</v>
      </c>
      <c r="D109" s="25">
        <v>1000</v>
      </c>
      <c r="E109" s="101">
        <v>26.5</v>
      </c>
      <c r="F109" s="101">
        <v>0.08</v>
      </c>
      <c r="G109" s="25">
        <v>1000</v>
      </c>
      <c r="H109" s="102">
        <v>5</v>
      </c>
      <c r="I109" s="101">
        <v>26.5</v>
      </c>
      <c r="J109" s="101">
        <v>0.08</v>
      </c>
      <c r="K109" s="25">
        <v>1000</v>
      </c>
      <c r="L109" s="101">
        <v>26.5</v>
      </c>
      <c r="M109" s="101">
        <v>0.08</v>
      </c>
      <c r="N109" s="25">
        <v>1000</v>
      </c>
      <c r="O109" s="101">
        <v>26.5</v>
      </c>
      <c r="P109" s="101">
        <v>0.08</v>
      </c>
      <c r="Q109" s="25">
        <v>1000</v>
      </c>
      <c r="R109" s="102">
        <v>5</v>
      </c>
      <c r="S109" s="101">
        <v>26.5</v>
      </c>
      <c r="T109" s="101">
        <v>0.08</v>
      </c>
      <c r="U109" s="25">
        <v>1000</v>
      </c>
      <c r="V109" s="101">
        <v>26.5</v>
      </c>
      <c r="W109" s="101">
        <v>0.08</v>
      </c>
      <c r="X109" s="25">
        <v>1000</v>
      </c>
      <c r="Y109" s="102">
        <v>5</v>
      </c>
    </row>
    <row r="110" spans="1:25" s="25" customFormat="1">
      <c r="A110" s="87">
        <f t="shared" ca="1" si="3"/>
        <v>39873</v>
      </c>
      <c r="B110" s="101">
        <v>27.5</v>
      </c>
      <c r="C110" s="101">
        <v>0.08</v>
      </c>
      <c r="D110" s="25">
        <v>1000</v>
      </c>
      <c r="E110" s="101">
        <v>27.5</v>
      </c>
      <c r="F110" s="101">
        <v>0.08</v>
      </c>
      <c r="G110" s="25">
        <v>1000</v>
      </c>
      <c r="H110" s="102">
        <v>5</v>
      </c>
      <c r="I110" s="101">
        <v>27.5</v>
      </c>
      <c r="J110" s="101">
        <v>0.08</v>
      </c>
      <c r="K110" s="25">
        <v>1000</v>
      </c>
      <c r="L110" s="101">
        <v>27.5</v>
      </c>
      <c r="M110" s="101">
        <v>0.08</v>
      </c>
      <c r="N110" s="25">
        <v>1000</v>
      </c>
      <c r="O110" s="101">
        <v>27.5</v>
      </c>
      <c r="P110" s="101">
        <v>0.08</v>
      </c>
      <c r="Q110" s="25">
        <v>1000</v>
      </c>
      <c r="R110" s="102">
        <v>5</v>
      </c>
      <c r="S110" s="101">
        <v>27.5</v>
      </c>
      <c r="T110" s="101">
        <v>0.08</v>
      </c>
      <c r="U110" s="25">
        <v>1000</v>
      </c>
      <c r="V110" s="101">
        <v>27.5</v>
      </c>
      <c r="W110" s="101">
        <v>0.08</v>
      </c>
      <c r="X110" s="25">
        <v>1000</v>
      </c>
      <c r="Y110" s="102">
        <v>5</v>
      </c>
    </row>
    <row r="111" spans="1:25" s="25" customFormat="1">
      <c r="A111" s="87">
        <f t="shared" ca="1" si="3"/>
        <v>39904</v>
      </c>
      <c r="B111" s="101">
        <v>28.5</v>
      </c>
      <c r="C111" s="101">
        <v>0.08</v>
      </c>
      <c r="D111" s="25">
        <v>1000</v>
      </c>
      <c r="E111" s="101">
        <v>28.5</v>
      </c>
      <c r="F111" s="101">
        <v>0.08</v>
      </c>
      <c r="G111" s="25">
        <v>1000</v>
      </c>
      <c r="H111" s="102">
        <v>5</v>
      </c>
      <c r="I111" s="101">
        <v>28.5</v>
      </c>
      <c r="J111" s="101">
        <v>0.08</v>
      </c>
      <c r="K111" s="25">
        <v>1000</v>
      </c>
      <c r="L111" s="101">
        <v>28.5</v>
      </c>
      <c r="M111" s="101">
        <v>0.08</v>
      </c>
      <c r="N111" s="25">
        <v>1000</v>
      </c>
      <c r="O111" s="101">
        <v>28.5</v>
      </c>
      <c r="P111" s="101">
        <v>0.08</v>
      </c>
      <c r="Q111" s="25">
        <v>1000</v>
      </c>
      <c r="R111" s="102">
        <v>5</v>
      </c>
      <c r="S111" s="101">
        <v>28.5</v>
      </c>
      <c r="T111" s="101">
        <v>0.08</v>
      </c>
      <c r="U111" s="25">
        <v>1000</v>
      </c>
      <c r="V111" s="101">
        <v>28.5</v>
      </c>
      <c r="W111" s="101">
        <v>0.08</v>
      </c>
      <c r="X111" s="25">
        <v>1000</v>
      </c>
      <c r="Y111" s="102">
        <v>5</v>
      </c>
    </row>
    <row r="112" spans="1:25" s="25" customFormat="1">
      <c r="A112" s="87">
        <f t="shared" ca="1" si="3"/>
        <v>39934</v>
      </c>
      <c r="B112" s="101">
        <v>29.5</v>
      </c>
      <c r="C112" s="101">
        <v>0.08</v>
      </c>
      <c r="D112" s="25">
        <v>1000</v>
      </c>
      <c r="E112" s="101">
        <v>29.5</v>
      </c>
      <c r="F112" s="101">
        <v>0.08</v>
      </c>
      <c r="G112" s="25">
        <v>1000</v>
      </c>
      <c r="H112" s="102">
        <v>5</v>
      </c>
      <c r="I112" s="101">
        <v>29.5</v>
      </c>
      <c r="J112" s="101">
        <v>0.08</v>
      </c>
      <c r="K112" s="25">
        <v>1000</v>
      </c>
      <c r="L112" s="101">
        <v>29.5</v>
      </c>
      <c r="M112" s="101">
        <v>0.08</v>
      </c>
      <c r="N112" s="25">
        <v>1000</v>
      </c>
      <c r="O112" s="101">
        <v>29.5</v>
      </c>
      <c r="P112" s="101">
        <v>0.08</v>
      </c>
      <c r="Q112" s="25">
        <v>1000</v>
      </c>
      <c r="R112" s="102">
        <v>5</v>
      </c>
      <c r="S112" s="101">
        <v>29.5</v>
      </c>
      <c r="T112" s="101">
        <v>0.08</v>
      </c>
      <c r="U112" s="25">
        <v>1000</v>
      </c>
      <c r="V112" s="101">
        <v>29.5</v>
      </c>
      <c r="W112" s="101">
        <v>0.08</v>
      </c>
      <c r="X112" s="25">
        <v>1000</v>
      </c>
      <c r="Y112" s="102">
        <v>5</v>
      </c>
    </row>
    <row r="113" spans="1:25" s="25" customFormat="1">
      <c r="A113" s="87">
        <f t="shared" ca="1" si="3"/>
        <v>39965</v>
      </c>
      <c r="B113" s="101">
        <v>33.5</v>
      </c>
      <c r="C113" s="101">
        <v>0.08</v>
      </c>
      <c r="D113" s="25">
        <v>1000</v>
      </c>
      <c r="E113" s="101">
        <v>33.5</v>
      </c>
      <c r="F113" s="101">
        <v>0.08</v>
      </c>
      <c r="G113" s="25">
        <v>1000</v>
      </c>
      <c r="H113" s="102">
        <v>5</v>
      </c>
      <c r="I113" s="101">
        <v>33.5</v>
      </c>
      <c r="J113" s="101">
        <v>0.08</v>
      </c>
      <c r="K113" s="25">
        <v>1000</v>
      </c>
      <c r="L113" s="101">
        <v>33.5</v>
      </c>
      <c r="M113" s="101">
        <v>0.08</v>
      </c>
      <c r="N113" s="25">
        <v>1000</v>
      </c>
      <c r="O113" s="101">
        <v>33.5</v>
      </c>
      <c r="P113" s="101">
        <v>0.08</v>
      </c>
      <c r="Q113" s="25">
        <v>1000</v>
      </c>
      <c r="R113" s="102">
        <v>5</v>
      </c>
      <c r="S113" s="101">
        <v>33.5</v>
      </c>
      <c r="T113" s="101">
        <v>0.08</v>
      </c>
      <c r="U113" s="25">
        <v>1000</v>
      </c>
      <c r="V113" s="101">
        <v>33.5</v>
      </c>
      <c r="W113" s="101">
        <v>0.08</v>
      </c>
      <c r="X113" s="25">
        <v>1000</v>
      </c>
      <c r="Y113" s="102">
        <v>5</v>
      </c>
    </row>
    <row r="114" spans="1:25" s="25" customFormat="1">
      <c r="A114" s="87">
        <f t="shared" ca="1" si="3"/>
        <v>39995</v>
      </c>
      <c r="B114" s="101">
        <v>40.5</v>
      </c>
      <c r="C114" s="101">
        <v>0.08</v>
      </c>
      <c r="D114" s="25">
        <v>1000</v>
      </c>
      <c r="E114" s="101">
        <v>40.5</v>
      </c>
      <c r="F114" s="101">
        <v>0.08</v>
      </c>
      <c r="G114" s="25">
        <v>1000</v>
      </c>
      <c r="H114" s="102">
        <v>5</v>
      </c>
      <c r="I114" s="101">
        <v>40.5</v>
      </c>
      <c r="J114" s="101">
        <v>0.08</v>
      </c>
      <c r="K114" s="25">
        <v>1000</v>
      </c>
      <c r="L114" s="101">
        <v>40.5</v>
      </c>
      <c r="M114" s="101">
        <v>0.08</v>
      </c>
      <c r="N114" s="25">
        <v>1000</v>
      </c>
      <c r="O114" s="101">
        <v>40.5</v>
      </c>
      <c r="P114" s="101">
        <v>0.08</v>
      </c>
      <c r="Q114" s="25">
        <v>1000</v>
      </c>
      <c r="R114" s="102">
        <v>5</v>
      </c>
      <c r="S114" s="101">
        <v>40.5</v>
      </c>
      <c r="T114" s="101">
        <v>0.08</v>
      </c>
      <c r="U114" s="25">
        <v>1000</v>
      </c>
      <c r="V114" s="101">
        <v>40.5</v>
      </c>
      <c r="W114" s="101">
        <v>0.08</v>
      </c>
      <c r="X114" s="25">
        <v>1000</v>
      </c>
      <c r="Y114" s="102">
        <v>5</v>
      </c>
    </row>
    <row r="115" spans="1:25" s="25" customFormat="1">
      <c r="A115" s="87">
        <f t="shared" ca="1" si="3"/>
        <v>40026</v>
      </c>
      <c r="B115" s="101">
        <v>40.5</v>
      </c>
      <c r="C115" s="101">
        <v>0.08</v>
      </c>
      <c r="D115" s="25">
        <v>1000</v>
      </c>
      <c r="E115" s="101">
        <v>40.5</v>
      </c>
      <c r="F115" s="101">
        <v>0.08</v>
      </c>
      <c r="G115" s="25">
        <v>1000</v>
      </c>
      <c r="H115" s="102">
        <v>5</v>
      </c>
      <c r="I115" s="101">
        <v>40.5</v>
      </c>
      <c r="J115" s="101">
        <v>0.08</v>
      </c>
      <c r="K115" s="25">
        <v>1000</v>
      </c>
      <c r="L115" s="101">
        <v>40.5</v>
      </c>
      <c r="M115" s="101">
        <v>0.08</v>
      </c>
      <c r="N115" s="25">
        <v>1000</v>
      </c>
      <c r="O115" s="101">
        <v>40.5</v>
      </c>
      <c r="P115" s="101">
        <v>0.08</v>
      </c>
      <c r="Q115" s="25">
        <v>1000</v>
      </c>
      <c r="R115" s="102">
        <v>5</v>
      </c>
      <c r="S115" s="101">
        <v>40.5</v>
      </c>
      <c r="T115" s="101">
        <v>0.08</v>
      </c>
      <c r="U115" s="25">
        <v>1000</v>
      </c>
      <c r="V115" s="101">
        <v>40.5</v>
      </c>
      <c r="W115" s="101">
        <v>0.08</v>
      </c>
      <c r="X115" s="25">
        <v>1000</v>
      </c>
      <c r="Y115" s="102">
        <v>5</v>
      </c>
    </row>
    <row r="116" spans="1:25" s="25" customFormat="1">
      <c r="A116" s="87">
        <f t="shared" ca="1" si="3"/>
        <v>40057</v>
      </c>
      <c r="B116" s="101">
        <v>29.75</v>
      </c>
      <c r="C116" s="101">
        <v>0.08</v>
      </c>
      <c r="D116" s="25">
        <v>1000</v>
      </c>
      <c r="E116" s="101">
        <v>29.75</v>
      </c>
      <c r="F116" s="101">
        <v>0.08</v>
      </c>
      <c r="G116" s="25">
        <v>1000</v>
      </c>
      <c r="H116" s="102">
        <v>5</v>
      </c>
      <c r="I116" s="101">
        <v>29.75</v>
      </c>
      <c r="J116" s="101">
        <v>0.08</v>
      </c>
      <c r="K116" s="25">
        <v>1000</v>
      </c>
      <c r="L116" s="101">
        <v>29.75</v>
      </c>
      <c r="M116" s="101">
        <v>0.08</v>
      </c>
      <c r="N116" s="25">
        <v>1000</v>
      </c>
      <c r="O116" s="101">
        <v>29.75</v>
      </c>
      <c r="P116" s="101">
        <v>0.08</v>
      </c>
      <c r="Q116" s="25">
        <v>1000</v>
      </c>
      <c r="R116" s="102">
        <v>5</v>
      </c>
      <c r="S116" s="101">
        <v>29.75</v>
      </c>
      <c r="T116" s="101">
        <v>0.08</v>
      </c>
      <c r="U116" s="25">
        <v>1000</v>
      </c>
      <c r="V116" s="101">
        <v>29.75</v>
      </c>
      <c r="W116" s="101">
        <v>0.08</v>
      </c>
      <c r="X116" s="25">
        <v>1000</v>
      </c>
      <c r="Y116" s="102">
        <v>5</v>
      </c>
    </row>
    <row r="117" spans="1:25" s="25" customFormat="1">
      <c r="A117" s="87">
        <f t="shared" ca="1" si="3"/>
        <v>40087</v>
      </c>
      <c r="B117" s="101">
        <v>28.75</v>
      </c>
      <c r="C117" s="101">
        <v>0.08</v>
      </c>
      <c r="D117" s="25">
        <v>1000</v>
      </c>
      <c r="E117" s="101">
        <v>28.75</v>
      </c>
      <c r="F117" s="101">
        <v>0.08</v>
      </c>
      <c r="G117" s="25">
        <v>1000</v>
      </c>
      <c r="H117" s="102">
        <v>5</v>
      </c>
      <c r="I117" s="101">
        <v>28.75</v>
      </c>
      <c r="J117" s="101">
        <v>0.08</v>
      </c>
      <c r="K117" s="25">
        <v>1000</v>
      </c>
      <c r="L117" s="101">
        <v>28.75</v>
      </c>
      <c r="M117" s="101">
        <v>0.08</v>
      </c>
      <c r="N117" s="25">
        <v>1000</v>
      </c>
      <c r="O117" s="101">
        <v>28.75</v>
      </c>
      <c r="P117" s="101">
        <v>0.08</v>
      </c>
      <c r="Q117" s="25">
        <v>1000</v>
      </c>
      <c r="R117" s="102">
        <v>5</v>
      </c>
      <c r="S117" s="101">
        <v>28.75</v>
      </c>
      <c r="T117" s="101">
        <v>0.08</v>
      </c>
      <c r="U117" s="25">
        <v>1000</v>
      </c>
      <c r="V117" s="101">
        <v>28.75</v>
      </c>
      <c r="W117" s="101">
        <v>0.08</v>
      </c>
      <c r="X117" s="25">
        <v>1000</v>
      </c>
      <c r="Y117" s="102">
        <v>5</v>
      </c>
    </row>
    <row r="118" spans="1:25" s="25" customFormat="1">
      <c r="A118" s="87">
        <f t="shared" ca="1" si="3"/>
        <v>40118</v>
      </c>
      <c r="B118" s="101">
        <v>28.75</v>
      </c>
      <c r="C118" s="101">
        <v>0.08</v>
      </c>
      <c r="D118" s="25">
        <v>1000</v>
      </c>
      <c r="E118" s="101">
        <v>28.75</v>
      </c>
      <c r="F118" s="101">
        <v>0.08</v>
      </c>
      <c r="G118" s="25">
        <v>1000</v>
      </c>
      <c r="H118" s="102">
        <v>5</v>
      </c>
      <c r="I118" s="101">
        <v>28.75</v>
      </c>
      <c r="J118" s="101">
        <v>0.08</v>
      </c>
      <c r="K118" s="25">
        <v>1000</v>
      </c>
      <c r="L118" s="101">
        <v>28.75</v>
      </c>
      <c r="M118" s="101">
        <v>0.08</v>
      </c>
      <c r="N118" s="25">
        <v>1000</v>
      </c>
      <c r="O118" s="101">
        <v>28.75</v>
      </c>
      <c r="P118" s="101">
        <v>0.08</v>
      </c>
      <c r="Q118" s="25">
        <v>1000</v>
      </c>
      <c r="R118" s="102">
        <v>5</v>
      </c>
      <c r="S118" s="101">
        <v>28.75</v>
      </c>
      <c r="T118" s="101">
        <v>0.08</v>
      </c>
      <c r="U118" s="25">
        <v>1000</v>
      </c>
      <c r="V118" s="101">
        <v>28.75</v>
      </c>
      <c r="W118" s="101">
        <v>0.08</v>
      </c>
      <c r="X118" s="25">
        <v>1000</v>
      </c>
      <c r="Y118" s="102">
        <v>5</v>
      </c>
    </row>
    <row r="119" spans="1:25" s="25" customFormat="1">
      <c r="A119" s="87">
        <f t="shared" ca="1" si="3"/>
        <v>40148</v>
      </c>
      <c r="B119" s="101">
        <v>26.75</v>
      </c>
      <c r="C119" s="101">
        <v>0.08</v>
      </c>
      <c r="D119" s="25">
        <v>1000</v>
      </c>
      <c r="E119" s="101">
        <v>26.75</v>
      </c>
      <c r="F119" s="101">
        <v>0.08</v>
      </c>
      <c r="G119" s="25">
        <v>1000</v>
      </c>
      <c r="H119" s="102">
        <v>5</v>
      </c>
      <c r="I119" s="101">
        <v>26.75</v>
      </c>
      <c r="J119" s="101">
        <v>0.08</v>
      </c>
      <c r="K119" s="25">
        <v>1000</v>
      </c>
      <c r="L119" s="101">
        <v>26.75</v>
      </c>
      <c r="M119" s="101">
        <v>0.08</v>
      </c>
      <c r="N119" s="25">
        <v>1000</v>
      </c>
      <c r="O119" s="101">
        <v>26.75</v>
      </c>
      <c r="P119" s="101">
        <v>0.08</v>
      </c>
      <c r="Q119" s="25">
        <v>1000</v>
      </c>
      <c r="R119" s="102">
        <v>5</v>
      </c>
      <c r="S119" s="101">
        <v>26.75</v>
      </c>
      <c r="T119" s="101">
        <v>0.08</v>
      </c>
      <c r="U119" s="25">
        <v>1000</v>
      </c>
      <c r="V119" s="101">
        <v>26.75</v>
      </c>
      <c r="W119" s="101">
        <v>0.08</v>
      </c>
      <c r="X119" s="25">
        <v>1000</v>
      </c>
      <c r="Y119" s="102">
        <v>5</v>
      </c>
    </row>
    <row r="120" spans="1:25" s="25" customFormat="1">
      <c r="A120" s="87">
        <f t="shared" ca="1" si="3"/>
        <v>40179</v>
      </c>
      <c r="B120" s="101">
        <v>29.25</v>
      </c>
      <c r="C120" s="101">
        <v>0.08</v>
      </c>
      <c r="D120" s="25">
        <v>1000</v>
      </c>
      <c r="E120" s="101">
        <v>29.25</v>
      </c>
      <c r="F120" s="101">
        <v>0.08</v>
      </c>
      <c r="G120" s="25">
        <v>1000</v>
      </c>
      <c r="H120" s="102">
        <v>5</v>
      </c>
      <c r="I120" s="101">
        <v>29.25</v>
      </c>
      <c r="J120" s="101">
        <v>0.08</v>
      </c>
      <c r="K120" s="25">
        <v>1000</v>
      </c>
      <c r="L120" s="101">
        <v>29.25</v>
      </c>
      <c r="M120" s="101">
        <v>0.08</v>
      </c>
      <c r="N120" s="25">
        <v>1000</v>
      </c>
      <c r="O120" s="101">
        <v>29.25</v>
      </c>
      <c r="P120" s="101">
        <v>0.08</v>
      </c>
      <c r="Q120" s="25">
        <v>1000</v>
      </c>
      <c r="R120" s="102">
        <v>5</v>
      </c>
      <c r="S120" s="101">
        <v>29.25</v>
      </c>
      <c r="T120" s="101">
        <v>0.08</v>
      </c>
      <c r="U120" s="25">
        <v>1000</v>
      </c>
      <c r="V120" s="101">
        <v>29.25</v>
      </c>
      <c r="W120" s="101">
        <v>0.08</v>
      </c>
      <c r="X120" s="25">
        <v>1000</v>
      </c>
      <c r="Y120" s="102">
        <v>5</v>
      </c>
    </row>
    <row r="121" spans="1:25" s="25" customFormat="1">
      <c r="A121" s="87">
        <f t="shared" ca="1" si="3"/>
        <v>40210</v>
      </c>
      <c r="B121" s="101">
        <v>27.25</v>
      </c>
      <c r="C121" s="101">
        <v>0.08</v>
      </c>
      <c r="D121" s="25">
        <v>1000</v>
      </c>
      <c r="E121" s="101">
        <v>27.25</v>
      </c>
      <c r="F121" s="101">
        <v>0.08</v>
      </c>
      <c r="G121" s="25">
        <v>1000</v>
      </c>
      <c r="H121" s="102">
        <v>5</v>
      </c>
      <c r="I121" s="101">
        <v>27.25</v>
      </c>
      <c r="J121" s="101">
        <v>0.08</v>
      </c>
      <c r="K121" s="25">
        <v>1000</v>
      </c>
      <c r="L121" s="101">
        <v>27.25</v>
      </c>
      <c r="M121" s="101">
        <v>0.08</v>
      </c>
      <c r="N121" s="25">
        <v>1000</v>
      </c>
      <c r="O121" s="101">
        <v>27.25</v>
      </c>
      <c r="P121" s="101">
        <v>0.08</v>
      </c>
      <c r="Q121" s="25">
        <v>1000</v>
      </c>
      <c r="R121" s="102">
        <v>5</v>
      </c>
      <c r="S121" s="101">
        <v>27.25</v>
      </c>
      <c r="T121" s="101">
        <v>0.08</v>
      </c>
      <c r="U121" s="25">
        <v>1000</v>
      </c>
      <c r="V121" s="101">
        <v>27.25</v>
      </c>
      <c r="W121" s="101">
        <v>0.08</v>
      </c>
      <c r="X121" s="25">
        <v>1000</v>
      </c>
      <c r="Y121" s="102">
        <v>5</v>
      </c>
    </row>
    <row r="122" spans="1:25" s="25" customFormat="1">
      <c r="A122" s="87">
        <f t="shared" ca="1" si="3"/>
        <v>40238</v>
      </c>
      <c r="B122" s="101">
        <v>28.25</v>
      </c>
      <c r="C122" s="101">
        <v>0.08</v>
      </c>
      <c r="D122" s="25">
        <v>1000</v>
      </c>
      <c r="E122" s="101">
        <v>28.25</v>
      </c>
      <c r="F122" s="101">
        <v>0.08</v>
      </c>
      <c r="G122" s="25">
        <v>1000</v>
      </c>
      <c r="H122" s="102">
        <v>5</v>
      </c>
      <c r="I122" s="101">
        <v>28.25</v>
      </c>
      <c r="J122" s="101">
        <v>0.08</v>
      </c>
      <c r="K122" s="25">
        <v>1000</v>
      </c>
      <c r="L122" s="101">
        <v>28.25</v>
      </c>
      <c r="M122" s="101">
        <v>0.08</v>
      </c>
      <c r="N122" s="25">
        <v>1000</v>
      </c>
      <c r="O122" s="101">
        <v>28.25</v>
      </c>
      <c r="P122" s="101">
        <v>0.08</v>
      </c>
      <c r="Q122" s="25">
        <v>1000</v>
      </c>
      <c r="R122" s="102">
        <v>5</v>
      </c>
      <c r="S122" s="101">
        <v>28.25</v>
      </c>
      <c r="T122" s="101">
        <v>0.08</v>
      </c>
      <c r="U122" s="25">
        <v>1000</v>
      </c>
      <c r="V122" s="101">
        <v>28.25</v>
      </c>
      <c r="W122" s="101">
        <v>0.08</v>
      </c>
      <c r="X122" s="25">
        <v>1000</v>
      </c>
      <c r="Y122" s="102">
        <v>5</v>
      </c>
    </row>
    <row r="123" spans="1:25" s="25" customFormat="1">
      <c r="A123" s="87">
        <f t="shared" ca="1" si="3"/>
        <v>40269</v>
      </c>
      <c r="B123" s="101">
        <v>29.25</v>
      </c>
      <c r="C123" s="101">
        <v>0.08</v>
      </c>
      <c r="D123" s="25">
        <v>1000</v>
      </c>
      <c r="E123" s="101">
        <v>29.25</v>
      </c>
      <c r="F123" s="101">
        <v>0.08</v>
      </c>
      <c r="G123" s="25">
        <v>1000</v>
      </c>
      <c r="H123" s="102">
        <v>5</v>
      </c>
      <c r="I123" s="101">
        <v>29.25</v>
      </c>
      <c r="J123" s="101">
        <v>0.08</v>
      </c>
      <c r="K123" s="25">
        <v>1000</v>
      </c>
      <c r="L123" s="101">
        <v>29.25</v>
      </c>
      <c r="M123" s="101">
        <v>0.08</v>
      </c>
      <c r="N123" s="25">
        <v>1000</v>
      </c>
      <c r="O123" s="101">
        <v>29.25</v>
      </c>
      <c r="P123" s="101">
        <v>0.08</v>
      </c>
      <c r="Q123" s="25">
        <v>1000</v>
      </c>
      <c r="R123" s="102">
        <v>5</v>
      </c>
      <c r="S123" s="101">
        <v>29.25</v>
      </c>
      <c r="T123" s="101">
        <v>0.08</v>
      </c>
      <c r="U123" s="25">
        <v>1000</v>
      </c>
      <c r="V123" s="101">
        <v>29.25</v>
      </c>
      <c r="W123" s="101">
        <v>0.08</v>
      </c>
      <c r="X123" s="25">
        <v>1000</v>
      </c>
      <c r="Y123" s="102">
        <v>5</v>
      </c>
    </row>
    <row r="124" spans="1:25" s="25" customFormat="1">
      <c r="A124" s="87">
        <f t="shared" ca="1" si="3"/>
        <v>40299</v>
      </c>
      <c r="B124" s="101">
        <v>30.25</v>
      </c>
      <c r="C124" s="101">
        <v>0.08</v>
      </c>
      <c r="D124" s="25">
        <v>1000</v>
      </c>
      <c r="E124" s="101">
        <v>30.25</v>
      </c>
      <c r="F124" s="101">
        <v>0.08</v>
      </c>
      <c r="G124" s="25">
        <v>1000</v>
      </c>
      <c r="H124" s="102">
        <v>5</v>
      </c>
      <c r="I124" s="101">
        <v>30.25</v>
      </c>
      <c r="J124" s="101">
        <v>0.08</v>
      </c>
      <c r="K124" s="25">
        <v>1000</v>
      </c>
      <c r="L124" s="101">
        <v>30.25</v>
      </c>
      <c r="M124" s="101">
        <v>0.08</v>
      </c>
      <c r="N124" s="25">
        <v>1000</v>
      </c>
      <c r="O124" s="101">
        <v>30.25</v>
      </c>
      <c r="P124" s="101">
        <v>0.08</v>
      </c>
      <c r="Q124" s="25">
        <v>1000</v>
      </c>
      <c r="R124" s="102">
        <v>5</v>
      </c>
      <c r="S124" s="101">
        <v>30.25</v>
      </c>
      <c r="T124" s="101">
        <v>0.08</v>
      </c>
      <c r="U124" s="25">
        <v>1000</v>
      </c>
      <c r="V124" s="101">
        <v>30.25</v>
      </c>
      <c r="W124" s="101">
        <v>0.08</v>
      </c>
      <c r="X124" s="25">
        <v>1000</v>
      </c>
      <c r="Y124" s="102">
        <v>5</v>
      </c>
    </row>
    <row r="125" spans="1:25" s="25" customFormat="1">
      <c r="A125" s="87">
        <f t="shared" ca="1" si="3"/>
        <v>40330</v>
      </c>
      <c r="B125" s="101">
        <v>34.25</v>
      </c>
      <c r="C125" s="101">
        <v>0.08</v>
      </c>
      <c r="D125" s="25">
        <v>1000</v>
      </c>
      <c r="E125" s="101">
        <v>34.25</v>
      </c>
      <c r="F125" s="101">
        <v>0.08</v>
      </c>
      <c r="G125" s="25">
        <v>1000</v>
      </c>
      <c r="H125" s="102">
        <v>5</v>
      </c>
      <c r="I125" s="101">
        <v>34.25</v>
      </c>
      <c r="J125" s="101">
        <v>0.08</v>
      </c>
      <c r="K125" s="25">
        <v>1000</v>
      </c>
      <c r="L125" s="101">
        <v>34.25</v>
      </c>
      <c r="M125" s="101">
        <v>0.08</v>
      </c>
      <c r="N125" s="25">
        <v>1000</v>
      </c>
      <c r="O125" s="101">
        <v>34.25</v>
      </c>
      <c r="P125" s="101">
        <v>0.08</v>
      </c>
      <c r="Q125" s="25">
        <v>1000</v>
      </c>
      <c r="R125" s="102">
        <v>5</v>
      </c>
      <c r="S125" s="101">
        <v>34.25</v>
      </c>
      <c r="T125" s="101">
        <v>0.08</v>
      </c>
      <c r="U125" s="25">
        <v>1000</v>
      </c>
      <c r="V125" s="101">
        <v>34.25</v>
      </c>
      <c r="W125" s="101">
        <v>0.08</v>
      </c>
      <c r="X125" s="25">
        <v>1000</v>
      </c>
      <c r="Y125" s="102">
        <v>5</v>
      </c>
    </row>
    <row r="126" spans="1:25" s="25" customFormat="1">
      <c r="A126" s="87">
        <f t="shared" ca="1" si="3"/>
        <v>40360</v>
      </c>
      <c r="B126" s="101">
        <v>41.25</v>
      </c>
      <c r="C126" s="101">
        <v>0.08</v>
      </c>
      <c r="D126" s="25">
        <v>1000</v>
      </c>
      <c r="E126" s="101">
        <v>41.25</v>
      </c>
      <c r="F126" s="101">
        <v>0.08</v>
      </c>
      <c r="G126" s="25">
        <v>1000</v>
      </c>
      <c r="H126" s="102">
        <v>5</v>
      </c>
      <c r="I126" s="101">
        <v>41.25</v>
      </c>
      <c r="J126" s="101">
        <v>0.08</v>
      </c>
      <c r="K126" s="25">
        <v>1000</v>
      </c>
      <c r="L126" s="101">
        <v>41.25</v>
      </c>
      <c r="M126" s="101">
        <v>0.08</v>
      </c>
      <c r="N126" s="25">
        <v>1000</v>
      </c>
      <c r="O126" s="101">
        <v>41.25</v>
      </c>
      <c r="P126" s="101">
        <v>0.08</v>
      </c>
      <c r="Q126" s="25">
        <v>1000</v>
      </c>
      <c r="R126" s="102">
        <v>5</v>
      </c>
      <c r="S126" s="101">
        <v>41.25</v>
      </c>
      <c r="T126" s="101">
        <v>0.08</v>
      </c>
      <c r="U126" s="25">
        <v>1000</v>
      </c>
      <c r="V126" s="101">
        <v>41.25</v>
      </c>
      <c r="W126" s="101">
        <v>0.08</v>
      </c>
      <c r="X126" s="25">
        <v>1000</v>
      </c>
      <c r="Y126" s="102">
        <v>5</v>
      </c>
    </row>
    <row r="127" spans="1:25" s="25" customFormat="1">
      <c r="A127" s="87">
        <f t="shared" ca="1" si="3"/>
        <v>40391</v>
      </c>
      <c r="B127" s="101">
        <v>41.25</v>
      </c>
      <c r="C127" s="101">
        <v>0.08</v>
      </c>
      <c r="D127" s="25">
        <v>1000</v>
      </c>
      <c r="E127" s="101">
        <v>41.25</v>
      </c>
      <c r="F127" s="101">
        <v>0.08</v>
      </c>
      <c r="G127" s="25">
        <v>1000</v>
      </c>
      <c r="H127" s="102">
        <v>5</v>
      </c>
      <c r="I127" s="101">
        <v>41.25</v>
      </c>
      <c r="J127" s="101">
        <v>0.08</v>
      </c>
      <c r="K127" s="25">
        <v>1000</v>
      </c>
      <c r="L127" s="101">
        <v>41.25</v>
      </c>
      <c r="M127" s="101">
        <v>0.08</v>
      </c>
      <c r="N127" s="25">
        <v>1000</v>
      </c>
      <c r="O127" s="101">
        <v>41.25</v>
      </c>
      <c r="P127" s="101">
        <v>0.08</v>
      </c>
      <c r="Q127" s="25">
        <v>1000</v>
      </c>
      <c r="R127" s="102">
        <v>5</v>
      </c>
      <c r="S127" s="101">
        <v>41.25</v>
      </c>
      <c r="T127" s="101">
        <v>0.08</v>
      </c>
      <c r="U127" s="25">
        <v>1000</v>
      </c>
      <c r="V127" s="101">
        <v>41.25</v>
      </c>
      <c r="W127" s="101">
        <v>0.08</v>
      </c>
      <c r="X127" s="25">
        <v>1000</v>
      </c>
      <c r="Y127" s="102">
        <v>5</v>
      </c>
    </row>
    <row r="128" spans="1:25" s="25" customFormat="1">
      <c r="A128" s="87">
        <f t="shared" ca="1" si="3"/>
        <v>40422</v>
      </c>
      <c r="B128" s="101">
        <v>30.5</v>
      </c>
      <c r="C128" s="101">
        <v>0.08</v>
      </c>
      <c r="D128" s="25">
        <v>1000</v>
      </c>
      <c r="E128" s="101">
        <v>30.5</v>
      </c>
      <c r="F128" s="101">
        <v>0.08</v>
      </c>
      <c r="G128" s="25">
        <v>1000</v>
      </c>
      <c r="H128" s="102">
        <v>5</v>
      </c>
      <c r="I128" s="101">
        <v>30.5</v>
      </c>
      <c r="J128" s="101">
        <v>0.08</v>
      </c>
      <c r="K128" s="25">
        <v>1000</v>
      </c>
      <c r="L128" s="101">
        <v>30.5</v>
      </c>
      <c r="M128" s="101">
        <v>0.08</v>
      </c>
      <c r="N128" s="25">
        <v>1000</v>
      </c>
      <c r="O128" s="101">
        <v>30.5</v>
      </c>
      <c r="P128" s="101">
        <v>0.08</v>
      </c>
      <c r="Q128" s="25">
        <v>1000</v>
      </c>
      <c r="R128" s="102">
        <v>5</v>
      </c>
      <c r="S128" s="101">
        <v>30.5</v>
      </c>
      <c r="T128" s="101">
        <v>0.08</v>
      </c>
      <c r="U128" s="25">
        <v>1000</v>
      </c>
      <c r="V128" s="101">
        <v>30.5</v>
      </c>
      <c r="W128" s="101">
        <v>0.08</v>
      </c>
      <c r="X128" s="25">
        <v>1000</v>
      </c>
      <c r="Y128" s="102">
        <v>5</v>
      </c>
    </row>
    <row r="129" spans="1:25" s="25" customFormat="1">
      <c r="A129" s="87">
        <f t="shared" ca="1" si="3"/>
        <v>40452</v>
      </c>
      <c r="B129" s="101">
        <v>29.5</v>
      </c>
      <c r="C129" s="101">
        <v>0.08</v>
      </c>
      <c r="D129" s="25">
        <v>1000</v>
      </c>
      <c r="E129" s="101">
        <v>29.5</v>
      </c>
      <c r="F129" s="101">
        <v>0.08</v>
      </c>
      <c r="G129" s="25">
        <v>1000</v>
      </c>
      <c r="H129" s="102">
        <v>5</v>
      </c>
      <c r="I129" s="101">
        <v>29.5</v>
      </c>
      <c r="J129" s="101">
        <v>0.08</v>
      </c>
      <c r="K129" s="25">
        <v>1000</v>
      </c>
      <c r="L129" s="101">
        <v>29.5</v>
      </c>
      <c r="M129" s="101">
        <v>0.08</v>
      </c>
      <c r="N129" s="25">
        <v>1000</v>
      </c>
      <c r="O129" s="101">
        <v>29.5</v>
      </c>
      <c r="P129" s="101">
        <v>0.08</v>
      </c>
      <c r="Q129" s="25">
        <v>1000</v>
      </c>
      <c r="R129" s="102">
        <v>5</v>
      </c>
      <c r="S129" s="101">
        <v>29.5</v>
      </c>
      <c r="T129" s="101">
        <v>0.08</v>
      </c>
      <c r="U129" s="25">
        <v>1000</v>
      </c>
      <c r="V129" s="101">
        <v>29.5</v>
      </c>
      <c r="W129" s="101">
        <v>0.08</v>
      </c>
      <c r="X129" s="25">
        <v>1000</v>
      </c>
      <c r="Y129" s="102">
        <v>5</v>
      </c>
    </row>
    <row r="130" spans="1:25" s="25" customFormat="1">
      <c r="A130" s="87">
        <f t="shared" ca="1" si="3"/>
        <v>40483</v>
      </c>
      <c r="B130" s="101">
        <v>29.5</v>
      </c>
      <c r="C130" s="101">
        <v>0.08</v>
      </c>
      <c r="D130" s="25">
        <v>1000</v>
      </c>
      <c r="E130" s="101">
        <v>29.5</v>
      </c>
      <c r="F130" s="101">
        <v>0.08</v>
      </c>
      <c r="G130" s="25">
        <v>1000</v>
      </c>
      <c r="H130" s="102">
        <v>5</v>
      </c>
      <c r="I130" s="101">
        <v>29.5</v>
      </c>
      <c r="J130" s="101">
        <v>0.08</v>
      </c>
      <c r="K130" s="25">
        <v>1000</v>
      </c>
      <c r="L130" s="101">
        <v>29.5</v>
      </c>
      <c r="M130" s="101">
        <v>0.08</v>
      </c>
      <c r="N130" s="25">
        <v>1000</v>
      </c>
      <c r="O130" s="101">
        <v>29.5</v>
      </c>
      <c r="P130" s="101">
        <v>0.08</v>
      </c>
      <c r="Q130" s="25">
        <v>1000</v>
      </c>
      <c r="R130" s="102">
        <v>5</v>
      </c>
      <c r="S130" s="101">
        <v>29.5</v>
      </c>
      <c r="T130" s="101">
        <v>0.08</v>
      </c>
      <c r="U130" s="25">
        <v>1000</v>
      </c>
      <c r="V130" s="101">
        <v>29.5</v>
      </c>
      <c r="W130" s="101">
        <v>0.08</v>
      </c>
      <c r="X130" s="25">
        <v>1000</v>
      </c>
      <c r="Y130" s="102">
        <v>5</v>
      </c>
    </row>
    <row r="131" spans="1:25" s="25" customFormat="1">
      <c r="A131" s="87">
        <f t="shared" ca="1" si="3"/>
        <v>40513</v>
      </c>
      <c r="B131" s="101">
        <v>27.5</v>
      </c>
      <c r="C131" s="101">
        <v>0.08</v>
      </c>
      <c r="D131" s="25">
        <v>1000</v>
      </c>
      <c r="E131" s="101">
        <v>27.5</v>
      </c>
      <c r="F131" s="101">
        <v>0.08</v>
      </c>
      <c r="G131" s="25">
        <v>1000</v>
      </c>
      <c r="H131" s="102">
        <v>5</v>
      </c>
      <c r="I131" s="101">
        <v>27.5</v>
      </c>
      <c r="J131" s="101">
        <v>0.08</v>
      </c>
      <c r="K131" s="25">
        <v>1000</v>
      </c>
      <c r="L131" s="101">
        <v>27.5</v>
      </c>
      <c r="M131" s="101">
        <v>0.08</v>
      </c>
      <c r="N131" s="25">
        <v>1000</v>
      </c>
      <c r="O131" s="101">
        <v>27.5</v>
      </c>
      <c r="P131" s="101">
        <v>0.08</v>
      </c>
      <c r="Q131" s="25">
        <v>1000</v>
      </c>
      <c r="R131" s="102">
        <v>5</v>
      </c>
      <c r="S131" s="101">
        <v>27.5</v>
      </c>
      <c r="T131" s="101">
        <v>0.08</v>
      </c>
      <c r="U131" s="25">
        <v>1000</v>
      </c>
      <c r="V131" s="101">
        <v>27.5</v>
      </c>
      <c r="W131" s="101">
        <v>0.08</v>
      </c>
      <c r="X131" s="25">
        <v>1000</v>
      </c>
      <c r="Y131" s="102">
        <v>5</v>
      </c>
    </row>
    <row r="132" spans="1:25" s="25" customFormat="1">
      <c r="A132" s="87">
        <f t="shared" ca="1" si="3"/>
        <v>40544</v>
      </c>
      <c r="B132" s="101">
        <v>30</v>
      </c>
      <c r="C132" s="101">
        <v>0.08</v>
      </c>
      <c r="D132" s="25">
        <v>1000</v>
      </c>
      <c r="E132" s="101">
        <v>30</v>
      </c>
      <c r="F132" s="101">
        <v>0.08</v>
      </c>
      <c r="G132" s="25">
        <v>1000</v>
      </c>
      <c r="H132" s="102">
        <v>5</v>
      </c>
      <c r="I132" s="101">
        <v>30</v>
      </c>
      <c r="J132" s="101">
        <v>0.08</v>
      </c>
      <c r="K132" s="25">
        <v>1000</v>
      </c>
      <c r="L132" s="101">
        <v>30</v>
      </c>
      <c r="M132" s="101">
        <v>0.08</v>
      </c>
      <c r="N132" s="25">
        <v>1000</v>
      </c>
      <c r="O132" s="101">
        <v>30</v>
      </c>
      <c r="P132" s="101">
        <v>0.08</v>
      </c>
      <c r="Q132" s="25">
        <v>1000</v>
      </c>
      <c r="R132" s="102">
        <v>5</v>
      </c>
      <c r="S132" s="101">
        <v>30</v>
      </c>
      <c r="T132" s="101">
        <v>0.08</v>
      </c>
      <c r="U132" s="25">
        <v>1000</v>
      </c>
      <c r="V132" s="101">
        <v>30</v>
      </c>
      <c r="W132" s="101">
        <v>0.08</v>
      </c>
      <c r="X132" s="25">
        <v>1000</v>
      </c>
      <c r="Y132" s="102">
        <v>5</v>
      </c>
    </row>
    <row r="133" spans="1:25" s="25" customFormat="1">
      <c r="A133" s="87">
        <f t="shared" ca="1" si="3"/>
        <v>40575</v>
      </c>
      <c r="B133" s="101">
        <v>28</v>
      </c>
      <c r="C133" s="101">
        <v>0.08</v>
      </c>
      <c r="D133" s="25">
        <v>1000</v>
      </c>
      <c r="E133" s="101">
        <v>28</v>
      </c>
      <c r="F133" s="101">
        <v>0.08</v>
      </c>
      <c r="G133" s="25">
        <v>1000</v>
      </c>
      <c r="H133" s="102">
        <v>5</v>
      </c>
      <c r="I133" s="101">
        <v>28</v>
      </c>
      <c r="J133" s="101">
        <v>0.08</v>
      </c>
      <c r="K133" s="25">
        <v>1000</v>
      </c>
      <c r="L133" s="101">
        <v>28</v>
      </c>
      <c r="M133" s="101">
        <v>0.08</v>
      </c>
      <c r="N133" s="25">
        <v>1000</v>
      </c>
      <c r="O133" s="101">
        <v>28</v>
      </c>
      <c r="P133" s="101">
        <v>0.08</v>
      </c>
      <c r="Q133" s="25">
        <v>1000</v>
      </c>
      <c r="R133" s="102">
        <v>5</v>
      </c>
      <c r="S133" s="101">
        <v>28</v>
      </c>
      <c r="T133" s="101">
        <v>0.08</v>
      </c>
      <c r="U133" s="25">
        <v>1000</v>
      </c>
      <c r="V133" s="101">
        <v>28</v>
      </c>
      <c r="W133" s="101">
        <v>0.08</v>
      </c>
      <c r="X133" s="25">
        <v>1000</v>
      </c>
      <c r="Y133" s="102">
        <v>5</v>
      </c>
    </row>
    <row r="134" spans="1:25" s="25" customFormat="1">
      <c r="A134" s="87">
        <f t="shared" ca="1" si="3"/>
        <v>40603</v>
      </c>
      <c r="B134" s="101">
        <v>29</v>
      </c>
      <c r="C134" s="101">
        <v>0.08</v>
      </c>
      <c r="D134" s="25">
        <v>1000</v>
      </c>
      <c r="E134" s="101">
        <v>29</v>
      </c>
      <c r="F134" s="101">
        <v>0.08</v>
      </c>
      <c r="G134" s="25">
        <v>1000</v>
      </c>
      <c r="H134" s="102">
        <v>5</v>
      </c>
      <c r="I134" s="101">
        <v>29</v>
      </c>
      <c r="J134" s="101">
        <v>0.08</v>
      </c>
      <c r="K134" s="25">
        <v>1000</v>
      </c>
      <c r="L134" s="101">
        <v>29</v>
      </c>
      <c r="M134" s="101">
        <v>0.08</v>
      </c>
      <c r="N134" s="25">
        <v>1000</v>
      </c>
      <c r="O134" s="101">
        <v>29</v>
      </c>
      <c r="P134" s="101">
        <v>0.08</v>
      </c>
      <c r="Q134" s="25">
        <v>1000</v>
      </c>
      <c r="R134" s="102">
        <v>5</v>
      </c>
      <c r="S134" s="101">
        <v>29</v>
      </c>
      <c r="T134" s="101">
        <v>0.08</v>
      </c>
      <c r="U134" s="25">
        <v>1000</v>
      </c>
      <c r="V134" s="101">
        <v>29</v>
      </c>
      <c r="W134" s="101">
        <v>0.08</v>
      </c>
      <c r="X134" s="25">
        <v>1000</v>
      </c>
      <c r="Y134" s="102">
        <v>5</v>
      </c>
    </row>
    <row r="135" spans="1:25" s="25" customFormat="1">
      <c r="A135" s="87">
        <f t="shared" ca="1" si="3"/>
        <v>40634</v>
      </c>
      <c r="B135" s="101">
        <v>30</v>
      </c>
      <c r="C135" s="101">
        <v>0.08</v>
      </c>
      <c r="D135" s="25">
        <v>1000</v>
      </c>
      <c r="E135" s="101">
        <v>30</v>
      </c>
      <c r="F135" s="101">
        <v>0.08</v>
      </c>
      <c r="G135" s="25">
        <v>1000</v>
      </c>
      <c r="H135" s="102">
        <v>5</v>
      </c>
      <c r="I135" s="101">
        <v>30</v>
      </c>
      <c r="J135" s="101">
        <v>0.08</v>
      </c>
      <c r="K135" s="25">
        <v>1000</v>
      </c>
      <c r="L135" s="101">
        <v>30</v>
      </c>
      <c r="M135" s="101">
        <v>0.08</v>
      </c>
      <c r="N135" s="25">
        <v>1000</v>
      </c>
      <c r="O135" s="101">
        <v>30</v>
      </c>
      <c r="P135" s="101">
        <v>0.08</v>
      </c>
      <c r="Q135" s="25">
        <v>1000</v>
      </c>
      <c r="R135" s="102">
        <v>5</v>
      </c>
      <c r="S135" s="101">
        <v>30</v>
      </c>
      <c r="T135" s="101">
        <v>0.08</v>
      </c>
      <c r="U135" s="25">
        <v>1000</v>
      </c>
      <c r="V135" s="101">
        <v>30</v>
      </c>
      <c r="W135" s="101">
        <v>0.08</v>
      </c>
      <c r="X135" s="25">
        <v>1000</v>
      </c>
      <c r="Y135" s="102">
        <v>5</v>
      </c>
    </row>
    <row r="136" spans="1:25" s="25" customFormat="1">
      <c r="A136" s="87">
        <f t="shared" ca="1" si="3"/>
        <v>40664</v>
      </c>
      <c r="B136" s="101">
        <v>31</v>
      </c>
      <c r="C136" s="101">
        <v>0.08</v>
      </c>
      <c r="D136" s="25">
        <v>1000</v>
      </c>
      <c r="E136" s="101">
        <v>31</v>
      </c>
      <c r="F136" s="101">
        <v>0.08</v>
      </c>
      <c r="G136" s="25">
        <v>1000</v>
      </c>
      <c r="H136" s="102">
        <v>5</v>
      </c>
      <c r="I136" s="101">
        <v>31</v>
      </c>
      <c r="J136" s="101">
        <v>0.08</v>
      </c>
      <c r="K136" s="25">
        <v>1000</v>
      </c>
      <c r="L136" s="101">
        <v>31</v>
      </c>
      <c r="M136" s="101">
        <v>0.08</v>
      </c>
      <c r="N136" s="25">
        <v>1000</v>
      </c>
      <c r="O136" s="101">
        <v>31</v>
      </c>
      <c r="P136" s="101">
        <v>0.08</v>
      </c>
      <c r="Q136" s="25">
        <v>1000</v>
      </c>
      <c r="R136" s="102">
        <v>5</v>
      </c>
      <c r="S136" s="101">
        <v>31</v>
      </c>
      <c r="T136" s="101">
        <v>0.08</v>
      </c>
      <c r="U136" s="25">
        <v>1000</v>
      </c>
      <c r="V136" s="101">
        <v>31</v>
      </c>
      <c r="W136" s="101">
        <v>0.08</v>
      </c>
      <c r="X136" s="25">
        <v>1000</v>
      </c>
      <c r="Y136" s="102">
        <v>5</v>
      </c>
    </row>
    <row r="137" spans="1:25" s="25" customFormat="1">
      <c r="A137" s="87">
        <f t="shared" ca="1" si="3"/>
        <v>40695</v>
      </c>
      <c r="B137" s="101">
        <v>35</v>
      </c>
      <c r="C137" s="101">
        <v>0.08</v>
      </c>
      <c r="D137" s="25">
        <v>1000</v>
      </c>
      <c r="E137" s="101">
        <v>35</v>
      </c>
      <c r="F137" s="101">
        <v>0.08</v>
      </c>
      <c r="G137" s="25">
        <v>1000</v>
      </c>
      <c r="H137" s="102">
        <v>5</v>
      </c>
      <c r="I137" s="101">
        <v>35</v>
      </c>
      <c r="J137" s="101">
        <v>0.08</v>
      </c>
      <c r="K137" s="25">
        <v>1000</v>
      </c>
      <c r="L137" s="101">
        <v>35</v>
      </c>
      <c r="M137" s="101">
        <v>0.08</v>
      </c>
      <c r="N137" s="25">
        <v>1000</v>
      </c>
      <c r="O137" s="101">
        <v>35</v>
      </c>
      <c r="P137" s="101">
        <v>0.08</v>
      </c>
      <c r="Q137" s="25">
        <v>1000</v>
      </c>
      <c r="R137" s="102">
        <v>5</v>
      </c>
      <c r="S137" s="101">
        <v>35</v>
      </c>
      <c r="T137" s="101">
        <v>0.08</v>
      </c>
      <c r="U137" s="25">
        <v>1000</v>
      </c>
      <c r="V137" s="101">
        <v>35</v>
      </c>
      <c r="W137" s="101">
        <v>0.08</v>
      </c>
      <c r="X137" s="25">
        <v>1000</v>
      </c>
      <c r="Y137" s="102">
        <v>5</v>
      </c>
    </row>
    <row r="138" spans="1:25" s="25" customFormat="1">
      <c r="A138" s="87">
        <f t="shared" ca="1" si="3"/>
        <v>40725</v>
      </c>
      <c r="B138" s="101">
        <v>42</v>
      </c>
      <c r="C138" s="101">
        <v>0.08</v>
      </c>
      <c r="D138" s="25">
        <v>1000</v>
      </c>
      <c r="E138" s="101">
        <v>42</v>
      </c>
      <c r="F138" s="101">
        <v>0.08</v>
      </c>
      <c r="G138" s="25">
        <v>1000</v>
      </c>
      <c r="H138" s="102">
        <v>5</v>
      </c>
      <c r="I138" s="101">
        <v>42</v>
      </c>
      <c r="J138" s="101">
        <v>0.08</v>
      </c>
      <c r="K138" s="25">
        <v>1000</v>
      </c>
      <c r="L138" s="101">
        <v>42</v>
      </c>
      <c r="M138" s="101">
        <v>0.08</v>
      </c>
      <c r="N138" s="25">
        <v>1000</v>
      </c>
      <c r="O138" s="101">
        <v>42</v>
      </c>
      <c r="P138" s="101">
        <v>0.08</v>
      </c>
      <c r="Q138" s="25">
        <v>1000</v>
      </c>
      <c r="R138" s="102">
        <v>5</v>
      </c>
      <c r="S138" s="101">
        <v>42</v>
      </c>
      <c r="T138" s="101">
        <v>0.08</v>
      </c>
      <c r="U138" s="25">
        <v>1000</v>
      </c>
      <c r="V138" s="101">
        <v>42</v>
      </c>
      <c r="W138" s="101">
        <v>0.08</v>
      </c>
      <c r="X138" s="25">
        <v>1000</v>
      </c>
      <c r="Y138" s="102">
        <v>5</v>
      </c>
    </row>
    <row r="139" spans="1:25" s="25" customFormat="1">
      <c r="A139" s="87">
        <f t="shared" ca="1" si="3"/>
        <v>40756</v>
      </c>
      <c r="B139" s="101">
        <v>42</v>
      </c>
      <c r="C139" s="101">
        <v>0.08</v>
      </c>
      <c r="D139" s="25">
        <v>1000</v>
      </c>
      <c r="E139" s="101">
        <v>42</v>
      </c>
      <c r="F139" s="101">
        <v>0.08</v>
      </c>
      <c r="G139" s="25">
        <v>1000</v>
      </c>
      <c r="H139" s="102">
        <v>5</v>
      </c>
      <c r="I139" s="101">
        <v>42</v>
      </c>
      <c r="J139" s="101">
        <v>0.08</v>
      </c>
      <c r="K139" s="25">
        <v>1000</v>
      </c>
      <c r="L139" s="101">
        <v>42</v>
      </c>
      <c r="M139" s="101">
        <v>0.08</v>
      </c>
      <c r="N139" s="25">
        <v>1000</v>
      </c>
      <c r="O139" s="101">
        <v>42</v>
      </c>
      <c r="P139" s="101">
        <v>0.08</v>
      </c>
      <c r="Q139" s="25">
        <v>1000</v>
      </c>
      <c r="R139" s="102">
        <v>5</v>
      </c>
      <c r="S139" s="101">
        <v>42</v>
      </c>
      <c r="T139" s="101">
        <v>0.08</v>
      </c>
      <c r="U139" s="25">
        <v>1000</v>
      </c>
      <c r="V139" s="101">
        <v>42</v>
      </c>
      <c r="W139" s="101">
        <v>0.08</v>
      </c>
      <c r="X139" s="25">
        <v>1000</v>
      </c>
      <c r="Y139" s="102">
        <v>5</v>
      </c>
    </row>
    <row r="140" spans="1:25" s="25" customFormat="1">
      <c r="A140" s="87">
        <f t="shared" ca="1" si="3"/>
        <v>40787</v>
      </c>
      <c r="B140" s="101">
        <v>31.25</v>
      </c>
      <c r="C140" s="101">
        <v>0.08</v>
      </c>
      <c r="D140" s="25">
        <v>1000</v>
      </c>
      <c r="E140" s="101">
        <v>31.25</v>
      </c>
      <c r="F140" s="101">
        <v>0.08</v>
      </c>
      <c r="G140" s="25">
        <v>1000</v>
      </c>
      <c r="H140" s="102">
        <v>5</v>
      </c>
      <c r="I140" s="101">
        <v>31.25</v>
      </c>
      <c r="J140" s="101">
        <v>0.08</v>
      </c>
      <c r="K140" s="25">
        <v>1000</v>
      </c>
      <c r="L140" s="101">
        <v>31.25</v>
      </c>
      <c r="M140" s="101">
        <v>0.08</v>
      </c>
      <c r="N140" s="25">
        <v>1000</v>
      </c>
      <c r="O140" s="101">
        <v>31.25</v>
      </c>
      <c r="P140" s="101">
        <v>0.08</v>
      </c>
      <c r="Q140" s="25">
        <v>1000</v>
      </c>
      <c r="R140" s="102">
        <v>5</v>
      </c>
      <c r="S140" s="101">
        <v>31.25</v>
      </c>
      <c r="T140" s="101">
        <v>0.08</v>
      </c>
      <c r="U140" s="25">
        <v>1000</v>
      </c>
      <c r="V140" s="101">
        <v>31.25</v>
      </c>
      <c r="W140" s="101">
        <v>0.08</v>
      </c>
      <c r="X140" s="25">
        <v>1000</v>
      </c>
      <c r="Y140" s="102">
        <v>5</v>
      </c>
    </row>
    <row r="141" spans="1:25" s="25" customFormat="1">
      <c r="A141" s="87">
        <f t="shared" ref="A141:A204" ca="1" si="4">EOMONTH(A140,0)+1</f>
        <v>40817</v>
      </c>
      <c r="B141" s="101">
        <v>30.25</v>
      </c>
      <c r="C141" s="101">
        <v>0.08</v>
      </c>
      <c r="D141" s="25">
        <v>1000</v>
      </c>
      <c r="E141" s="101">
        <v>30.25</v>
      </c>
      <c r="F141" s="101">
        <v>0.08</v>
      </c>
      <c r="G141" s="25">
        <v>1000</v>
      </c>
      <c r="H141" s="102">
        <v>5</v>
      </c>
      <c r="I141" s="101">
        <v>30.25</v>
      </c>
      <c r="J141" s="101">
        <v>0.08</v>
      </c>
      <c r="K141" s="25">
        <v>1000</v>
      </c>
      <c r="L141" s="101">
        <v>30.25</v>
      </c>
      <c r="M141" s="101">
        <v>0.08</v>
      </c>
      <c r="N141" s="25">
        <v>1000</v>
      </c>
      <c r="O141" s="101">
        <v>30.25</v>
      </c>
      <c r="P141" s="101">
        <v>0.08</v>
      </c>
      <c r="Q141" s="25">
        <v>1000</v>
      </c>
      <c r="R141" s="102">
        <v>5</v>
      </c>
      <c r="S141" s="101">
        <v>30.25</v>
      </c>
      <c r="T141" s="101">
        <v>0.08</v>
      </c>
      <c r="U141" s="25">
        <v>1000</v>
      </c>
      <c r="V141" s="101">
        <v>30.25</v>
      </c>
      <c r="W141" s="101">
        <v>0.08</v>
      </c>
      <c r="X141" s="25">
        <v>1000</v>
      </c>
      <c r="Y141" s="102">
        <v>5</v>
      </c>
    </row>
    <row r="142" spans="1:25" s="25" customFormat="1">
      <c r="A142" s="87">
        <f t="shared" ca="1" si="4"/>
        <v>40848</v>
      </c>
      <c r="B142" s="101">
        <v>30.25</v>
      </c>
      <c r="C142" s="101">
        <v>0.08</v>
      </c>
      <c r="D142" s="25">
        <v>1000</v>
      </c>
      <c r="E142" s="101">
        <v>30.25</v>
      </c>
      <c r="F142" s="101">
        <v>0.08</v>
      </c>
      <c r="G142" s="25">
        <v>1000</v>
      </c>
      <c r="H142" s="102">
        <v>5</v>
      </c>
      <c r="I142" s="101">
        <v>30.25</v>
      </c>
      <c r="J142" s="101">
        <v>0.08</v>
      </c>
      <c r="K142" s="25">
        <v>1000</v>
      </c>
      <c r="L142" s="101">
        <v>30.25</v>
      </c>
      <c r="M142" s="101">
        <v>0.08</v>
      </c>
      <c r="N142" s="25">
        <v>1000</v>
      </c>
      <c r="O142" s="101">
        <v>30.25</v>
      </c>
      <c r="P142" s="101">
        <v>0.08</v>
      </c>
      <c r="Q142" s="25">
        <v>1000</v>
      </c>
      <c r="R142" s="102">
        <v>5</v>
      </c>
      <c r="S142" s="101">
        <v>30.25</v>
      </c>
      <c r="T142" s="101">
        <v>0.08</v>
      </c>
      <c r="U142" s="25">
        <v>1000</v>
      </c>
      <c r="V142" s="101">
        <v>30.25</v>
      </c>
      <c r="W142" s="101">
        <v>0.08</v>
      </c>
      <c r="X142" s="25">
        <v>1000</v>
      </c>
      <c r="Y142" s="102">
        <v>5</v>
      </c>
    </row>
    <row r="143" spans="1:25" s="25" customFormat="1">
      <c r="A143" s="87">
        <f t="shared" ca="1" si="4"/>
        <v>40878</v>
      </c>
      <c r="B143" s="101">
        <v>28.25</v>
      </c>
      <c r="C143" s="101">
        <v>0.08</v>
      </c>
      <c r="D143" s="25">
        <v>1000</v>
      </c>
      <c r="E143" s="101">
        <v>28.25</v>
      </c>
      <c r="F143" s="101">
        <v>0.08</v>
      </c>
      <c r="G143" s="25">
        <v>1000</v>
      </c>
      <c r="H143" s="102">
        <v>5</v>
      </c>
      <c r="I143" s="101">
        <v>28.25</v>
      </c>
      <c r="J143" s="101">
        <v>0.08</v>
      </c>
      <c r="K143" s="25">
        <v>1000</v>
      </c>
      <c r="L143" s="101">
        <v>28.25</v>
      </c>
      <c r="M143" s="101">
        <v>0.08</v>
      </c>
      <c r="N143" s="25">
        <v>1000</v>
      </c>
      <c r="O143" s="101">
        <v>28.25</v>
      </c>
      <c r="P143" s="101">
        <v>0.08</v>
      </c>
      <c r="Q143" s="25">
        <v>1000</v>
      </c>
      <c r="R143" s="102">
        <v>5</v>
      </c>
      <c r="S143" s="101">
        <v>28.25</v>
      </c>
      <c r="T143" s="101">
        <v>0.08</v>
      </c>
      <c r="U143" s="25">
        <v>1000</v>
      </c>
      <c r="V143" s="101">
        <v>28.25</v>
      </c>
      <c r="W143" s="101">
        <v>0.08</v>
      </c>
      <c r="X143" s="25">
        <v>1000</v>
      </c>
      <c r="Y143" s="102">
        <v>5</v>
      </c>
    </row>
    <row r="144" spans="1:25" s="25" customFormat="1">
      <c r="A144" s="87">
        <f t="shared" ca="1" si="4"/>
        <v>40909</v>
      </c>
      <c r="B144" s="101">
        <v>30.75</v>
      </c>
      <c r="C144" s="101">
        <v>0.08</v>
      </c>
      <c r="D144" s="25">
        <v>1000</v>
      </c>
      <c r="E144" s="101">
        <v>30.75</v>
      </c>
      <c r="F144" s="101">
        <v>0.08</v>
      </c>
      <c r="G144" s="25">
        <v>1000</v>
      </c>
      <c r="H144" s="102">
        <v>5</v>
      </c>
      <c r="I144" s="101">
        <v>30.75</v>
      </c>
      <c r="J144" s="101">
        <v>0.08</v>
      </c>
      <c r="K144" s="25">
        <v>1000</v>
      </c>
      <c r="L144" s="101">
        <v>30.75</v>
      </c>
      <c r="M144" s="101">
        <v>0.08</v>
      </c>
      <c r="N144" s="25">
        <v>1000</v>
      </c>
      <c r="O144" s="101">
        <v>30.75</v>
      </c>
      <c r="P144" s="101">
        <v>0.08</v>
      </c>
      <c r="Q144" s="25">
        <v>1000</v>
      </c>
      <c r="R144" s="102">
        <v>5</v>
      </c>
      <c r="S144" s="101">
        <v>30.75</v>
      </c>
      <c r="T144" s="101">
        <v>0.08</v>
      </c>
      <c r="U144" s="25">
        <v>1000</v>
      </c>
      <c r="V144" s="101">
        <v>30.75</v>
      </c>
      <c r="W144" s="101">
        <v>0.08</v>
      </c>
      <c r="X144" s="25">
        <v>1000</v>
      </c>
      <c r="Y144" s="102">
        <v>5</v>
      </c>
    </row>
    <row r="145" spans="1:25" s="25" customFormat="1">
      <c r="A145" s="87">
        <f t="shared" ca="1" si="4"/>
        <v>40940</v>
      </c>
      <c r="B145" s="101">
        <v>28.75</v>
      </c>
      <c r="C145" s="101">
        <v>0.08</v>
      </c>
      <c r="D145" s="25">
        <v>1000</v>
      </c>
      <c r="E145" s="101">
        <v>28.75</v>
      </c>
      <c r="F145" s="101">
        <v>0.08</v>
      </c>
      <c r="G145" s="25">
        <v>1000</v>
      </c>
      <c r="H145" s="102">
        <v>5</v>
      </c>
      <c r="I145" s="101">
        <v>28.75</v>
      </c>
      <c r="J145" s="101">
        <v>0.08</v>
      </c>
      <c r="K145" s="25">
        <v>1000</v>
      </c>
      <c r="L145" s="101">
        <v>28.75</v>
      </c>
      <c r="M145" s="101">
        <v>0.08</v>
      </c>
      <c r="N145" s="25">
        <v>1000</v>
      </c>
      <c r="O145" s="101">
        <v>28.75</v>
      </c>
      <c r="P145" s="101">
        <v>0.08</v>
      </c>
      <c r="Q145" s="25">
        <v>1000</v>
      </c>
      <c r="R145" s="102">
        <v>5</v>
      </c>
      <c r="S145" s="101">
        <v>28.75</v>
      </c>
      <c r="T145" s="101">
        <v>0.08</v>
      </c>
      <c r="U145" s="25">
        <v>1000</v>
      </c>
      <c r="V145" s="101">
        <v>28.75</v>
      </c>
      <c r="W145" s="101">
        <v>0.08</v>
      </c>
      <c r="X145" s="25">
        <v>1000</v>
      </c>
      <c r="Y145" s="102">
        <v>5</v>
      </c>
    </row>
    <row r="146" spans="1:25" s="25" customFormat="1">
      <c r="A146" s="87">
        <f t="shared" ca="1" si="4"/>
        <v>40969</v>
      </c>
      <c r="B146" s="101">
        <v>29.75</v>
      </c>
      <c r="C146" s="101">
        <v>0.08</v>
      </c>
      <c r="D146" s="25">
        <v>1000</v>
      </c>
      <c r="E146" s="101">
        <v>29.75</v>
      </c>
      <c r="F146" s="101">
        <v>0.08</v>
      </c>
      <c r="G146" s="25">
        <v>1000</v>
      </c>
      <c r="H146" s="102">
        <v>5</v>
      </c>
      <c r="I146" s="101">
        <v>29.75</v>
      </c>
      <c r="J146" s="101">
        <v>0.08</v>
      </c>
      <c r="K146" s="25">
        <v>1000</v>
      </c>
      <c r="L146" s="101">
        <v>29.75</v>
      </c>
      <c r="M146" s="101">
        <v>0.08</v>
      </c>
      <c r="N146" s="25">
        <v>1000</v>
      </c>
      <c r="O146" s="101">
        <v>29.75</v>
      </c>
      <c r="P146" s="101">
        <v>0.08</v>
      </c>
      <c r="Q146" s="25">
        <v>1000</v>
      </c>
      <c r="R146" s="102">
        <v>5</v>
      </c>
      <c r="S146" s="101">
        <v>29.75</v>
      </c>
      <c r="T146" s="101">
        <v>0.08</v>
      </c>
      <c r="U146" s="25">
        <v>1000</v>
      </c>
      <c r="V146" s="101">
        <v>29.75</v>
      </c>
      <c r="W146" s="101">
        <v>0.08</v>
      </c>
      <c r="X146" s="25">
        <v>1000</v>
      </c>
      <c r="Y146" s="102">
        <v>5</v>
      </c>
    </row>
    <row r="147" spans="1:25" s="25" customFormat="1">
      <c r="A147" s="87">
        <f t="shared" ca="1" si="4"/>
        <v>41000</v>
      </c>
      <c r="B147" s="101">
        <v>30.75</v>
      </c>
      <c r="C147" s="101">
        <v>0.08</v>
      </c>
      <c r="D147" s="25">
        <v>1000</v>
      </c>
      <c r="E147" s="101">
        <v>30.75</v>
      </c>
      <c r="F147" s="101">
        <v>0.08</v>
      </c>
      <c r="G147" s="25">
        <v>1000</v>
      </c>
      <c r="H147" s="102">
        <v>5</v>
      </c>
      <c r="I147" s="101">
        <v>30.75</v>
      </c>
      <c r="J147" s="101">
        <v>0.08</v>
      </c>
      <c r="K147" s="25">
        <v>1000</v>
      </c>
      <c r="L147" s="101">
        <v>30.75</v>
      </c>
      <c r="M147" s="101">
        <v>0.08</v>
      </c>
      <c r="N147" s="25">
        <v>1000</v>
      </c>
      <c r="O147" s="101">
        <v>30.75</v>
      </c>
      <c r="P147" s="101">
        <v>0.08</v>
      </c>
      <c r="Q147" s="25">
        <v>1000</v>
      </c>
      <c r="R147" s="102">
        <v>5</v>
      </c>
      <c r="S147" s="101">
        <v>30.75</v>
      </c>
      <c r="T147" s="101">
        <v>0.08</v>
      </c>
      <c r="U147" s="25">
        <v>1000</v>
      </c>
      <c r="V147" s="101">
        <v>30.75</v>
      </c>
      <c r="W147" s="101">
        <v>0.08</v>
      </c>
      <c r="X147" s="25">
        <v>1000</v>
      </c>
      <c r="Y147" s="102">
        <v>5</v>
      </c>
    </row>
    <row r="148" spans="1:25" s="25" customFormat="1">
      <c r="A148" s="87">
        <f t="shared" ca="1" si="4"/>
        <v>41030</v>
      </c>
      <c r="B148" s="101">
        <v>31.75</v>
      </c>
      <c r="C148" s="101">
        <v>0.08</v>
      </c>
      <c r="D148" s="25">
        <v>1000</v>
      </c>
      <c r="E148" s="101">
        <v>31.75</v>
      </c>
      <c r="F148" s="101">
        <v>0.08</v>
      </c>
      <c r="G148" s="25">
        <v>1000</v>
      </c>
      <c r="H148" s="102">
        <v>5</v>
      </c>
      <c r="I148" s="101">
        <v>31.75</v>
      </c>
      <c r="J148" s="101">
        <v>0.08</v>
      </c>
      <c r="K148" s="25">
        <v>1000</v>
      </c>
      <c r="L148" s="101">
        <v>31.75</v>
      </c>
      <c r="M148" s="101">
        <v>0.08</v>
      </c>
      <c r="N148" s="25">
        <v>1000</v>
      </c>
      <c r="O148" s="101">
        <v>31.75</v>
      </c>
      <c r="P148" s="101">
        <v>0.08</v>
      </c>
      <c r="Q148" s="25">
        <v>1000</v>
      </c>
      <c r="R148" s="102">
        <v>5</v>
      </c>
      <c r="S148" s="101">
        <v>31.75</v>
      </c>
      <c r="T148" s="101">
        <v>0.08</v>
      </c>
      <c r="U148" s="25">
        <v>1000</v>
      </c>
      <c r="V148" s="101">
        <v>31.75</v>
      </c>
      <c r="W148" s="101">
        <v>0.08</v>
      </c>
      <c r="X148" s="25">
        <v>1000</v>
      </c>
      <c r="Y148" s="102">
        <v>5</v>
      </c>
    </row>
    <row r="149" spans="1:25" s="25" customFormat="1">
      <c r="A149" s="87">
        <f t="shared" ca="1" si="4"/>
        <v>41061</v>
      </c>
      <c r="B149" s="101">
        <v>35.75</v>
      </c>
      <c r="C149" s="101">
        <v>0.08</v>
      </c>
      <c r="D149" s="25">
        <v>1000</v>
      </c>
      <c r="E149" s="101">
        <v>35.75</v>
      </c>
      <c r="F149" s="101">
        <v>0.08</v>
      </c>
      <c r="G149" s="25">
        <v>1000</v>
      </c>
      <c r="H149" s="102">
        <v>5</v>
      </c>
      <c r="I149" s="101">
        <v>35.75</v>
      </c>
      <c r="J149" s="101">
        <v>0.08</v>
      </c>
      <c r="K149" s="25">
        <v>1000</v>
      </c>
      <c r="L149" s="101">
        <v>35.75</v>
      </c>
      <c r="M149" s="101">
        <v>0.08</v>
      </c>
      <c r="N149" s="25">
        <v>1000</v>
      </c>
      <c r="O149" s="101">
        <v>35.75</v>
      </c>
      <c r="P149" s="101">
        <v>0.08</v>
      </c>
      <c r="Q149" s="25">
        <v>1000</v>
      </c>
      <c r="R149" s="102">
        <v>5</v>
      </c>
      <c r="S149" s="101">
        <v>35.75</v>
      </c>
      <c r="T149" s="101">
        <v>0.08</v>
      </c>
      <c r="U149" s="25">
        <v>1000</v>
      </c>
      <c r="V149" s="101">
        <v>35.75</v>
      </c>
      <c r="W149" s="101">
        <v>0.08</v>
      </c>
      <c r="X149" s="25">
        <v>1000</v>
      </c>
      <c r="Y149" s="102">
        <v>5</v>
      </c>
    </row>
    <row r="150" spans="1:25" s="25" customFormat="1">
      <c r="A150" s="87">
        <f t="shared" ca="1" si="4"/>
        <v>41091</v>
      </c>
      <c r="B150" s="101">
        <v>42.75</v>
      </c>
      <c r="C150" s="101">
        <v>0.08</v>
      </c>
      <c r="D150" s="25">
        <v>1000</v>
      </c>
      <c r="E150" s="101">
        <v>42.75</v>
      </c>
      <c r="F150" s="101">
        <v>0.08</v>
      </c>
      <c r="G150" s="25">
        <v>1000</v>
      </c>
      <c r="H150" s="102">
        <v>5</v>
      </c>
      <c r="I150" s="101">
        <v>42.75</v>
      </c>
      <c r="J150" s="101">
        <v>0.08</v>
      </c>
      <c r="K150" s="25">
        <v>1000</v>
      </c>
      <c r="L150" s="101">
        <v>42.75</v>
      </c>
      <c r="M150" s="101">
        <v>0.08</v>
      </c>
      <c r="N150" s="25">
        <v>1000</v>
      </c>
      <c r="O150" s="101">
        <v>42.75</v>
      </c>
      <c r="P150" s="101">
        <v>0.08</v>
      </c>
      <c r="Q150" s="25">
        <v>1000</v>
      </c>
      <c r="R150" s="102">
        <v>5</v>
      </c>
      <c r="S150" s="101">
        <v>42.75</v>
      </c>
      <c r="T150" s="101">
        <v>0.08</v>
      </c>
      <c r="U150" s="25">
        <v>1000</v>
      </c>
      <c r="V150" s="101">
        <v>42.75</v>
      </c>
      <c r="W150" s="101">
        <v>0.08</v>
      </c>
      <c r="X150" s="25">
        <v>1000</v>
      </c>
      <c r="Y150" s="102">
        <v>5</v>
      </c>
    </row>
    <row r="151" spans="1:25" s="25" customFormat="1">
      <c r="A151" s="87">
        <f t="shared" ca="1" si="4"/>
        <v>41122</v>
      </c>
      <c r="B151" s="101">
        <v>42.75</v>
      </c>
      <c r="C151" s="101">
        <v>0.08</v>
      </c>
      <c r="D151" s="25">
        <v>1000</v>
      </c>
      <c r="E151" s="101">
        <v>42.75</v>
      </c>
      <c r="F151" s="101">
        <v>0.08</v>
      </c>
      <c r="G151" s="25">
        <v>1000</v>
      </c>
      <c r="H151" s="102">
        <v>5</v>
      </c>
      <c r="I151" s="101">
        <v>42.75</v>
      </c>
      <c r="J151" s="101">
        <v>0.08</v>
      </c>
      <c r="K151" s="25">
        <v>1000</v>
      </c>
      <c r="L151" s="101">
        <v>42.75</v>
      </c>
      <c r="M151" s="101">
        <v>0.08</v>
      </c>
      <c r="N151" s="25">
        <v>1000</v>
      </c>
      <c r="O151" s="101">
        <v>42.75</v>
      </c>
      <c r="P151" s="101">
        <v>0.08</v>
      </c>
      <c r="Q151" s="25">
        <v>1000</v>
      </c>
      <c r="R151" s="102">
        <v>5</v>
      </c>
      <c r="S151" s="101">
        <v>42.75</v>
      </c>
      <c r="T151" s="101">
        <v>0.08</v>
      </c>
      <c r="U151" s="25">
        <v>1000</v>
      </c>
      <c r="V151" s="101">
        <v>42.75</v>
      </c>
      <c r="W151" s="101">
        <v>0.08</v>
      </c>
      <c r="X151" s="25">
        <v>1000</v>
      </c>
      <c r="Y151" s="102">
        <v>5</v>
      </c>
    </row>
    <row r="152" spans="1:25" s="25" customFormat="1">
      <c r="A152" s="87">
        <f t="shared" ca="1" si="4"/>
        <v>41153</v>
      </c>
      <c r="B152" s="101">
        <v>32</v>
      </c>
      <c r="C152" s="101">
        <v>0.08</v>
      </c>
      <c r="D152" s="25">
        <v>1000</v>
      </c>
      <c r="E152" s="101">
        <v>32</v>
      </c>
      <c r="F152" s="101">
        <v>0.08</v>
      </c>
      <c r="G152" s="25">
        <v>1000</v>
      </c>
      <c r="H152" s="102">
        <v>5</v>
      </c>
      <c r="I152" s="101">
        <v>32</v>
      </c>
      <c r="J152" s="101">
        <v>0.08</v>
      </c>
      <c r="K152" s="25">
        <v>1000</v>
      </c>
      <c r="L152" s="101">
        <v>32</v>
      </c>
      <c r="M152" s="101">
        <v>0.08</v>
      </c>
      <c r="N152" s="25">
        <v>1000</v>
      </c>
      <c r="O152" s="101">
        <v>32</v>
      </c>
      <c r="P152" s="101">
        <v>0.08</v>
      </c>
      <c r="Q152" s="25">
        <v>1000</v>
      </c>
      <c r="R152" s="102">
        <v>5</v>
      </c>
      <c r="S152" s="101">
        <v>32</v>
      </c>
      <c r="T152" s="101">
        <v>0.08</v>
      </c>
      <c r="U152" s="25">
        <v>1000</v>
      </c>
      <c r="V152" s="101">
        <v>32</v>
      </c>
      <c r="W152" s="101">
        <v>0.08</v>
      </c>
      <c r="X152" s="25">
        <v>1000</v>
      </c>
      <c r="Y152" s="102">
        <v>5</v>
      </c>
    </row>
    <row r="153" spans="1:25" s="25" customFormat="1">
      <c r="A153" s="87">
        <f t="shared" ca="1" si="4"/>
        <v>41183</v>
      </c>
      <c r="B153" s="101">
        <v>31</v>
      </c>
      <c r="C153" s="101">
        <v>0.08</v>
      </c>
      <c r="D153" s="25">
        <v>1000</v>
      </c>
      <c r="E153" s="101">
        <v>31</v>
      </c>
      <c r="F153" s="101">
        <v>0.08</v>
      </c>
      <c r="G153" s="25">
        <v>1000</v>
      </c>
      <c r="H153" s="102">
        <v>5</v>
      </c>
      <c r="I153" s="101">
        <v>31</v>
      </c>
      <c r="J153" s="101">
        <v>0.08</v>
      </c>
      <c r="K153" s="25">
        <v>1000</v>
      </c>
      <c r="L153" s="101">
        <v>31</v>
      </c>
      <c r="M153" s="101">
        <v>0.08</v>
      </c>
      <c r="N153" s="25">
        <v>1000</v>
      </c>
      <c r="O153" s="101">
        <v>31</v>
      </c>
      <c r="P153" s="101">
        <v>0.08</v>
      </c>
      <c r="Q153" s="25">
        <v>1000</v>
      </c>
      <c r="R153" s="102">
        <v>5</v>
      </c>
      <c r="S153" s="101">
        <v>31</v>
      </c>
      <c r="T153" s="101">
        <v>0.08</v>
      </c>
      <c r="U153" s="25">
        <v>1000</v>
      </c>
      <c r="V153" s="101">
        <v>31</v>
      </c>
      <c r="W153" s="101">
        <v>0.08</v>
      </c>
      <c r="X153" s="25">
        <v>1000</v>
      </c>
      <c r="Y153" s="102">
        <v>5</v>
      </c>
    </row>
    <row r="154" spans="1:25" s="25" customFormat="1">
      <c r="A154" s="87">
        <f t="shared" ca="1" si="4"/>
        <v>41214</v>
      </c>
      <c r="B154" s="101">
        <v>31</v>
      </c>
      <c r="C154" s="101">
        <v>0.08</v>
      </c>
      <c r="D154" s="25">
        <v>1000</v>
      </c>
      <c r="E154" s="101">
        <v>31</v>
      </c>
      <c r="F154" s="101">
        <v>0.08</v>
      </c>
      <c r="G154" s="25">
        <v>1000</v>
      </c>
      <c r="H154" s="102">
        <v>5</v>
      </c>
      <c r="I154" s="101">
        <v>31</v>
      </c>
      <c r="J154" s="101">
        <v>0.08</v>
      </c>
      <c r="K154" s="25">
        <v>1000</v>
      </c>
      <c r="L154" s="101">
        <v>31</v>
      </c>
      <c r="M154" s="101">
        <v>0.08</v>
      </c>
      <c r="N154" s="25">
        <v>1000</v>
      </c>
      <c r="O154" s="101">
        <v>31</v>
      </c>
      <c r="P154" s="101">
        <v>0.08</v>
      </c>
      <c r="Q154" s="25">
        <v>1000</v>
      </c>
      <c r="R154" s="102">
        <v>5</v>
      </c>
      <c r="S154" s="101">
        <v>31</v>
      </c>
      <c r="T154" s="101">
        <v>0.08</v>
      </c>
      <c r="U154" s="25">
        <v>1000</v>
      </c>
      <c r="V154" s="101">
        <v>31</v>
      </c>
      <c r="W154" s="101">
        <v>0.08</v>
      </c>
      <c r="X154" s="25">
        <v>1000</v>
      </c>
      <c r="Y154" s="102">
        <v>5</v>
      </c>
    </row>
    <row r="155" spans="1:25" s="25" customFormat="1">
      <c r="A155" s="87">
        <f t="shared" ca="1" si="4"/>
        <v>41244</v>
      </c>
      <c r="B155" s="101">
        <v>29</v>
      </c>
      <c r="C155" s="101">
        <v>0.08</v>
      </c>
      <c r="D155" s="25">
        <v>1000</v>
      </c>
      <c r="E155" s="101">
        <v>29</v>
      </c>
      <c r="F155" s="101">
        <v>0.08</v>
      </c>
      <c r="G155" s="25">
        <v>1000</v>
      </c>
      <c r="H155" s="102">
        <v>5</v>
      </c>
      <c r="I155" s="101">
        <v>29</v>
      </c>
      <c r="J155" s="101">
        <v>0.08</v>
      </c>
      <c r="K155" s="25">
        <v>1000</v>
      </c>
      <c r="L155" s="101">
        <v>29</v>
      </c>
      <c r="M155" s="101">
        <v>0.08</v>
      </c>
      <c r="N155" s="25">
        <v>1000</v>
      </c>
      <c r="O155" s="101">
        <v>29</v>
      </c>
      <c r="P155" s="101">
        <v>0.08</v>
      </c>
      <c r="Q155" s="25">
        <v>1000</v>
      </c>
      <c r="R155" s="102">
        <v>5</v>
      </c>
      <c r="S155" s="101">
        <v>29</v>
      </c>
      <c r="T155" s="101">
        <v>0.08</v>
      </c>
      <c r="U155" s="25">
        <v>1000</v>
      </c>
      <c r="V155" s="101">
        <v>29</v>
      </c>
      <c r="W155" s="101">
        <v>0.08</v>
      </c>
      <c r="X155" s="25">
        <v>1000</v>
      </c>
      <c r="Y155" s="102">
        <v>5</v>
      </c>
    </row>
    <row r="156" spans="1:25" s="25" customFormat="1">
      <c r="A156" s="87">
        <f t="shared" ca="1" si="4"/>
        <v>41275</v>
      </c>
      <c r="B156" s="101">
        <v>31.5</v>
      </c>
      <c r="C156" s="101">
        <v>0.08</v>
      </c>
      <c r="D156" s="25">
        <v>1000</v>
      </c>
      <c r="E156" s="101">
        <v>31.5</v>
      </c>
      <c r="F156" s="101">
        <v>0.08</v>
      </c>
      <c r="G156" s="25">
        <v>1000</v>
      </c>
      <c r="H156" s="102">
        <v>5</v>
      </c>
      <c r="I156" s="101">
        <v>31.5</v>
      </c>
      <c r="J156" s="101">
        <v>0.08</v>
      </c>
      <c r="K156" s="25">
        <v>1000</v>
      </c>
      <c r="L156" s="101">
        <v>31.5</v>
      </c>
      <c r="M156" s="101">
        <v>0.08</v>
      </c>
      <c r="N156" s="25">
        <v>1000</v>
      </c>
      <c r="O156" s="101">
        <v>31.5</v>
      </c>
      <c r="P156" s="101">
        <v>0.08</v>
      </c>
      <c r="Q156" s="25">
        <v>1000</v>
      </c>
      <c r="R156" s="102">
        <v>5</v>
      </c>
      <c r="S156" s="101">
        <v>31.5</v>
      </c>
      <c r="T156" s="101">
        <v>0.08</v>
      </c>
      <c r="U156" s="25">
        <v>1000</v>
      </c>
      <c r="V156" s="101">
        <v>31.5</v>
      </c>
      <c r="W156" s="101">
        <v>0.08</v>
      </c>
      <c r="X156" s="25">
        <v>1000</v>
      </c>
      <c r="Y156" s="102">
        <v>5</v>
      </c>
    </row>
    <row r="157" spans="1:25" s="25" customFormat="1">
      <c r="A157" s="87">
        <f t="shared" ca="1" si="4"/>
        <v>41306</v>
      </c>
      <c r="B157" s="101">
        <v>29.5</v>
      </c>
      <c r="C157" s="101">
        <v>0.08</v>
      </c>
      <c r="D157" s="25">
        <v>1000</v>
      </c>
      <c r="E157" s="101">
        <v>29.5</v>
      </c>
      <c r="F157" s="101">
        <v>0.08</v>
      </c>
      <c r="G157" s="25">
        <v>1000</v>
      </c>
      <c r="H157" s="102">
        <v>5</v>
      </c>
      <c r="I157" s="101">
        <v>29.5</v>
      </c>
      <c r="J157" s="101">
        <v>0.08</v>
      </c>
      <c r="K157" s="25">
        <v>1000</v>
      </c>
      <c r="L157" s="101">
        <v>29.5</v>
      </c>
      <c r="M157" s="101">
        <v>0.08</v>
      </c>
      <c r="N157" s="25">
        <v>1000</v>
      </c>
      <c r="O157" s="101">
        <v>29.5</v>
      </c>
      <c r="P157" s="101">
        <v>0.08</v>
      </c>
      <c r="Q157" s="25">
        <v>1000</v>
      </c>
      <c r="R157" s="102">
        <v>5</v>
      </c>
      <c r="S157" s="101">
        <v>29.5</v>
      </c>
      <c r="T157" s="101">
        <v>0.08</v>
      </c>
      <c r="U157" s="25">
        <v>1000</v>
      </c>
      <c r="V157" s="101">
        <v>29.5</v>
      </c>
      <c r="W157" s="101">
        <v>0.08</v>
      </c>
      <c r="X157" s="25">
        <v>1000</v>
      </c>
      <c r="Y157" s="102">
        <v>5</v>
      </c>
    </row>
    <row r="158" spans="1:25" s="25" customFormat="1">
      <c r="A158" s="87">
        <f t="shared" ca="1" si="4"/>
        <v>41334</v>
      </c>
      <c r="B158" s="101">
        <v>30.5</v>
      </c>
      <c r="C158" s="101">
        <v>0.08</v>
      </c>
      <c r="D158" s="25">
        <v>1000</v>
      </c>
      <c r="E158" s="101">
        <v>30.5</v>
      </c>
      <c r="F158" s="101">
        <v>0.08</v>
      </c>
      <c r="G158" s="25">
        <v>1000</v>
      </c>
      <c r="H158" s="102">
        <v>5</v>
      </c>
      <c r="I158" s="101">
        <v>30.5</v>
      </c>
      <c r="J158" s="101">
        <v>0.08</v>
      </c>
      <c r="K158" s="25">
        <v>1000</v>
      </c>
      <c r="L158" s="101">
        <v>30.5</v>
      </c>
      <c r="M158" s="101">
        <v>0.08</v>
      </c>
      <c r="N158" s="25">
        <v>1000</v>
      </c>
      <c r="O158" s="101">
        <v>30.5</v>
      </c>
      <c r="P158" s="101">
        <v>0.08</v>
      </c>
      <c r="Q158" s="25">
        <v>1000</v>
      </c>
      <c r="R158" s="102">
        <v>5</v>
      </c>
      <c r="S158" s="101">
        <v>30.5</v>
      </c>
      <c r="T158" s="101">
        <v>0.08</v>
      </c>
      <c r="U158" s="25">
        <v>1000</v>
      </c>
      <c r="V158" s="101">
        <v>30.5</v>
      </c>
      <c r="W158" s="101">
        <v>0.08</v>
      </c>
      <c r="X158" s="25">
        <v>1000</v>
      </c>
      <c r="Y158" s="102">
        <v>5</v>
      </c>
    </row>
    <row r="159" spans="1:25" s="25" customFormat="1">
      <c r="A159" s="87">
        <f t="shared" ca="1" si="4"/>
        <v>41365</v>
      </c>
      <c r="B159" s="101">
        <v>31.5</v>
      </c>
      <c r="C159" s="101">
        <v>0.08</v>
      </c>
      <c r="D159" s="25">
        <v>1000</v>
      </c>
      <c r="E159" s="101">
        <v>31.5</v>
      </c>
      <c r="F159" s="101">
        <v>0.08</v>
      </c>
      <c r="G159" s="25">
        <v>1000</v>
      </c>
      <c r="H159" s="102">
        <v>5</v>
      </c>
      <c r="I159" s="101">
        <v>31.5</v>
      </c>
      <c r="J159" s="101">
        <v>0.08</v>
      </c>
      <c r="K159" s="25">
        <v>1000</v>
      </c>
      <c r="L159" s="101">
        <v>31.5</v>
      </c>
      <c r="M159" s="101">
        <v>0.08</v>
      </c>
      <c r="N159" s="25">
        <v>1000</v>
      </c>
      <c r="O159" s="101">
        <v>31.5</v>
      </c>
      <c r="P159" s="101">
        <v>0.08</v>
      </c>
      <c r="Q159" s="25">
        <v>1000</v>
      </c>
      <c r="R159" s="102">
        <v>5</v>
      </c>
      <c r="S159" s="101">
        <v>31.5</v>
      </c>
      <c r="T159" s="101">
        <v>0.08</v>
      </c>
      <c r="U159" s="25">
        <v>1000</v>
      </c>
      <c r="V159" s="101">
        <v>31.5</v>
      </c>
      <c r="W159" s="101">
        <v>0.08</v>
      </c>
      <c r="X159" s="25">
        <v>1000</v>
      </c>
      <c r="Y159" s="102">
        <v>5</v>
      </c>
    </row>
    <row r="160" spans="1:25" s="25" customFormat="1">
      <c r="A160" s="87">
        <f t="shared" ca="1" si="4"/>
        <v>41395</v>
      </c>
      <c r="B160" s="101">
        <v>32.5</v>
      </c>
      <c r="C160" s="101">
        <v>0.08</v>
      </c>
      <c r="D160" s="25">
        <v>1000</v>
      </c>
      <c r="E160" s="101">
        <v>32.5</v>
      </c>
      <c r="F160" s="101">
        <v>0.08</v>
      </c>
      <c r="G160" s="25">
        <v>1000</v>
      </c>
      <c r="H160" s="102">
        <v>5</v>
      </c>
      <c r="I160" s="101">
        <v>32.5</v>
      </c>
      <c r="J160" s="101">
        <v>0.08</v>
      </c>
      <c r="K160" s="25">
        <v>1000</v>
      </c>
      <c r="L160" s="101">
        <v>32.5</v>
      </c>
      <c r="M160" s="101">
        <v>0.08</v>
      </c>
      <c r="N160" s="25">
        <v>1000</v>
      </c>
      <c r="O160" s="101">
        <v>32.5</v>
      </c>
      <c r="P160" s="101">
        <v>0.08</v>
      </c>
      <c r="Q160" s="25">
        <v>1000</v>
      </c>
      <c r="R160" s="102">
        <v>5</v>
      </c>
      <c r="S160" s="101">
        <v>32.5</v>
      </c>
      <c r="T160" s="101">
        <v>0.08</v>
      </c>
      <c r="U160" s="25">
        <v>1000</v>
      </c>
      <c r="V160" s="101">
        <v>32.5</v>
      </c>
      <c r="W160" s="101">
        <v>0.08</v>
      </c>
      <c r="X160" s="25">
        <v>1000</v>
      </c>
      <c r="Y160" s="102">
        <v>5</v>
      </c>
    </row>
    <row r="161" spans="1:25" s="25" customFormat="1">
      <c r="A161" s="87">
        <f t="shared" ca="1" si="4"/>
        <v>41426</v>
      </c>
      <c r="B161" s="101">
        <v>36.5</v>
      </c>
      <c r="C161" s="101">
        <v>0.08</v>
      </c>
      <c r="D161" s="25">
        <v>1000</v>
      </c>
      <c r="E161" s="101">
        <v>36.5</v>
      </c>
      <c r="F161" s="101">
        <v>0.08</v>
      </c>
      <c r="G161" s="25">
        <v>1000</v>
      </c>
      <c r="H161" s="102">
        <v>5</v>
      </c>
      <c r="I161" s="101">
        <v>36.5</v>
      </c>
      <c r="J161" s="101">
        <v>0.08</v>
      </c>
      <c r="K161" s="25">
        <v>1000</v>
      </c>
      <c r="L161" s="101">
        <v>36.5</v>
      </c>
      <c r="M161" s="101">
        <v>0.08</v>
      </c>
      <c r="N161" s="25">
        <v>1000</v>
      </c>
      <c r="O161" s="101">
        <v>36.5</v>
      </c>
      <c r="P161" s="101">
        <v>0.08</v>
      </c>
      <c r="Q161" s="25">
        <v>1000</v>
      </c>
      <c r="R161" s="102">
        <v>5</v>
      </c>
      <c r="S161" s="101">
        <v>36.5</v>
      </c>
      <c r="T161" s="101">
        <v>0.08</v>
      </c>
      <c r="U161" s="25">
        <v>1000</v>
      </c>
      <c r="V161" s="101">
        <v>36.5</v>
      </c>
      <c r="W161" s="101">
        <v>0.08</v>
      </c>
      <c r="X161" s="25">
        <v>1000</v>
      </c>
      <c r="Y161" s="102">
        <v>5</v>
      </c>
    </row>
    <row r="162" spans="1:25" s="25" customFormat="1">
      <c r="A162" s="87">
        <f t="shared" ca="1" si="4"/>
        <v>41456</v>
      </c>
      <c r="B162" s="101">
        <v>43.5</v>
      </c>
      <c r="C162" s="101">
        <v>0.08</v>
      </c>
      <c r="D162" s="25">
        <v>1000</v>
      </c>
      <c r="E162" s="101">
        <v>43.5</v>
      </c>
      <c r="F162" s="101">
        <v>0.08</v>
      </c>
      <c r="G162" s="25">
        <v>1000</v>
      </c>
      <c r="H162" s="102">
        <v>5</v>
      </c>
      <c r="I162" s="101">
        <v>43.5</v>
      </c>
      <c r="J162" s="101">
        <v>0.08</v>
      </c>
      <c r="K162" s="25">
        <v>1000</v>
      </c>
      <c r="L162" s="101">
        <v>43.5</v>
      </c>
      <c r="M162" s="101">
        <v>0.08</v>
      </c>
      <c r="N162" s="25">
        <v>1000</v>
      </c>
      <c r="O162" s="101">
        <v>43.5</v>
      </c>
      <c r="P162" s="101">
        <v>0.08</v>
      </c>
      <c r="Q162" s="25">
        <v>1000</v>
      </c>
      <c r="R162" s="102">
        <v>5</v>
      </c>
      <c r="S162" s="101">
        <v>43.5</v>
      </c>
      <c r="T162" s="101">
        <v>0.08</v>
      </c>
      <c r="U162" s="25">
        <v>1000</v>
      </c>
      <c r="V162" s="101">
        <v>43.5</v>
      </c>
      <c r="W162" s="101">
        <v>0.08</v>
      </c>
      <c r="X162" s="25">
        <v>1000</v>
      </c>
      <c r="Y162" s="102">
        <v>5</v>
      </c>
    </row>
    <row r="163" spans="1:25" s="25" customFormat="1">
      <c r="A163" s="87">
        <f t="shared" ca="1" si="4"/>
        <v>41487</v>
      </c>
      <c r="B163" s="101">
        <v>43.5</v>
      </c>
      <c r="C163" s="101">
        <v>0.08</v>
      </c>
      <c r="D163" s="25">
        <v>1000</v>
      </c>
      <c r="E163" s="101">
        <v>43.5</v>
      </c>
      <c r="F163" s="101">
        <v>0.08</v>
      </c>
      <c r="G163" s="25">
        <v>1000</v>
      </c>
      <c r="H163" s="102">
        <v>5</v>
      </c>
      <c r="I163" s="101">
        <v>43.5</v>
      </c>
      <c r="J163" s="101">
        <v>0.08</v>
      </c>
      <c r="K163" s="25">
        <v>1000</v>
      </c>
      <c r="L163" s="101">
        <v>43.5</v>
      </c>
      <c r="M163" s="101">
        <v>0.08</v>
      </c>
      <c r="N163" s="25">
        <v>1000</v>
      </c>
      <c r="O163" s="101">
        <v>43.5</v>
      </c>
      <c r="P163" s="101">
        <v>0.08</v>
      </c>
      <c r="Q163" s="25">
        <v>1000</v>
      </c>
      <c r="R163" s="102">
        <v>5</v>
      </c>
      <c r="S163" s="101">
        <v>43.5</v>
      </c>
      <c r="T163" s="101">
        <v>0.08</v>
      </c>
      <c r="U163" s="25">
        <v>1000</v>
      </c>
      <c r="V163" s="101">
        <v>43.5</v>
      </c>
      <c r="W163" s="101">
        <v>0.08</v>
      </c>
      <c r="X163" s="25">
        <v>1000</v>
      </c>
      <c r="Y163" s="102">
        <v>5</v>
      </c>
    </row>
    <row r="164" spans="1:25" s="25" customFormat="1">
      <c r="A164" s="87">
        <f t="shared" ca="1" si="4"/>
        <v>41518</v>
      </c>
      <c r="B164" s="101">
        <v>32.75</v>
      </c>
      <c r="C164" s="101">
        <v>0.08</v>
      </c>
      <c r="D164" s="25">
        <v>1000</v>
      </c>
      <c r="E164" s="101">
        <v>32.75</v>
      </c>
      <c r="F164" s="101">
        <v>0.08</v>
      </c>
      <c r="G164" s="25">
        <v>1000</v>
      </c>
      <c r="H164" s="102">
        <v>5</v>
      </c>
      <c r="I164" s="101">
        <v>32.75</v>
      </c>
      <c r="J164" s="101">
        <v>0.08</v>
      </c>
      <c r="K164" s="25">
        <v>1000</v>
      </c>
      <c r="L164" s="101">
        <v>32.75</v>
      </c>
      <c r="M164" s="101">
        <v>0.08</v>
      </c>
      <c r="N164" s="25">
        <v>1000</v>
      </c>
      <c r="O164" s="101">
        <v>32.75</v>
      </c>
      <c r="P164" s="101">
        <v>0.08</v>
      </c>
      <c r="Q164" s="25">
        <v>1000</v>
      </c>
      <c r="R164" s="102">
        <v>5</v>
      </c>
      <c r="S164" s="101">
        <v>32.75</v>
      </c>
      <c r="T164" s="101">
        <v>0.08</v>
      </c>
      <c r="U164" s="25">
        <v>1000</v>
      </c>
      <c r="V164" s="101">
        <v>32.75</v>
      </c>
      <c r="W164" s="101">
        <v>0.08</v>
      </c>
      <c r="X164" s="25">
        <v>1000</v>
      </c>
      <c r="Y164" s="102">
        <v>5</v>
      </c>
    </row>
    <row r="165" spans="1:25" s="25" customFormat="1">
      <c r="A165" s="87">
        <f t="shared" ca="1" si="4"/>
        <v>41548</v>
      </c>
      <c r="B165" s="101">
        <v>31.75</v>
      </c>
      <c r="C165" s="101">
        <v>0.08</v>
      </c>
      <c r="D165" s="25">
        <v>1000</v>
      </c>
      <c r="E165" s="101">
        <v>31.75</v>
      </c>
      <c r="F165" s="101">
        <v>0.08</v>
      </c>
      <c r="G165" s="25">
        <v>1000</v>
      </c>
      <c r="H165" s="102">
        <v>5</v>
      </c>
      <c r="I165" s="101">
        <v>31.75</v>
      </c>
      <c r="J165" s="101">
        <v>0.08</v>
      </c>
      <c r="K165" s="25">
        <v>1000</v>
      </c>
      <c r="L165" s="101">
        <v>31.75</v>
      </c>
      <c r="M165" s="101">
        <v>0.08</v>
      </c>
      <c r="N165" s="25">
        <v>1000</v>
      </c>
      <c r="O165" s="101">
        <v>31.75</v>
      </c>
      <c r="P165" s="101">
        <v>0.08</v>
      </c>
      <c r="Q165" s="25">
        <v>1000</v>
      </c>
      <c r="R165" s="102">
        <v>5</v>
      </c>
      <c r="S165" s="101">
        <v>31.75</v>
      </c>
      <c r="T165" s="101">
        <v>0.08</v>
      </c>
      <c r="U165" s="25">
        <v>1000</v>
      </c>
      <c r="V165" s="101">
        <v>31.75</v>
      </c>
      <c r="W165" s="101">
        <v>0.08</v>
      </c>
      <c r="X165" s="25">
        <v>1000</v>
      </c>
      <c r="Y165" s="102">
        <v>5</v>
      </c>
    </row>
    <row r="166" spans="1:25" s="25" customFormat="1">
      <c r="A166" s="87">
        <f t="shared" ca="1" si="4"/>
        <v>41579</v>
      </c>
      <c r="B166" s="101">
        <v>31.75</v>
      </c>
      <c r="C166" s="101">
        <v>0.08</v>
      </c>
      <c r="D166" s="25">
        <v>1000</v>
      </c>
      <c r="E166" s="101">
        <v>31.75</v>
      </c>
      <c r="F166" s="101">
        <v>0.08</v>
      </c>
      <c r="G166" s="25">
        <v>1000</v>
      </c>
      <c r="H166" s="102">
        <v>5</v>
      </c>
      <c r="I166" s="101">
        <v>31.75</v>
      </c>
      <c r="J166" s="101">
        <v>0.08</v>
      </c>
      <c r="K166" s="25">
        <v>1000</v>
      </c>
      <c r="L166" s="101">
        <v>31.75</v>
      </c>
      <c r="M166" s="101">
        <v>0.08</v>
      </c>
      <c r="N166" s="25">
        <v>1000</v>
      </c>
      <c r="O166" s="101">
        <v>31.75</v>
      </c>
      <c r="P166" s="101">
        <v>0.08</v>
      </c>
      <c r="Q166" s="25">
        <v>1000</v>
      </c>
      <c r="R166" s="102">
        <v>5</v>
      </c>
      <c r="S166" s="101">
        <v>31.75</v>
      </c>
      <c r="T166" s="101">
        <v>0.08</v>
      </c>
      <c r="U166" s="25">
        <v>1000</v>
      </c>
      <c r="V166" s="101">
        <v>31.75</v>
      </c>
      <c r="W166" s="101">
        <v>0.08</v>
      </c>
      <c r="X166" s="25">
        <v>1000</v>
      </c>
      <c r="Y166" s="102">
        <v>5</v>
      </c>
    </row>
    <row r="167" spans="1:25" s="25" customFormat="1">
      <c r="A167" s="87">
        <f t="shared" ca="1" si="4"/>
        <v>41609</v>
      </c>
      <c r="B167" s="101">
        <v>29.75</v>
      </c>
      <c r="C167" s="101">
        <v>0.08</v>
      </c>
      <c r="D167" s="25">
        <v>1000</v>
      </c>
      <c r="E167" s="101">
        <v>29.75</v>
      </c>
      <c r="F167" s="101">
        <v>0.08</v>
      </c>
      <c r="G167" s="25">
        <v>1000</v>
      </c>
      <c r="H167" s="102">
        <v>5</v>
      </c>
      <c r="I167" s="101">
        <v>29.75</v>
      </c>
      <c r="J167" s="101">
        <v>0.08</v>
      </c>
      <c r="K167" s="25">
        <v>1000</v>
      </c>
      <c r="L167" s="101">
        <v>29.75</v>
      </c>
      <c r="M167" s="101">
        <v>0.08</v>
      </c>
      <c r="N167" s="25">
        <v>1000</v>
      </c>
      <c r="O167" s="101">
        <v>29.75</v>
      </c>
      <c r="P167" s="101">
        <v>0.08</v>
      </c>
      <c r="Q167" s="25">
        <v>1000</v>
      </c>
      <c r="R167" s="102">
        <v>5</v>
      </c>
      <c r="S167" s="101">
        <v>29.75</v>
      </c>
      <c r="T167" s="101">
        <v>0.08</v>
      </c>
      <c r="U167" s="25">
        <v>1000</v>
      </c>
      <c r="V167" s="101">
        <v>29.75</v>
      </c>
      <c r="W167" s="101">
        <v>0.08</v>
      </c>
      <c r="X167" s="25">
        <v>1000</v>
      </c>
      <c r="Y167" s="102">
        <v>5</v>
      </c>
    </row>
    <row r="168" spans="1:25" s="25" customFormat="1">
      <c r="A168" s="87">
        <f t="shared" ca="1" si="4"/>
        <v>41640</v>
      </c>
      <c r="B168" s="101">
        <v>32.25</v>
      </c>
      <c r="C168" s="101">
        <v>0.08</v>
      </c>
      <c r="D168" s="25">
        <v>1000</v>
      </c>
      <c r="E168" s="101">
        <v>32.25</v>
      </c>
      <c r="F168" s="101">
        <v>0.08</v>
      </c>
      <c r="G168" s="25">
        <v>1000</v>
      </c>
      <c r="H168" s="102">
        <v>5</v>
      </c>
      <c r="I168" s="101">
        <v>32.25</v>
      </c>
      <c r="J168" s="101">
        <v>0.08</v>
      </c>
      <c r="K168" s="25">
        <v>1000</v>
      </c>
      <c r="L168" s="101">
        <v>32.25</v>
      </c>
      <c r="M168" s="101">
        <v>0.08</v>
      </c>
      <c r="N168" s="25">
        <v>1000</v>
      </c>
      <c r="O168" s="101">
        <v>32.25</v>
      </c>
      <c r="P168" s="101">
        <v>0.08</v>
      </c>
      <c r="Q168" s="25">
        <v>1000</v>
      </c>
      <c r="R168" s="102">
        <v>5</v>
      </c>
      <c r="S168" s="101">
        <v>32.25</v>
      </c>
      <c r="T168" s="101">
        <v>0.08</v>
      </c>
      <c r="U168" s="25">
        <v>1000</v>
      </c>
      <c r="V168" s="101">
        <v>32.25</v>
      </c>
      <c r="W168" s="101">
        <v>0.08</v>
      </c>
      <c r="X168" s="25">
        <v>1000</v>
      </c>
      <c r="Y168" s="102">
        <v>5</v>
      </c>
    </row>
    <row r="169" spans="1:25" s="25" customFormat="1">
      <c r="A169" s="87">
        <f t="shared" ca="1" si="4"/>
        <v>41671</v>
      </c>
      <c r="B169" s="101">
        <v>30.25</v>
      </c>
      <c r="C169" s="101">
        <v>0.08</v>
      </c>
      <c r="D169" s="25">
        <v>1000</v>
      </c>
      <c r="E169" s="101">
        <v>30.25</v>
      </c>
      <c r="F169" s="101">
        <v>0.08</v>
      </c>
      <c r="G169" s="25">
        <v>1000</v>
      </c>
      <c r="H169" s="102">
        <v>5</v>
      </c>
      <c r="I169" s="101">
        <v>30.25</v>
      </c>
      <c r="J169" s="101">
        <v>0.08</v>
      </c>
      <c r="K169" s="25">
        <v>1000</v>
      </c>
      <c r="L169" s="101">
        <v>30.25</v>
      </c>
      <c r="M169" s="101">
        <v>0.08</v>
      </c>
      <c r="N169" s="25">
        <v>1000</v>
      </c>
      <c r="O169" s="101">
        <v>30.25</v>
      </c>
      <c r="P169" s="101">
        <v>0.08</v>
      </c>
      <c r="Q169" s="25">
        <v>1000</v>
      </c>
      <c r="R169" s="102">
        <v>5</v>
      </c>
      <c r="S169" s="101">
        <v>30.25</v>
      </c>
      <c r="T169" s="101">
        <v>0.08</v>
      </c>
      <c r="U169" s="25">
        <v>1000</v>
      </c>
      <c r="V169" s="101">
        <v>30.25</v>
      </c>
      <c r="W169" s="101">
        <v>0.08</v>
      </c>
      <c r="X169" s="25">
        <v>1000</v>
      </c>
      <c r="Y169" s="102">
        <v>5</v>
      </c>
    </row>
    <row r="170" spans="1:25" s="25" customFormat="1">
      <c r="A170" s="87">
        <f t="shared" ca="1" si="4"/>
        <v>41699</v>
      </c>
      <c r="B170" s="101">
        <v>31.25</v>
      </c>
      <c r="C170" s="101">
        <v>0.08</v>
      </c>
      <c r="D170" s="25">
        <v>1000</v>
      </c>
      <c r="E170" s="101">
        <v>31.25</v>
      </c>
      <c r="F170" s="101">
        <v>0.08</v>
      </c>
      <c r="G170" s="25">
        <v>1000</v>
      </c>
      <c r="H170" s="102">
        <v>5</v>
      </c>
      <c r="I170" s="101">
        <v>31.25</v>
      </c>
      <c r="J170" s="101">
        <v>0.08</v>
      </c>
      <c r="K170" s="25">
        <v>1000</v>
      </c>
      <c r="L170" s="101">
        <v>31.25</v>
      </c>
      <c r="M170" s="101">
        <v>0.08</v>
      </c>
      <c r="N170" s="25">
        <v>1000</v>
      </c>
      <c r="O170" s="101">
        <v>31.25</v>
      </c>
      <c r="P170" s="101">
        <v>0.08</v>
      </c>
      <c r="Q170" s="25">
        <v>1000</v>
      </c>
      <c r="R170" s="102">
        <v>5</v>
      </c>
      <c r="S170" s="101">
        <v>31.25</v>
      </c>
      <c r="T170" s="101">
        <v>0.08</v>
      </c>
      <c r="U170" s="25">
        <v>1000</v>
      </c>
      <c r="V170" s="101">
        <v>31.25</v>
      </c>
      <c r="W170" s="101">
        <v>0.08</v>
      </c>
      <c r="X170" s="25">
        <v>1000</v>
      </c>
      <c r="Y170" s="102">
        <v>5</v>
      </c>
    </row>
    <row r="171" spans="1:25" s="25" customFormat="1">
      <c r="A171" s="87">
        <f t="shared" ca="1" si="4"/>
        <v>41730</v>
      </c>
      <c r="B171" s="101">
        <v>32.25</v>
      </c>
      <c r="C171" s="101">
        <v>0.08</v>
      </c>
      <c r="D171" s="25">
        <v>1000</v>
      </c>
      <c r="E171" s="101">
        <v>32.25</v>
      </c>
      <c r="F171" s="101">
        <v>0.08</v>
      </c>
      <c r="G171" s="25">
        <v>1000</v>
      </c>
      <c r="H171" s="102">
        <v>5</v>
      </c>
      <c r="I171" s="101">
        <v>32.25</v>
      </c>
      <c r="J171" s="101">
        <v>0.08</v>
      </c>
      <c r="K171" s="25">
        <v>1000</v>
      </c>
      <c r="L171" s="101">
        <v>32.25</v>
      </c>
      <c r="M171" s="101">
        <v>0.08</v>
      </c>
      <c r="N171" s="25">
        <v>1000</v>
      </c>
      <c r="O171" s="101">
        <v>32.25</v>
      </c>
      <c r="P171" s="101">
        <v>0.08</v>
      </c>
      <c r="Q171" s="25">
        <v>1000</v>
      </c>
      <c r="R171" s="102">
        <v>5</v>
      </c>
      <c r="S171" s="101">
        <v>32.25</v>
      </c>
      <c r="T171" s="101">
        <v>0.08</v>
      </c>
      <c r="U171" s="25">
        <v>1000</v>
      </c>
      <c r="V171" s="101">
        <v>32.25</v>
      </c>
      <c r="W171" s="101">
        <v>0.08</v>
      </c>
      <c r="X171" s="25">
        <v>1000</v>
      </c>
      <c r="Y171" s="102">
        <v>5</v>
      </c>
    </row>
    <row r="172" spans="1:25" s="25" customFormat="1">
      <c r="A172" s="87">
        <f t="shared" ca="1" si="4"/>
        <v>41760</v>
      </c>
      <c r="B172" s="101">
        <v>33.25</v>
      </c>
      <c r="C172" s="101">
        <v>0.08</v>
      </c>
      <c r="D172" s="25">
        <v>1000</v>
      </c>
      <c r="E172" s="101">
        <v>33.25</v>
      </c>
      <c r="F172" s="101">
        <v>0.08</v>
      </c>
      <c r="G172" s="25">
        <v>1000</v>
      </c>
      <c r="H172" s="102">
        <v>5</v>
      </c>
      <c r="I172" s="101">
        <v>33.25</v>
      </c>
      <c r="J172" s="101">
        <v>0.08</v>
      </c>
      <c r="K172" s="25">
        <v>1000</v>
      </c>
      <c r="L172" s="101">
        <v>33.25</v>
      </c>
      <c r="M172" s="101">
        <v>0.08</v>
      </c>
      <c r="N172" s="25">
        <v>1000</v>
      </c>
      <c r="O172" s="101">
        <v>33.25</v>
      </c>
      <c r="P172" s="101">
        <v>0.08</v>
      </c>
      <c r="Q172" s="25">
        <v>1000</v>
      </c>
      <c r="R172" s="102">
        <v>5</v>
      </c>
      <c r="S172" s="101">
        <v>33.25</v>
      </c>
      <c r="T172" s="101">
        <v>0.08</v>
      </c>
      <c r="U172" s="25">
        <v>1000</v>
      </c>
      <c r="V172" s="101">
        <v>33.25</v>
      </c>
      <c r="W172" s="101">
        <v>0.08</v>
      </c>
      <c r="X172" s="25">
        <v>1000</v>
      </c>
      <c r="Y172" s="102">
        <v>5</v>
      </c>
    </row>
    <row r="173" spans="1:25" s="25" customFormat="1">
      <c r="A173" s="87">
        <f t="shared" ca="1" si="4"/>
        <v>41791</v>
      </c>
      <c r="B173" s="101">
        <v>37.25</v>
      </c>
      <c r="C173" s="101">
        <v>0.08</v>
      </c>
      <c r="D173" s="25">
        <v>1000</v>
      </c>
      <c r="E173" s="101">
        <v>37.25</v>
      </c>
      <c r="F173" s="101">
        <v>0.08</v>
      </c>
      <c r="G173" s="25">
        <v>1000</v>
      </c>
      <c r="H173" s="102">
        <v>5</v>
      </c>
      <c r="I173" s="101">
        <v>37.25</v>
      </c>
      <c r="J173" s="101">
        <v>0.08</v>
      </c>
      <c r="K173" s="25">
        <v>1000</v>
      </c>
      <c r="L173" s="101">
        <v>37.25</v>
      </c>
      <c r="M173" s="101">
        <v>0.08</v>
      </c>
      <c r="N173" s="25">
        <v>1000</v>
      </c>
      <c r="O173" s="101">
        <v>37.25</v>
      </c>
      <c r="P173" s="101">
        <v>0.08</v>
      </c>
      <c r="Q173" s="25">
        <v>1000</v>
      </c>
      <c r="R173" s="102">
        <v>5</v>
      </c>
      <c r="S173" s="101">
        <v>37.25</v>
      </c>
      <c r="T173" s="101">
        <v>0.08</v>
      </c>
      <c r="U173" s="25">
        <v>1000</v>
      </c>
      <c r="V173" s="101">
        <v>37.25</v>
      </c>
      <c r="W173" s="101">
        <v>0.08</v>
      </c>
      <c r="X173" s="25">
        <v>1000</v>
      </c>
      <c r="Y173" s="102">
        <v>5</v>
      </c>
    </row>
    <row r="174" spans="1:25" s="25" customFormat="1">
      <c r="A174" s="87">
        <f t="shared" ca="1" si="4"/>
        <v>41821</v>
      </c>
      <c r="B174" s="101">
        <v>44.25</v>
      </c>
      <c r="C174" s="101">
        <v>0.08</v>
      </c>
      <c r="D174" s="25">
        <v>1000</v>
      </c>
      <c r="E174" s="101">
        <v>44.25</v>
      </c>
      <c r="F174" s="101">
        <v>0.08</v>
      </c>
      <c r="G174" s="25">
        <v>1000</v>
      </c>
      <c r="H174" s="102">
        <v>5</v>
      </c>
      <c r="I174" s="101">
        <v>44.25</v>
      </c>
      <c r="J174" s="101">
        <v>0.08</v>
      </c>
      <c r="K174" s="25">
        <v>1000</v>
      </c>
      <c r="L174" s="101">
        <v>44.25</v>
      </c>
      <c r="M174" s="101">
        <v>0.08</v>
      </c>
      <c r="N174" s="25">
        <v>1000</v>
      </c>
      <c r="O174" s="101">
        <v>44.25</v>
      </c>
      <c r="P174" s="101">
        <v>0.08</v>
      </c>
      <c r="Q174" s="25">
        <v>1000</v>
      </c>
      <c r="R174" s="102">
        <v>5</v>
      </c>
      <c r="S174" s="101">
        <v>44.25</v>
      </c>
      <c r="T174" s="101">
        <v>0.08</v>
      </c>
      <c r="U174" s="25">
        <v>1000</v>
      </c>
      <c r="V174" s="101">
        <v>44.25</v>
      </c>
      <c r="W174" s="101">
        <v>0.08</v>
      </c>
      <c r="X174" s="25">
        <v>1000</v>
      </c>
      <c r="Y174" s="102">
        <v>5</v>
      </c>
    </row>
    <row r="175" spans="1:25" s="25" customFormat="1">
      <c r="A175" s="87">
        <f t="shared" ca="1" si="4"/>
        <v>41852</v>
      </c>
      <c r="B175" s="101">
        <v>44.25</v>
      </c>
      <c r="C175" s="101">
        <v>0.08</v>
      </c>
      <c r="D175" s="25">
        <v>1000</v>
      </c>
      <c r="E175" s="101">
        <v>44.25</v>
      </c>
      <c r="F175" s="101">
        <v>0.08</v>
      </c>
      <c r="G175" s="25">
        <v>1000</v>
      </c>
      <c r="H175" s="102">
        <v>5</v>
      </c>
      <c r="I175" s="101">
        <v>44.25</v>
      </c>
      <c r="J175" s="101">
        <v>0.08</v>
      </c>
      <c r="K175" s="25">
        <v>1000</v>
      </c>
      <c r="L175" s="101">
        <v>44.25</v>
      </c>
      <c r="M175" s="101">
        <v>0.08</v>
      </c>
      <c r="N175" s="25">
        <v>1000</v>
      </c>
      <c r="O175" s="101">
        <v>44.25</v>
      </c>
      <c r="P175" s="101">
        <v>0.08</v>
      </c>
      <c r="Q175" s="25">
        <v>1000</v>
      </c>
      <c r="R175" s="102">
        <v>5</v>
      </c>
      <c r="S175" s="101">
        <v>44.25</v>
      </c>
      <c r="T175" s="101">
        <v>0.08</v>
      </c>
      <c r="U175" s="25">
        <v>1000</v>
      </c>
      <c r="V175" s="101">
        <v>44.25</v>
      </c>
      <c r="W175" s="101">
        <v>0.08</v>
      </c>
      <c r="X175" s="25">
        <v>1000</v>
      </c>
      <c r="Y175" s="102">
        <v>5</v>
      </c>
    </row>
    <row r="176" spans="1:25" s="25" customFormat="1">
      <c r="A176" s="87">
        <f t="shared" ca="1" si="4"/>
        <v>41883</v>
      </c>
      <c r="B176" s="101">
        <v>33.5</v>
      </c>
      <c r="C176" s="101">
        <v>0.08</v>
      </c>
      <c r="D176" s="25">
        <v>1000</v>
      </c>
      <c r="E176" s="101">
        <v>33.5</v>
      </c>
      <c r="F176" s="101">
        <v>0.08</v>
      </c>
      <c r="G176" s="25">
        <v>1000</v>
      </c>
      <c r="H176" s="102">
        <v>5</v>
      </c>
      <c r="I176" s="101">
        <v>33.5</v>
      </c>
      <c r="J176" s="101">
        <v>0.08</v>
      </c>
      <c r="K176" s="25">
        <v>1000</v>
      </c>
      <c r="L176" s="101">
        <v>33.5</v>
      </c>
      <c r="M176" s="101">
        <v>0.08</v>
      </c>
      <c r="N176" s="25">
        <v>1000</v>
      </c>
      <c r="O176" s="101">
        <v>33.5</v>
      </c>
      <c r="P176" s="101">
        <v>0.08</v>
      </c>
      <c r="Q176" s="25">
        <v>1000</v>
      </c>
      <c r="R176" s="102">
        <v>5</v>
      </c>
      <c r="S176" s="101">
        <v>33.5</v>
      </c>
      <c r="T176" s="101">
        <v>0.08</v>
      </c>
      <c r="U176" s="25">
        <v>1000</v>
      </c>
      <c r="V176" s="101">
        <v>33.5</v>
      </c>
      <c r="W176" s="101">
        <v>0.08</v>
      </c>
      <c r="X176" s="25">
        <v>1000</v>
      </c>
      <c r="Y176" s="102">
        <v>5</v>
      </c>
    </row>
    <row r="177" spans="1:25" s="25" customFormat="1">
      <c r="A177" s="87">
        <f t="shared" ca="1" si="4"/>
        <v>41913</v>
      </c>
      <c r="B177" s="101">
        <v>32.5</v>
      </c>
      <c r="C177" s="101">
        <v>0.08</v>
      </c>
      <c r="D177" s="25">
        <v>1000</v>
      </c>
      <c r="E177" s="101">
        <v>32.5</v>
      </c>
      <c r="F177" s="101">
        <v>0.08</v>
      </c>
      <c r="G177" s="25">
        <v>1000</v>
      </c>
      <c r="H177" s="102">
        <v>5</v>
      </c>
      <c r="I177" s="101">
        <v>32.5</v>
      </c>
      <c r="J177" s="101">
        <v>0.08</v>
      </c>
      <c r="K177" s="25">
        <v>1000</v>
      </c>
      <c r="L177" s="101">
        <v>32.5</v>
      </c>
      <c r="M177" s="101">
        <v>0.08</v>
      </c>
      <c r="N177" s="25">
        <v>1000</v>
      </c>
      <c r="O177" s="101">
        <v>32.5</v>
      </c>
      <c r="P177" s="101">
        <v>0.08</v>
      </c>
      <c r="Q177" s="25">
        <v>1000</v>
      </c>
      <c r="R177" s="102">
        <v>5</v>
      </c>
      <c r="S177" s="101">
        <v>32.5</v>
      </c>
      <c r="T177" s="101">
        <v>0.08</v>
      </c>
      <c r="U177" s="25">
        <v>1000</v>
      </c>
      <c r="V177" s="101">
        <v>32.5</v>
      </c>
      <c r="W177" s="101">
        <v>0.08</v>
      </c>
      <c r="X177" s="25">
        <v>1000</v>
      </c>
      <c r="Y177" s="102">
        <v>5</v>
      </c>
    </row>
    <row r="178" spans="1:25" s="25" customFormat="1">
      <c r="A178" s="87">
        <f t="shared" ca="1" si="4"/>
        <v>41944</v>
      </c>
      <c r="B178" s="101">
        <v>32.5</v>
      </c>
      <c r="C178" s="101">
        <v>0.08</v>
      </c>
      <c r="D178" s="25">
        <v>1000</v>
      </c>
      <c r="E178" s="101">
        <v>32.5</v>
      </c>
      <c r="F178" s="101">
        <v>0.08</v>
      </c>
      <c r="G178" s="25">
        <v>1000</v>
      </c>
      <c r="H178" s="102">
        <v>5</v>
      </c>
      <c r="I178" s="101">
        <v>32.5</v>
      </c>
      <c r="J178" s="101">
        <v>0.08</v>
      </c>
      <c r="K178" s="25">
        <v>1000</v>
      </c>
      <c r="L178" s="101">
        <v>32.5</v>
      </c>
      <c r="M178" s="101">
        <v>0.08</v>
      </c>
      <c r="N178" s="25">
        <v>1000</v>
      </c>
      <c r="O178" s="101">
        <v>32.5</v>
      </c>
      <c r="P178" s="101">
        <v>0.08</v>
      </c>
      <c r="Q178" s="25">
        <v>1000</v>
      </c>
      <c r="R178" s="102">
        <v>5</v>
      </c>
      <c r="S178" s="101">
        <v>32.5</v>
      </c>
      <c r="T178" s="101">
        <v>0.08</v>
      </c>
      <c r="U178" s="25">
        <v>1000</v>
      </c>
      <c r="V178" s="101">
        <v>32.5</v>
      </c>
      <c r="W178" s="101">
        <v>0.08</v>
      </c>
      <c r="X178" s="25">
        <v>1000</v>
      </c>
      <c r="Y178" s="102">
        <v>5</v>
      </c>
    </row>
    <row r="179" spans="1:25" s="25" customFormat="1">
      <c r="A179" s="87">
        <f t="shared" ca="1" si="4"/>
        <v>41974</v>
      </c>
      <c r="B179" s="101">
        <v>30.5</v>
      </c>
      <c r="C179" s="101">
        <v>0.08</v>
      </c>
      <c r="D179" s="25">
        <v>1000</v>
      </c>
      <c r="E179" s="101">
        <v>30.5</v>
      </c>
      <c r="F179" s="101">
        <v>0.08</v>
      </c>
      <c r="G179" s="25">
        <v>1000</v>
      </c>
      <c r="H179" s="102">
        <v>5</v>
      </c>
      <c r="I179" s="101">
        <v>30.5</v>
      </c>
      <c r="J179" s="101">
        <v>0.08</v>
      </c>
      <c r="K179" s="25">
        <v>1000</v>
      </c>
      <c r="L179" s="101">
        <v>30.5</v>
      </c>
      <c r="M179" s="101">
        <v>0.08</v>
      </c>
      <c r="N179" s="25">
        <v>1000</v>
      </c>
      <c r="O179" s="101">
        <v>30.5</v>
      </c>
      <c r="P179" s="101">
        <v>0.08</v>
      </c>
      <c r="Q179" s="25">
        <v>1000</v>
      </c>
      <c r="R179" s="102">
        <v>5</v>
      </c>
      <c r="S179" s="101">
        <v>30.5</v>
      </c>
      <c r="T179" s="101">
        <v>0.08</v>
      </c>
      <c r="U179" s="25">
        <v>1000</v>
      </c>
      <c r="V179" s="101">
        <v>30.5</v>
      </c>
      <c r="W179" s="101">
        <v>0.08</v>
      </c>
      <c r="X179" s="25">
        <v>1000</v>
      </c>
      <c r="Y179" s="102">
        <v>5</v>
      </c>
    </row>
    <row r="180" spans="1:25" s="25" customFormat="1">
      <c r="A180" s="87">
        <f t="shared" ca="1" si="4"/>
        <v>42005</v>
      </c>
      <c r="B180" s="101">
        <v>33</v>
      </c>
      <c r="C180" s="101">
        <v>0.08</v>
      </c>
      <c r="D180" s="25">
        <v>1000</v>
      </c>
      <c r="E180" s="101">
        <v>33</v>
      </c>
      <c r="F180" s="101">
        <v>0.08</v>
      </c>
      <c r="G180" s="25">
        <v>1000</v>
      </c>
      <c r="H180" s="102">
        <v>5</v>
      </c>
      <c r="I180" s="101">
        <v>33</v>
      </c>
      <c r="J180" s="101">
        <v>0.08</v>
      </c>
      <c r="K180" s="25">
        <v>1000</v>
      </c>
      <c r="L180" s="101">
        <v>33</v>
      </c>
      <c r="M180" s="101">
        <v>0.08</v>
      </c>
      <c r="N180" s="25">
        <v>1000</v>
      </c>
      <c r="O180" s="101">
        <v>33</v>
      </c>
      <c r="P180" s="101">
        <v>0.08</v>
      </c>
      <c r="Q180" s="25">
        <v>1000</v>
      </c>
      <c r="R180" s="102">
        <v>5</v>
      </c>
      <c r="S180" s="101">
        <v>33</v>
      </c>
      <c r="T180" s="101">
        <v>0.08</v>
      </c>
      <c r="U180" s="25">
        <v>1000</v>
      </c>
      <c r="V180" s="101">
        <v>33</v>
      </c>
      <c r="W180" s="101">
        <v>0.08</v>
      </c>
      <c r="X180" s="25">
        <v>1000</v>
      </c>
      <c r="Y180" s="102">
        <v>5</v>
      </c>
    </row>
    <row r="181" spans="1:25" s="25" customFormat="1">
      <c r="A181" s="87">
        <f t="shared" ca="1" si="4"/>
        <v>42036</v>
      </c>
      <c r="B181" s="101">
        <v>31</v>
      </c>
      <c r="C181" s="101">
        <v>0.08</v>
      </c>
      <c r="D181" s="25">
        <v>1000</v>
      </c>
      <c r="E181" s="101">
        <v>31</v>
      </c>
      <c r="F181" s="101">
        <v>0.08</v>
      </c>
      <c r="G181" s="25">
        <v>1000</v>
      </c>
      <c r="H181" s="102">
        <v>5</v>
      </c>
      <c r="I181" s="101">
        <v>31</v>
      </c>
      <c r="J181" s="101">
        <v>0.08</v>
      </c>
      <c r="K181" s="25">
        <v>1000</v>
      </c>
      <c r="L181" s="101">
        <v>31</v>
      </c>
      <c r="M181" s="101">
        <v>0.08</v>
      </c>
      <c r="N181" s="25">
        <v>1000</v>
      </c>
      <c r="O181" s="101">
        <v>31</v>
      </c>
      <c r="P181" s="101">
        <v>0.08</v>
      </c>
      <c r="Q181" s="25">
        <v>1000</v>
      </c>
      <c r="R181" s="102">
        <v>5</v>
      </c>
      <c r="S181" s="101">
        <v>31</v>
      </c>
      <c r="T181" s="101">
        <v>0.08</v>
      </c>
      <c r="U181" s="25">
        <v>1000</v>
      </c>
      <c r="V181" s="101">
        <v>31</v>
      </c>
      <c r="W181" s="101">
        <v>0.08</v>
      </c>
      <c r="X181" s="25">
        <v>1000</v>
      </c>
      <c r="Y181" s="102">
        <v>5</v>
      </c>
    </row>
    <row r="182" spans="1:25" s="25" customFormat="1">
      <c r="A182" s="87">
        <f t="shared" ca="1" si="4"/>
        <v>42064</v>
      </c>
      <c r="B182" s="101">
        <v>32</v>
      </c>
      <c r="C182" s="101">
        <v>0.08</v>
      </c>
      <c r="D182" s="25">
        <v>1000</v>
      </c>
      <c r="E182" s="101">
        <v>32</v>
      </c>
      <c r="F182" s="101">
        <v>0.08</v>
      </c>
      <c r="G182" s="25">
        <v>1000</v>
      </c>
      <c r="H182" s="102">
        <v>5</v>
      </c>
      <c r="I182" s="101">
        <v>32</v>
      </c>
      <c r="J182" s="101">
        <v>0.08</v>
      </c>
      <c r="K182" s="25">
        <v>1000</v>
      </c>
      <c r="L182" s="101">
        <v>32</v>
      </c>
      <c r="M182" s="101">
        <v>0.08</v>
      </c>
      <c r="N182" s="25">
        <v>1000</v>
      </c>
      <c r="O182" s="101">
        <v>32</v>
      </c>
      <c r="P182" s="101">
        <v>0.08</v>
      </c>
      <c r="Q182" s="25">
        <v>1000</v>
      </c>
      <c r="R182" s="102">
        <v>5</v>
      </c>
      <c r="S182" s="101">
        <v>32</v>
      </c>
      <c r="T182" s="101">
        <v>0.08</v>
      </c>
      <c r="U182" s="25">
        <v>1000</v>
      </c>
      <c r="V182" s="101">
        <v>32</v>
      </c>
      <c r="W182" s="101">
        <v>0.08</v>
      </c>
      <c r="X182" s="25">
        <v>1000</v>
      </c>
      <c r="Y182" s="102">
        <v>5</v>
      </c>
    </row>
    <row r="183" spans="1:25" s="25" customFormat="1">
      <c r="A183" s="87">
        <f t="shared" ca="1" si="4"/>
        <v>42095</v>
      </c>
      <c r="B183" s="101">
        <v>33</v>
      </c>
      <c r="C183" s="101">
        <v>0.08</v>
      </c>
      <c r="D183" s="25">
        <v>1000</v>
      </c>
      <c r="E183" s="101">
        <v>33</v>
      </c>
      <c r="F183" s="101">
        <v>0.08</v>
      </c>
      <c r="G183" s="25">
        <v>1000</v>
      </c>
      <c r="H183" s="102">
        <v>5</v>
      </c>
      <c r="I183" s="101">
        <v>33</v>
      </c>
      <c r="J183" s="101">
        <v>0.08</v>
      </c>
      <c r="K183" s="25">
        <v>1000</v>
      </c>
      <c r="L183" s="101">
        <v>33</v>
      </c>
      <c r="M183" s="101">
        <v>0.08</v>
      </c>
      <c r="N183" s="25">
        <v>1000</v>
      </c>
      <c r="O183" s="101">
        <v>33</v>
      </c>
      <c r="P183" s="101">
        <v>0.08</v>
      </c>
      <c r="Q183" s="25">
        <v>1000</v>
      </c>
      <c r="R183" s="102">
        <v>5</v>
      </c>
      <c r="S183" s="101">
        <v>33</v>
      </c>
      <c r="T183" s="101">
        <v>0.08</v>
      </c>
      <c r="U183" s="25">
        <v>1000</v>
      </c>
      <c r="V183" s="101">
        <v>33</v>
      </c>
      <c r="W183" s="101">
        <v>0.08</v>
      </c>
      <c r="X183" s="25">
        <v>1000</v>
      </c>
      <c r="Y183" s="102">
        <v>5</v>
      </c>
    </row>
    <row r="184" spans="1:25" s="25" customFormat="1">
      <c r="A184" s="87">
        <f t="shared" ca="1" si="4"/>
        <v>42125</v>
      </c>
      <c r="B184" s="101">
        <v>34</v>
      </c>
      <c r="C184" s="101">
        <v>0.08</v>
      </c>
      <c r="D184" s="25">
        <v>1000</v>
      </c>
      <c r="E184" s="101">
        <v>34</v>
      </c>
      <c r="F184" s="101">
        <v>0.08</v>
      </c>
      <c r="G184" s="25">
        <v>1000</v>
      </c>
      <c r="H184" s="102">
        <v>5</v>
      </c>
      <c r="I184" s="101">
        <v>34</v>
      </c>
      <c r="J184" s="101">
        <v>0.08</v>
      </c>
      <c r="K184" s="25">
        <v>1000</v>
      </c>
      <c r="L184" s="101">
        <v>34</v>
      </c>
      <c r="M184" s="101">
        <v>0.08</v>
      </c>
      <c r="N184" s="25">
        <v>1000</v>
      </c>
      <c r="O184" s="101">
        <v>34</v>
      </c>
      <c r="P184" s="101">
        <v>0.08</v>
      </c>
      <c r="Q184" s="25">
        <v>1000</v>
      </c>
      <c r="R184" s="102">
        <v>5</v>
      </c>
      <c r="S184" s="101">
        <v>34</v>
      </c>
      <c r="T184" s="101">
        <v>0.08</v>
      </c>
      <c r="U184" s="25">
        <v>1000</v>
      </c>
      <c r="V184" s="101">
        <v>34</v>
      </c>
      <c r="W184" s="101">
        <v>0.08</v>
      </c>
      <c r="X184" s="25">
        <v>1000</v>
      </c>
      <c r="Y184" s="102">
        <v>5</v>
      </c>
    </row>
    <row r="185" spans="1:25" s="25" customFormat="1">
      <c r="A185" s="87">
        <f t="shared" ca="1" si="4"/>
        <v>42156</v>
      </c>
      <c r="B185" s="101">
        <v>38</v>
      </c>
      <c r="C185" s="101">
        <v>0.08</v>
      </c>
      <c r="D185" s="25">
        <v>1000</v>
      </c>
      <c r="E185" s="101">
        <v>38</v>
      </c>
      <c r="F185" s="101">
        <v>0.08</v>
      </c>
      <c r="G185" s="25">
        <v>1000</v>
      </c>
      <c r="H185" s="102">
        <v>5</v>
      </c>
      <c r="I185" s="101">
        <v>38</v>
      </c>
      <c r="J185" s="101">
        <v>0.08</v>
      </c>
      <c r="K185" s="25">
        <v>1000</v>
      </c>
      <c r="L185" s="101">
        <v>38</v>
      </c>
      <c r="M185" s="101">
        <v>0.08</v>
      </c>
      <c r="N185" s="25">
        <v>1000</v>
      </c>
      <c r="O185" s="101">
        <v>38</v>
      </c>
      <c r="P185" s="101">
        <v>0.08</v>
      </c>
      <c r="Q185" s="25">
        <v>1000</v>
      </c>
      <c r="R185" s="102">
        <v>5</v>
      </c>
      <c r="S185" s="101">
        <v>38</v>
      </c>
      <c r="T185" s="101">
        <v>0.08</v>
      </c>
      <c r="U185" s="25">
        <v>1000</v>
      </c>
      <c r="V185" s="101">
        <v>38</v>
      </c>
      <c r="W185" s="101">
        <v>0.08</v>
      </c>
      <c r="X185" s="25">
        <v>1000</v>
      </c>
      <c r="Y185" s="102">
        <v>5</v>
      </c>
    </row>
    <row r="186" spans="1:25" s="25" customFormat="1">
      <c r="A186" s="87">
        <f t="shared" ca="1" si="4"/>
        <v>42186</v>
      </c>
      <c r="B186" s="101">
        <v>45</v>
      </c>
      <c r="C186" s="101">
        <v>0.08</v>
      </c>
      <c r="D186" s="25">
        <v>1000</v>
      </c>
      <c r="E186" s="101">
        <v>45</v>
      </c>
      <c r="F186" s="101">
        <v>0.08</v>
      </c>
      <c r="G186" s="25">
        <v>1000</v>
      </c>
      <c r="H186" s="102">
        <v>5</v>
      </c>
      <c r="I186" s="101">
        <v>45</v>
      </c>
      <c r="J186" s="101">
        <v>0.08</v>
      </c>
      <c r="K186" s="25">
        <v>1000</v>
      </c>
      <c r="L186" s="101">
        <v>45</v>
      </c>
      <c r="M186" s="101">
        <v>0.08</v>
      </c>
      <c r="N186" s="25">
        <v>1000</v>
      </c>
      <c r="O186" s="101">
        <v>45</v>
      </c>
      <c r="P186" s="101">
        <v>0.08</v>
      </c>
      <c r="Q186" s="25">
        <v>1000</v>
      </c>
      <c r="R186" s="102">
        <v>5</v>
      </c>
      <c r="S186" s="101">
        <v>45</v>
      </c>
      <c r="T186" s="101">
        <v>0.08</v>
      </c>
      <c r="U186" s="25">
        <v>1000</v>
      </c>
      <c r="V186" s="101">
        <v>45</v>
      </c>
      <c r="W186" s="101">
        <v>0.08</v>
      </c>
      <c r="X186" s="25">
        <v>1000</v>
      </c>
      <c r="Y186" s="102">
        <v>5</v>
      </c>
    </row>
    <row r="187" spans="1:25" s="25" customFormat="1">
      <c r="A187" s="87">
        <f t="shared" ca="1" si="4"/>
        <v>42217</v>
      </c>
      <c r="B187" s="101">
        <v>45</v>
      </c>
      <c r="C187" s="101">
        <v>0.08</v>
      </c>
      <c r="D187" s="25">
        <v>1000</v>
      </c>
      <c r="E187" s="101">
        <v>45</v>
      </c>
      <c r="F187" s="101">
        <v>0.08</v>
      </c>
      <c r="G187" s="25">
        <v>1000</v>
      </c>
      <c r="H187" s="102">
        <v>5</v>
      </c>
      <c r="I187" s="101">
        <v>45</v>
      </c>
      <c r="J187" s="101">
        <v>0.08</v>
      </c>
      <c r="K187" s="25">
        <v>1000</v>
      </c>
      <c r="L187" s="101">
        <v>45</v>
      </c>
      <c r="M187" s="101">
        <v>0.08</v>
      </c>
      <c r="N187" s="25">
        <v>1000</v>
      </c>
      <c r="O187" s="101">
        <v>45</v>
      </c>
      <c r="P187" s="101">
        <v>0.08</v>
      </c>
      <c r="Q187" s="25">
        <v>1000</v>
      </c>
      <c r="R187" s="102">
        <v>5</v>
      </c>
      <c r="S187" s="101">
        <v>45</v>
      </c>
      <c r="T187" s="101">
        <v>0.08</v>
      </c>
      <c r="U187" s="25">
        <v>1000</v>
      </c>
      <c r="V187" s="101">
        <v>45</v>
      </c>
      <c r="W187" s="101">
        <v>0.08</v>
      </c>
      <c r="X187" s="25">
        <v>1000</v>
      </c>
      <c r="Y187" s="102">
        <v>5</v>
      </c>
    </row>
    <row r="188" spans="1:25" s="25" customFormat="1">
      <c r="A188" s="87">
        <f t="shared" ca="1" si="4"/>
        <v>42248</v>
      </c>
      <c r="B188" s="101">
        <v>34.25</v>
      </c>
      <c r="C188" s="101">
        <v>0.08</v>
      </c>
      <c r="D188" s="25">
        <v>1000</v>
      </c>
      <c r="E188" s="101">
        <v>34.25</v>
      </c>
      <c r="F188" s="101">
        <v>0.08</v>
      </c>
      <c r="G188" s="25">
        <v>1000</v>
      </c>
      <c r="H188" s="102">
        <v>5</v>
      </c>
      <c r="I188" s="101">
        <v>34.25</v>
      </c>
      <c r="J188" s="101">
        <v>0.08</v>
      </c>
      <c r="K188" s="25">
        <v>1000</v>
      </c>
      <c r="L188" s="101">
        <v>34.25</v>
      </c>
      <c r="M188" s="101">
        <v>0.08</v>
      </c>
      <c r="N188" s="25">
        <v>1000</v>
      </c>
      <c r="O188" s="101">
        <v>34.25</v>
      </c>
      <c r="P188" s="101">
        <v>0.08</v>
      </c>
      <c r="Q188" s="25">
        <v>1000</v>
      </c>
      <c r="R188" s="102">
        <v>5</v>
      </c>
      <c r="S188" s="101">
        <v>34.25</v>
      </c>
      <c r="T188" s="101">
        <v>0.08</v>
      </c>
      <c r="U188" s="25">
        <v>1000</v>
      </c>
      <c r="V188" s="101">
        <v>34.25</v>
      </c>
      <c r="W188" s="101">
        <v>0.08</v>
      </c>
      <c r="X188" s="25">
        <v>1000</v>
      </c>
      <c r="Y188" s="102">
        <v>5</v>
      </c>
    </row>
    <row r="189" spans="1:25" s="25" customFormat="1">
      <c r="A189" s="87">
        <f t="shared" ca="1" si="4"/>
        <v>42278</v>
      </c>
      <c r="B189" s="101">
        <v>33.25</v>
      </c>
      <c r="C189" s="101">
        <v>0.08</v>
      </c>
      <c r="D189" s="25">
        <v>1000</v>
      </c>
      <c r="E189" s="101">
        <v>33.25</v>
      </c>
      <c r="F189" s="101">
        <v>0.08</v>
      </c>
      <c r="G189" s="25">
        <v>1000</v>
      </c>
      <c r="H189" s="102">
        <v>5</v>
      </c>
      <c r="I189" s="101">
        <v>33.25</v>
      </c>
      <c r="J189" s="101">
        <v>0.08</v>
      </c>
      <c r="K189" s="25">
        <v>1000</v>
      </c>
      <c r="L189" s="101">
        <v>33.25</v>
      </c>
      <c r="M189" s="101">
        <v>0.08</v>
      </c>
      <c r="N189" s="25">
        <v>1000</v>
      </c>
      <c r="O189" s="101">
        <v>33.25</v>
      </c>
      <c r="P189" s="101">
        <v>0.08</v>
      </c>
      <c r="Q189" s="25">
        <v>1000</v>
      </c>
      <c r="R189" s="102">
        <v>5</v>
      </c>
      <c r="S189" s="101">
        <v>33.25</v>
      </c>
      <c r="T189" s="101">
        <v>0.08</v>
      </c>
      <c r="U189" s="25">
        <v>1000</v>
      </c>
      <c r="V189" s="101">
        <v>33.25</v>
      </c>
      <c r="W189" s="101">
        <v>0.08</v>
      </c>
      <c r="X189" s="25">
        <v>1000</v>
      </c>
      <c r="Y189" s="102">
        <v>5</v>
      </c>
    </row>
    <row r="190" spans="1:25" s="25" customFormat="1">
      <c r="A190" s="87">
        <f t="shared" ca="1" si="4"/>
        <v>42309</v>
      </c>
      <c r="B190" s="101">
        <v>33.25</v>
      </c>
      <c r="C190" s="101">
        <v>0.08</v>
      </c>
      <c r="D190" s="25">
        <v>1000</v>
      </c>
      <c r="E190" s="101">
        <v>33.25</v>
      </c>
      <c r="F190" s="101">
        <v>0.08</v>
      </c>
      <c r="G190" s="25">
        <v>1000</v>
      </c>
      <c r="H190" s="102">
        <v>5</v>
      </c>
      <c r="I190" s="101">
        <v>33.25</v>
      </c>
      <c r="J190" s="101">
        <v>0.08</v>
      </c>
      <c r="K190" s="25">
        <v>1000</v>
      </c>
      <c r="L190" s="101">
        <v>33.25</v>
      </c>
      <c r="M190" s="101">
        <v>0.08</v>
      </c>
      <c r="N190" s="25">
        <v>1000</v>
      </c>
      <c r="O190" s="101">
        <v>33.25</v>
      </c>
      <c r="P190" s="101">
        <v>0.08</v>
      </c>
      <c r="Q190" s="25">
        <v>1000</v>
      </c>
      <c r="R190" s="102">
        <v>5</v>
      </c>
      <c r="S190" s="101">
        <v>33.25</v>
      </c>
      <c r="T190" s="101">
        <v>0.08</v>
      </c>
      <c r="U190" s="25">
        <v>1000</v>
      </c>
      <c r="V190" s="101">
        <v>33.25</v>
      </c>
      <c r="W190" s="101">
        <v>0.08</v>
      </c>
      <c r="X190" s="25">
        <v>1000</v>
      </c>
      <c r="Y190" s="102">
        <v>5</v>
      </c>
    </row>
    <row r="191" spans="1:25" s="25" customFormat="1">
      <c r="A191" s="87">
        <f t="shared" ca="1" si="4"/>
        <v>42339</v>
      </c>
      <c r="B191" s="101">
        <v>31.25</v>
      </c>
      <c r="C191" s="101">
        <v>0.08</v>
      </c>
      <c r="D191" s="25">
        <v>1000</v>
      </c>
      <c r="E191" s="101">
        <v>31.25</v>
      </c>
      <c r="F191" s="101">
        <v>0.08</v>
      </c>
      <c r="G191" s="25">
        <v>1000</v>
      </c>
      <c r="H191" s="102">
        <v>5</v>
      </c>
      <c r="I191" s="101">
        <v>31.25</v>
      </c>
      <c r="J191" s="101">
        <v>0.08</v>
      </c>
      <c r="K191" s="25">
        <v>1000</v>
      </c>
      <c r="L191" s="101">
        <v>31.25</v>
      </c>
      <c r="M191" s="101">
        <v>0.08</v>
      </c>
      <c r="N191" s="25">
        <v>1000</v>
      </c>
      <c r="O191" s="101">
        <v>31.25</v>
      </c>
      <c r="P191" s="101">
        <v>0.08</v>
      </c>
      <c r="Q191" s="25">
        <v>1000</v>
      </c>
      <c r="R191" s="102">
        <v>5</v>
      </c>
      <c r="S191" s="101">
        <v>31.25</v>
      </c>
      <c r="T191" s="101">
        <v>0.08</v>
      </c>
      <c r="U191" s="25">
        <v>1000</v>
      </c>
      <c r="V191" s="101">
        <v>31.25</v>
      </c>
      <c r="W191" s="101">
        <v>0.08</v>
      </c>
      <c r="X191" s="25">
        <v>1000</v>
      </c>
      <c r="Y191" s="102">
        <v>5</v>
      </c>
    </row>
    <row r="192" spans="1:25" s="25" customFormat="1">
      <c r="A192" s="87">
        <f t="shared" ca="1" si="4"/>
        <v>42370</v>
      </c>
      <c r="B192" s="101">
        <v>33.75</v>
      </c>
      <c r="C192" s="101">
        <v>0.08</v>
      </c>
      <c r="D192" s="25">
        <v>1000</v>
      </c>
      <c r="E192" s="101">
        <v>33.75</v>
      </c>
      <c r="F192" s="101">
        <v>0.08</v>
      </c>
      <c r="G192" s="25">
        <v>1000</v>
      </c>
      <c r="H192" s="102">
        <v>5</v>
      </c>
      <c r="I192" s="101">
        <v>33.75</v>
      </c>
      <c r="J192" s="101">
        <v>0.08</v>
      </c>
      <c r="K192" s="25">
        <v>1000</v>
      </c>
      <c r="L192" s="101">
        <v>33.75</v>
      </c>
      <c r="M192" s="101">
        <v>0.08</v>
      </c>
      <c r="N192" s="25">
        <v>1000</v>
      </c>
      <c r="O192" s="101">
        <v>33.75</v>
      </c>
      <c r="P192" s="101">
        <v>0.08</v>
      </c>
      <c r="Q192" s="25">
        <v>1000</v>
      </c>
      <c r="R192" s="102">
        <v>5</v>
      </c>
      <c r="S192" s="101">
        <v>33.75</v>
      </c>
      <c r="T192" s="101">
        <v>0.08</v>
      </c>
      <c r="U192" s="25">
        <v>1000</v>
      </c>
      <c r="V192" s="101">
        <v>33.75</v>
      </c>
      <c r="W192" s="101">
        <v>0.08</v>
      </c>
      <c r="X192" s="25">
        <v>1000</v>
      </c>
      <c r="Y192" s="102">
        <v>5</v>
      </c>
    </row>
    <row r="193" spans="1:25" s="25" customFormat="1">
      <c r="A193" s="87">
        <f t="shared" ca="1" si="4"/>
        <v>42401</v>
      </c>
      <c r="B193" s="101">
        <v>31.75</v>
      </c>
      <c r="C193" s="101">
        <v>0.08</v>
      </c>
      <c r="D193" s="25">
        <v>1000</v>
      </c>
      <c r="E193" s="101">
        <v>31.75</v>
      </c>
      <c r="F193" s="101">
        <v>0.08</v>
      </c>
      <c r="G193" s="25">
        <v>1000</v>
      </c>
      <c r="H193" s="102">
        <v>5</v>
      </c>
      <c r="I193" s="101">
        <v>31.75</v>
      </c>
      <c r="J193" s="101">
        <v>0.08</v>
      </c>
      <c r="K193" s="25">
        <v>1000</v>
      </c>
      <c r="L193" s="101">
        <v>31.75</v>
      </c>
      <c r="M193" s="101">
        <v>0.08</v>
      </c>
      <c r="N193" s="25">
        <v>1000</v>
      </c>
      <c r="O193" s="101">
        <v>31.75</v>
      </c>
      <c r="P193" s="101">
        <v>0.08</v>
      </c>
      <c r="Q193" s="25">
        <v>1000</v>
      </c>
      <c r="R193" s="102">
        <v>5</v>
      </c>
      <c r="S193" s="101">
        <v>31.75</v>
      </c>
      <c r="T193" s="101">
        <v>0.08</v>
      </c>
      <c r="U193" s="25">
        <v>1000</v>
      </c>
      <c r="V193" s="101">
        <v>31.75</v>
      </c>
      <c r="W193" s="101">
        <v>0.08</v>
      </c>
      <c r="X193" s="25">
        <v>1000</v>
      </c>
      <c r="Y193" s="102">
        <v>5</v>
      </c>
    </row>
    <row r="194" spans="1:25" s="25" customFormat="1">
      <c r="A194" s="87">
        <f t="shared" ca="1" si="4"/>
        <v>42430</v>
      </c>
      <c r="B194" s="101">
        <v>32.75</v>
      </c>
      <c r="C194" s="101">
        <v>0.08</v>
      </c>
      <c r="D194" s="25">
        <v>1000</v>
      </c>
      <c r="E194" s="101">
        <v>32.75</v>
      </c>
      <c r="F194" s="101">
        <v>0.08</v>
      </c>
      <c r="G194" s="25">
        <v>1000</v>
      </c>
      <c r="H194" s="102">
        <v>5</v>
      </c>
      <c r="I194" s="101">
        <v>32.75</v>
      </c>
      <c r="J194" s="101">
        <v>0.08</v>
      </c>
      <c r="K194" s="25">
        <v>1000</v>
      </c>
      <c r="L194" s="101">
        <v>32.75</v>
      </c>
      <c r="M194" s="101">
        <v>0.08</v>
      </c>
      <c r="N194" s="25">
        <v>1000</v>
      </c>
      <c r="O194" s="101">
        <v>32.75</v>
      </c>
      <c r="P194" s="101">
        <v>0.08</v>
      </c>
      <c r="Q194" s="25">
        <v>1000</v>
      </c>
      <c r="R194" s="102">
        <v>5</v>
      </c>
      <c r="S194" s="101">
        <v>32.75</v>
      </c>
      <c r="T194" s="101">
        <v>0.08</v>
      </c>
      <c r="U194" s="25">
        <v>1000</v>
      </c>
      <c r="V194" s="101">
        <v>32.75</v>
      </c>
      <c r="W194" s="101">
        <v>0.08</v>
      </c>
      <c r="X194" s="25">
        <v>1000</v>
      </c>
      <c r="Y194" s="102">
        <v>5</v>
      </c>
    </row>
    <row r="195" spans="1:25" s="25" customFormat="1">
      <c r="A195" s="87">
        <f t="shared" ca="1" si="4"/>
        <v>42461</v>
      </c>
      <c r="B195" s="101">
        <v>33.75</v>
      </c>
      <c r="C195" s="101">
        <v>0.08</v>
      </c>
      <c r="D195" s="25">
        <v>1000</v>
      </c>
      <c r="E195" s="101">
        <v>33.75</v>
      </c>
      <c r="F195" s="101">
        <v>0.08</v>
      </c>
      <c r="G195" s="25">
        <v>1000</v>
      </c>
      <c r="H195" s="102">
        <v>5</v>
      </c>
      <c r="I195" s="101">
        <v>33.75</v>
      </c>
      <c r="J195" s="101">
        <v>0.08</v>
      </c>
      <c r="K195" s="25">
        <v>1000</v>
      </c>
      <c r="L195" s="101">
        <v>33.75</v>
      </c>
      <c r="M195" s="101">
        <v>0.08</v>
      </c>
      <c r="N195" s="25">
        <v>1000</v>
      </c>
      <c r="O195" s="101">
        <v>33.75</v>
      </c>
      <c r="P195" s="101">
        <v>0.08</v>
      </c>
      <c r="Q195" s="25">
        <v>1000</v>
      </c>
      <c r="R195" s="102">
        <v>5</v>
      </c>
      <c r="S195" s="101">
        <v>33.75</v>
      </c>
      <c r="T195" s="101">
        <v>0.08</v>
      </c>
      <c r="U195" s="25">
        <v>1000</v>
      </c>
      <c r="V195" s="101">
        <v>33.75</v>
      </c>
      <c r="W195" s="101">
        <v>0.08</v>
      </c>
      <c r="X195" s="25">
        <v>1000</v>
      </c>
      <c r="Y195" s="102">
        <v>5</v>
      </c>
    </row>
    <row r="196" spans="1:25" s="25" customFormat="1">
      <c r="A196" s="87">
        <f t="shared" ca="1" si="4"/>
        <v>42491</v>
      </c>
      <c r="B196" s="101">
        <v>34.75</v>
      </c>
      <c r="C196" s="101">
        <v>0.08</v>
      </c>
      <c r="D196" s="25">
        <v>1000</v>
      </c>
      <c r="E196" s="101">
        <v>34.75</v>
      </c>
      <c r="F196" s="101">
        <v>0.08</v>
      </c>
      <c r="G196" s="25">
        <v>1000</v>
      </c>
      <c r="H196" s="102">
        <v>5</v>
      </c>
      <c r="I196" s="101">
        <v>34.75</v>
      </c>
      <c r="J196" s="101">
        <v>0.08</v>
      </c>
      <c r="K196" s="25">
        <v>1000</v>
      </c>
      <c r="L196" s="101">
        <v>34.75</v>
      </c>
      <c r="M196" s="101">
        <v>0.08</v>
      </c>
      <c r="N196" s="25">
        <v>1000</v>
      </c>
      <c r="O196" s="101">
        <v>34.75</v>
      </c>
      <c r="P196" s="101">
        <v>0.08</v>
      </c>
      <c r="Q196" s="25">
        <v>1000</v>
      </c>
      <c r="R196" s="102">
        <v>5</v>
      </c>
      <c r="S196" s="101">
        <v>34.75</v>
      </c>
      <c r="T196" s="101">
        <v>0.08</v>
      </c>
      <c r="U196" s="25">
        <v>1000</v>
      </c>
      <c r="V196" s="101">
        <v>34.75</v>
      </c>
      <c r="W196" s="101">
        <v>0.08</v>
      </c>
      <c r="X196" s="25">
        <v>1000</v>
      </c>
      <c r="Y196" s="102">
        <v>5</v>
      </c>
    </row>
    <row r="197" spans="1:25" s="25" customFormat="1">
      <c r="A197" s="87">
        <f t="shared" ca="1" si="4"/>
        <v>42522</v>
      </c>
      <c r="B197" s="101">
        <v>38.75</v>
      </c>
      <c r="C197" s="101">
        <v>0.08</v>
      </c>
      <c r="D197" s="25">
        <v>1000</v>
      </c>
      <c r="E197" s="101">
        <v>38.75</v>
      </c>
      <c r="F197" s="101">
        <v>0.08</v>
      </c>
      <c r="G197" s="25">
        <v>1000</v>
      </c>
      <c r="H197" s="102">
        <v>5</v>
      </c>
      <c r="I197" s="101">
        <v>38.75</v>
      </c>
      <c r="J197" s="101">
        <v>0.08</v>
      </c>
      <c r="K197" s="25">
        <v>1000</v>
      </c>
      <c r="L197" s="101">
        <v>38.75</v>
      </c>
      <c r="M197" s="101">
        <v>0.08</v>
      </c>
      <c r="N197" s="25">
        <v>1000</v>
      </c>
      <c r="O197" s="101">
        <v>38.75</v>
      </c>
      <c r="P197" s="101">
        <v>0.08</v>
      </c>
      <c r="Q197" s="25">
        <v>1000</v>
      </c>
      <c r="R197" s="102">
        <v>5</v>
      </c>
      <c r="S197" s="101">
        <v>38.75</v>
      </c>
      <c r="T197" s="101">
        <v>0.08</v>
      </c>
      <c r="U197" s="25">
        <v>1000</v>
      </c>
      <c r="V197" s="101">
        <v>38.75</v>
      </c>
      <c r="W197" s="101">
        <v>0.08</v>
      </c>
      <c r="X197" s="25">
        <v>1000</v>
      </c>
      <c r="Y197" s="102">
        <v>5</v>
      </c>
    </row>
    <row r="198" spans="1:25" s="25" customFormat="1">
      <c r="A198" s="87">
        <f t="shared" ca="1" si="4"/>
        <v>42552</v>
      </c>
      <c r="B198" s="101">
        <v>45.75</v>
      </c>
      <c r="C198" s="101">
        <v>0.08</v>
      </c>
      <c r="D198" s="25">
        <v>1000</v>
      </c>
      <c r="E198" s="101">
        <v>45.75</v>
      </c>
      <c r="F198" s="101">
        <v>0.08</v>
      </c>
      <c r="G198" s="25">
        <v>1000</v>
      </c>
      <c r="H198" s="102">
        <v>5</v>
      </c>
      <c r="I198" s="101">
        <v>45.75</v>
      </c>
      <c r="J198" s="101">
        <v>0.08</v>
      </c>
      <c r="K198" s="25">
        <v>1000</v>
      </c>
      <c r="L198" s="101">
        <v>45.75</v>
      </c>
      <c r="M198" s="101">
        <v>0.08</v>
      </c>
      <c r="N198" s="25">
        <v>1000</v>
      </c>
      <c r="O198" s="101">
        <v>45.75</v>
      </c>
      <c r="P198" s="101">
        <v>0.08</v>
      </c>
      <c r="Q198" s="25">
        <v>1000</v>
      </c>
      <c r="R198" s="102">
        <v>5</v>
      </c>
      <c r="S198" s="101">
        <v>45.75</v>
      </c>
      <c r="T198" s="101">
        <v>0.08</v>
      </c>
      <c r="U198" s="25">
        <v>1000</v>
      </c>
      <c r="V198" s="101">
        <v>45.75</v>
      </c>
      <c r="W198" s="101">
        <v>0.08</v>
      </c>
      <c r="X198" s="25">
        <v>1000</v>
      </c>
      <c r="Y198" s="102">
        <v>5</v>
      </c>
    </row>
    <row r="199" spans="1:25" s="25" customFormat="1">
      <c r="A199" s="87">
        <f t="shared" ca="1" si="4"/>
        <v>42583</v>
      </c>
      <c r="B199" s="101">
        <v>45.75</v>
      </c>
      <c r="C199" s="101">
        <v>0.08</v>
      </c>
      <c r="D199" s="25">
        <v>1000</v>
      </c>
      <c r="E199" s="101">
        <v>45.75</v>
      </c>
      <c r="F199" s="101">
        <v>0.08</v>
      </c>
      <c r="G199" s="25">
        <v>1000</v>
      </c>
      <c r="H199" s="102">
        <v>5</v>
      </c>
      <c r="I199" s="101">
        <v>45.75</v>
      </c>
      <c r="J199" s="101">
        <v>0.08</v>
      </c>
      <c r="K199" s="25">
        <v>1000</v>
      </c>
      <c r="L199" s="101">
        <v>45.75</v>
      </c>
      <c r="M199" s="101">
        <v>0.08</v>
      </c>
      <c r="N199" s="25">
        <v>1000</v>
      </c>
      <c r="O199" s="101">
        <v>45.75</v>
      </c>
      <c r="P199" s="101">
        <v>0.08</v>
      </c>
      <c r="Q199" s="25">
        <v>1000</v>
      </c>
      <c r="R199" s="102">
        <v>5</v>
      </c>
      <c r="S199" s="101">
        <v>45.75</v>
      </c>
      <c r="T199" s="101">
        <v>0.08</v>
      </c>
      <c r="U199" s="25">
        <v>1000</v>
      </c>
      <c r="V199" s="101">
        <v>45.75</v>
      </c>
      <c r="W199" s="101">
        <v>0.08</v>
      </c>
      <c r="X199" s="25">
        <v>1000</v>
      </c>
      <c r="Y199" s="102">
        <v>5</v>
      </c>
    </row>
    <row r="200" spans="1:25" s="25" customFormat="1">
      <c r="A200" s="87">
        <f t="shared" ca="1" si="4"/>
        <v>42614</v>
      </c>
      <c r="B200" s="101">
        <v>35</v>
      </c>
      <c r="C200" s="101">
        <v>0.08</v>
      </c>
      <c r="D200" s="25">
        <v>1000</v>
      </c>
      <c r="E200" s="101">
        <v>35</v>
      </c>
      <c r="F200" s="101">
        <v>0.08</v>
      </c>
      <c r="G200" s="25">
        <v>1000</v>
      </c>
      <c r="H200" s="102">
        <v>5</v>
      </c>
      <c r="I200" s="101">
        <v>35</v>
      </c>
      <c r="J200" s="101">
        <v>0.08</v>
      </c>
      <c r="K200" s="25">
        <v>1000</v>
      </c>
      <c r="L200" s="101">
        <v>35</v>
      </c>
      <c r="M200" s="101">
        <v>0.08</v>
      </c>
      <c r="N200" s="25">
        <v>1000</v>
      </c>
      <c r="O200" s="101">
        <v>35</v>
      </c>
      <c r="P200" s="101">
        <v>0.08</v>
      </c>
      <c r="Q200" s="25">
        <v>1000</v>
      </c>
      <c r="R200" s="102">
        <v>5</v>
      </c>
      <c r="S200" s="101">
        <v>35</v>
      </c>
      <c r="T200" s="101">
        <v>0.08</v>
      </c>
      <c r="U200" s="25">
        <v>1000</v>
      </c>
      <c r="V200" s="101">
        <v>35</v>
      </c>
      <c r="W200" s="101">
        <v>0.08</v>
      </c>
      <c r="X200" s="25">
        <v>1000</v>
      </c>
      <c r="Y200" s="102">
        <v>5</v>
      </c>
    </row>
    <row r="201" spans="1:25" s="25" customFormat="1">
      <c r="A201" s="87">
        <f t="shared" ca="1" si="4"/>
        <v>42644</v>
      </c>
      <c r="B201" s="101">
        <v>34</v>
      </c>
      <c r="C201" s="101">
        <v>0.08</v>
      </c>
      <c r="D201" s="25">
        <v>1000</v>
      </c>
      <c r="E201" s="101">
        <v>34</v>
      </c>
      <c r="F201" s="101">
        <v>0.08</v>
      </c>
      <c r="G201" s="25">
        <v>1000</v>
      </c>
      <c r="H201" s="102">
        <v>5</v>
      </c>
      <c r="I201" s="101">
        <v>34</v>
      </c>
      <c r="J201" s="101">
        <v>0.08</v>
      </c>
      <c r="K201" s="25">
        <v>1000</v>
      </c>
      <c r="L201" s="101">
        <v>34</v>
      </c>
      <c r="M201" s="101">
        <v>0.08</v>
      </c>
      <c r="N201" s="25">
        <v>1000</v>
      </c>
      <c r="O201" s="101">
        <v>34</v>
      </c>
      <c r="P201" s="101">
        <v>0.08</v>
      </c>
      <c r="Q201" s="25">
        <v>1000</v>
      </c>
      <c r="R201" s="102">
        <v>5</v>
      </c>
      <c r="S201" s="101">
        <v>34</v>
      </c>
      <c r="T201" s="101">
        <v>0.08</v>
      </c>
      <c r="U201" s="25">
        <v>1000</v>
      </c>
      <c r="V201" s="101">
        <v>34</v>
      </c>
      <c r="W201" s="101">
        <v>0.08</v>
      </c>
      <c r="X201" s="25">
        <v>1000</v>
      </c>
      <c r="Y201" s="102">
        <v>5</v>
      </c>
    </row>
    <row r="202" spans="1:25" s="25" customFormat="1">
      <c r="A202" s="87">
        <f t="shared" ca="1" si="4"/>
        <v>42675</v>
      </c>
      <c r="B202" s="101">
        <v>34</v>
      </c>
      <c r="C202" s="101">
        <v>0.08</v>
      </c>
      <c r="D202" s="25">
        <v>1000</v>
      </c>
      <c r="E202" s="101">
        <v>34</v>
      </c>
      <c r="F202" s="101">
        <v>0.08</v>
      </c>
      <c r="G202" s="25">
        <v>1000</v>
      </c>
      <c r="H202" s="102">
        <v>5</v>
      </c>
      <c r="I202" s="101">
        <v>34</v>
      </c>
      <c r="J202" s="101">
        <v>0.08</v>
      </c>
      <c r="K202" s="25">
        <v>1000</v>
      </c>
      <c r="L202" s="101">
        <v>34</v>
      </c>
      <c r="M202" s="101">
        <v>0.08</v>
      </c>
      <c r="N202" s="25">
        <v>1000</v>
      </c>
      <c r="O202" s="101">
        <v>34</v>
      </c>
      <c r="P202" s="101">
        <v>0.08</v>
      </c>
      <c r="Q202" s="25">
        <v>1000</v>
      </c>
      <c r="R202" s="102">
        <v>5</v>
      </c>
      <c r="S202" s="101">
        <v>34</v>
      </c>
      <c r="T202" s="101">
        <v>0.08</v>
      </c>
      <c r="U202" s="25">
        <v>1000</v>
      </c>
      <c r="V202" s="101">
        <v>34</v>
      </c>
      <c r="W202" s="101">
        <v>0.08</v>
      </c>
      <c r="X202" s="25">
        <v>1000</v>
      </c>
      <c r="Y202" s="102">
        <v>5</v>
      </c>
    </row>
    <row r="203" spans="1:25" s="25" customFormat="1">
      <c r="A203" s="87">
        <f t="shared" ca="1" si="4"/>
        <v>42705</v>
      </c>
      <c r="B203" s="101">
        <v>32</v>
      </c>
      <c r="C203" s="101">
        <v>0.08</v>
      </c>
      <c r="D203" s="25">
        <v>1000</v>
      </c>
      <c r="E203" s="101">
        <v>32</v>
      </c>
      <c r="F203" s="101">
        <v>0.08</v>
      </c>
      <c r="G203" s="25">
        <v>1000</v>
      </c>
      <c r="H203" s="102">
        <v>5</v>
      </c>
      <c r="I203" s="101">
        <v>32</v>
      </c>
      <c r="J203" s="101">
        <v>0.08</v>
      </c>
      <c r="K203" s="25">
        <v>1000</v>
      </c>
      <c r="L203" s="101">
        <v>32</v>
      </c>
      <c r="M203" s="101">
        <v>0.08</v>
      </c>
      <c r="N203" s="25">
        <v>1000</v>
      </c>
      <c r="O203" s="101">
        <v>32</v>
      </c>
      <c r="P203" s="101">
        <v>0.08</v>
      </c>
      <c r="Q203" s="25">
        <v>1000</v>
      </c>
      <c r="R203" s="102">
        <v>5</v>
      </c>
      <c r="S203" s="101">
        <v>32</v>
      </c>
      <c r="T203" s="101">
        <v>0.08</v>
      </c>
      <c r="U203" s="25">
        <v>1000</v>
      </c>
      <c r="V203" s="101">
        <v>32</v>
      </c>
      <c r="W203" s="101">
        <v>0.08</v>
      </c>
      <c r="X203" s="25">
        <v>1000</v>
      </c>
      <c r="Y203" s="102">
        <v>5</v>
      </c>
    </row>
    <row r="204" spans="1:25" s="25" customFormat="1">
      <c r="A204" s="87">
        <f t="shared" ca="1" si="4"/>
        <v>42736</v>
      </c>
      <c r="B204" s="101">
        <v>34.5</v>
      </c>
      <c r="C204" s="101">
        <v>0.08</v>
      </c>
      <c r="D204" s="25">
        <v>1000</v>
      </c>
      <c r="E204" s="101">
        <v>34.5</v>
      </c>
      <c r="F204" s="101">
        <v>0.08</v>
      </c>
      <c r="G204" s="25">
        <v>1000</v>
      </c>
      <c r="H204" s="102">
        <v>5</v>
      </c>
      <c r="I204" s="101">
        <v>34.5</v>
      </c>
      <c r="J204" s="101">
        <v>0.08</v>
      </c>
      <c r="K204" s="25">
        <v>1000</v>
      </c>
      <c r="L204" s="101">
        <v>34.5</v>
      </c>
      <c r="M204" s="101">
        <v>0.08</v>
      </c>
      <c r="N204" s="25">
        <v>1000</v>
      </c>
      <c r="O204" s="101">
        <v>34.5</v>
      </c>
      <c r="P204" s="101">
        <v>0.08</v>
      </c>
      <c r="Q204" s="25">
        <v>1000</v>
      </c>
      <c r="R204" s="102">
        <v>5</v>
      </c>
      <c r="S204" s="101">
        <v>34.5</v>
      </c>
      <c r="T204" s="101">
        <v>0.08</v>
      </c>
      <c r="U204" s="25">
        <v>1000</v>
      </c>
      <c r="V204" s="101">
        <v>34.5</v>
      </c>
      <c r="W204" s="101">
        <v>0.08</v>
      </c>
      <c r="X204" s="25">
        <v>1000</v>
      </c>
      <c r="Y204" s="102">
        <v>5</v>
      </c>
    </row>
    <row r="205" spans="1:25" s="25" customFormat="1">
      <c r="A205" s="87">
        <f t="shared" ref="A205:A262" ca="1" si="5">EOMONTH(A204,0)+1</f>
        <v>42767</v>
      </c>
      <c r="B205" s="101">
        <v>32.5</v>
      </c>
      <c r="C205" s="101">
        <v>0.08</v>
      </c>
      <c r="D205" s="25">
        <v>1000</v>
      </c>
      <c r="E205" s="101">
        <v>32.5</v>
      </c>
      <c r="F205" s="101">
        <v>0.08</v>
      </c>
      <c r="G205" s="25">
        <v>1000</v>
      </c>
      <c r="H205" s="102">
        <v>5</v>
      </c>
      <c r="I205" s="101">
        <v>32.5</v>
      </c>
      <c r="J205" s="101">
        <v>0.08</v>
      </c>
      <c r="K205" s="25">
        <v>1000</v>
      </c>
      <c r="L205" s="101">
        <v>32.5</v>
      </c>
      <c r="M205" s="101">
        <v>0.08</v>
      </c>
      <c r="N205" s="25">
        <v>1000</v>
      </c>
      <c r="O205" s="101">
        <v>32.5</v>
      </c>
      <c r="P205" s="101">
        <v>0.08</v>
      </c>
      <c r="Q205" s="25">
        <v>1000</v>
      </c>
      <c r="R205" s="102">
        <v>5</v>
      </c>
      <c r="S205" s="101">
        <v>32.5</v>
      </c>
      <c r="T205" s="101">
        <v>0.08</v>
      </c>
      <c r="U205" s="25">
        <v>1000</v>
      </c>
      <c r="V205" s="101">
        <v>32.5</v>
      </c>
      <c r="W205" s="101">
        <v>0.08</v>
      </c>
      <c r="X205" s="25">
        <v>1000</v>
      </c>
      <c r="Y205" s="102">
        <v>5</v>
      </c>
    </row>
    <row r="206" spans="1:25" s="25" customFormat="1">
      <c r="A206" s="87">
        <f t="shared" ca="1" si="5"/>
        <v>42795</v>
      </c>
      <c r="B206" s="101">
        <v>33.5</v>
      </c>
      <c r="C206" s="101">
        <v>0.08</v>
      </c>
      <c r="D206" s="25">
        <v>1000</v>
      </c>
      <c r="E206" s="101">
        <v>33.5</v>
      </c>
      <c r="F206" s="101">
        <v>0.08</v>
      </c>
      <c r="G206" s="25">
        <v>1000</v>
      </c>
      <c r="H206" s="102">
        <v>5</v>
      </c>
      <c r="I206" s="101">
        <v>33.5</v>
      </c>
      <c r="J206" s="101">
        <v>0.08</v>
      </c>
      <c r="K206" s="25">
        <v>1000</v>
      </c>
      <c r="L206" s="101">
        <v>33.5</v>
      </c>
      <c r="M206" s="101">
        <v>0.08</v>
      </c>
      <c r="N206" s="25">
        <v>1000</v>
      </c>
      <c r="O206" s="101">
        <v>33.5</v>
      </c>
      <c r="P206" s="101">
        <v>0.08</v>
      </c>
      <c r="Q206" s="25">
        <v>1000</v>
      </c>
      <c r="R206" s="102">
        <v>5</v>
      </c>
      <c r="S206" s="101">
        <v>33.5</v>
      </c>
      <c r="T206" s="101">
        <v>0.08</v>
      </c>
      <c r="U206" s="25">
        <v>1000</v>
      </c>
      <c r="V206" s="101">
        <v>33.5</v>
      </c>
      <c r="W206" s="101">
        <v>0.08</v>
      </c>
      <c r="X206" s="25">
        <v>1000</v>
      </c>
      <c r="Y206" s="102">
        <v>5</v>
      </c>
    </row>
    <row r="207" spans="1:25" s="25" customFormat="1">
      <c r="A207" s="87">
        <f t="shared" ca="1" si="5"/>
        <v>42826</v>
      </c>
      <c r="B207" s="101">
        <v>34.5</v>
      </c>
      <c r="C207" s="101">
        <v>0.08</v>
      </c>
      <c r="D207" s="25">
        <v>1000</v>
      </c>
      <c r="E207" s="101">
        <v>34.5</v>
      </c>
      <c r="F207" s="101">
        <v>0.08</v>
      </c>
      <c r="G207" s="25">
        <v>1000</v>
      </c>
      <c r="H207" s="102">
        <v>5</v>
      </c>
      <c r="I207" s="101">
        <v>34.5</v>
      </c>
      <c r="J207" s="101">
        <v>0.08</v>
      </c>
      <c r="K207" s="25">
        <v>1000</v>
      </c>
      <c r="L207" s="101">
        <v>34.5</v>
      </c>
      <c r="M207" s="101">
        <v>0.08</v>
      </c>
      <c r="N207" s="25">
        <v>1000</v>
      </c>
      <c r="O207" s="101">
        <v>34.5</v>
      </c>
      <c r="P207" s="101">
        <v>0.08</v>
      </c>
      <c r="Q207" s="25">
        <v>1000</v>
      </c>
      <c r="R207" s="102">
        <v>5</v>
      </c>
      <c r="S207" s="101">
        <v>34.5</v>
      </c>
      <c r="T207" s="101">
        <v>0.08</v>
      </c>
      <c r="U207" s="25">
        <v>1000</v>
      </c>
      <c r="V207" s="101">
        <v>34.5</v>
      </c>
      <c r="W207" s="101">
        <v>0.08</v>
      </c>
      <c r="X207" s="25">
        <v>1000</v>
      </c>
      <c r="Y207" s="102">
        <v>5</v>
      </c>
    </row>
    <row r="208" spans="1:25" s="25" customFormat="1">
      <c r="A208" s="87">
        <f t="shared" ca="1" si="5"/>
        <v>42856</v>
      </c>
      <c r="B208" s="101">
        <v>35.5</v>
      </c>
      <c r="C208" s="101">
        <v>0.08</v>
      </c>
      <c r="D208" s="25">
        <v>1000</v>
      </c>
      <c r="E208" s="101">
        <v>35.5</v>
      </c>
      <c r="F208" s="101">
        <v>0.08</v>
      </c>
      <c r="G208" s="25">
        <v>1000</v>
      </c>
      <c r="H208" s="102">
        <v>5</v>
      </c>
      <c r="I208" s="101">
        <v>35.5</v>
      </c>
      <c r="J208" s="101">
        <v>0.08</v>
      </c>
      <c r="K208" s="25">
        <v>1000</v>
      </c>
      <c r="L208" s="101">
        <v>35.5</v>
      </c>
      <c r="M208" s="101">
        <v>0.08</v>
      </c>
      <c r="N208" s="25">
        <v>1000</v>
      </c>
      <c r="O208" s="101">
        <v>35.5</v>
      </c>
      <c r="P208" s="101">
        <v>0.08</v>
      </c>
      <c r="Q208" s="25">
        <v>1000</v>
      </c>
      <c r="R208" s="102">
        <v>5</v>
      </c>
      <c r="S208" s="101">
        <v>35.5</v>
      </c>
      <c r="T208" s="101">
        <v>0.08</v>
      </c>
      <c r="U208" s="25">
        <v>1000</v>
      </c>
      <c r="V208" s="101">
        <v>35.5</v>
      </c>
      <c r="W208" s="101">
        <v>0.08</v>
      </c>
      <c r="X208" s="25">
        <v>1000</v>
      </c>
      <c r="Y208" s="102">
        <v>5</v>
      </c>
    </row>
    <row r="209" spans="1:25" s="25" customFormat="1">
      <c r="A209" s="87">
        <f t="shared" ca="1" si="5"/>
        <v>42887</v>
      </c>
      <c r="B209" s="101">
        <v>39.5</v>
      </c>
      <c r="C209" s="101">
        <v>0.08</v>
      </c>
      <c r="D209" s="25">
        <v>1000</v>
      </c>
      <c r="E209" s="101">
        <v>39.5</v>
      </c>
      <c r="F209" s="101">
        <v>0.08</v>
      </c>
      <c r="G209" s="25">
        <v>1000</v>
      </c>
      <c r="H209" s="102">
        <v>5</v>
      </c>
      <c r="I209" s="101">
        <v>39.5</v>
      </c>
      <c r="J209" s="101">
        <v>0.08</v>
      </c>
      <c r="K209" s="25">
        <v>1000</v>
      </c>
      <c r="L209" s="101">
        <v>39.5</v>
      </c>
      <c r="M209" s="101">
        <v>0.08</v>
      </c>
      <c r="N209" s="25">
        <v>1000</v>
      </c>
      <c r="O209" s="101">
        <v>39.5</v>
      </c>
      <c r="P209" s="101">
        <v>0.08</v>
      </c>
      <c r="Q209" s="25">
        <v>1000</v>
      </c>
      <c r="R209" s="102">
        <v>5</v>
      </c>
      <c r="S209" s="101">
        <v>39.5</v>
      </c>
      <c r="T209" s="101">
        <v>0.08</v>
      </c>
      <c r="U209" s="25">
        <v>1000</v>
      </c>
      <c r="V209" s="101">
        <v>39.5</v>
      </c>
      <c r="W209" s="101">
        <v>0.08</v>
      </c>
      <c r="X209" s="25">
        <v>1000</v>
      </c>
      <c r="Y209" s="102">
        <v>5</v>
      </c>
    </row>
    <row r="210" spans="1:25" s="25" customFormat="1">
      <c r="A210" s="87">
        <f t="shared" ca="1" si="5"/>
        <v>42917</v>
      </c>
      <c r="B210" s="101">
        <v>46.5</v>
      </c>
      <c r="C210" s="101">
        <v>0.08</v>
      </c>
      <c r="D210" s="25">
        <v>1000</v>
      </c>
      <c r="E210" s="101">
        <v>46.5</v>
      </c>
      <c r="F210" s="101">
        <v>0.08</v>
      </c>
      <c r="G210" s="25">
        <v>1000</v>
      </c>
      <c r="H210" s="102">
        <v>5</v>
      </c>
      <c r="I210" s="101">
        <v>46.5</v>
      </c>
      <c r="J210" s="101">
        <v>0.08</v>
      </c>
      <c r="K210" s="25">
        <v>1000</v>
      </c>
      <c r="L210" s="101">
        <v>46.5</v>
      </c>
      <c r="M210" s="101">
        <v>0.08</v>
      </c>
      <c r="N210" s="25">
        <v>1000</v>
      </c>
      <c r="O210" s="101">
        <v>46.5</v>
      </c>
      <c r="P210" s="101">
        <v>0.08</v>
      </c>
      <c r="Q210" s="25">
        <v>1000</v>
      </c>
      <c r="R210" s="102">
        <v>5</v>
      </c>
      <c r="S210" s="101">
        <v>46.5</v>
      </c>
      <c r="T210" s="101">
        <v>0.08</v>
      </c>
      <c r="U210" s="25">
        <v>1000</v>
      </c>
      <c r="V210" s="101">
        <v>46.5</v>
      </c>
      <c r="W210" s="101">
        <v>0.08</v>
      </c>
      <c r="X210" s="25">
        <v>1000</v>
      </c>
      <c r="Y210" s="102">
        <v>5</v>
      </c>
    </row>
    <row r="211" spans="1:25" s="25" customFormat="1">
      <c r="A211" s="87">
        <f t="shared" ca="1" si="5"/>
        <v>42948</v>
      </c>
      <c r="B211" s="101">
        <v>46.5</v>
      </c>
      <c r="C211" s="101">
        <v>0.08</v>
      </c>
      <c r="D211" s="25">
        <v>1000</v>
      </c>
      <c r="E211" s="101">
        <v>46.5</v>
      </c>
      <c r="F211" s="101">
        <v>0.08</v>
      </c>
      <c r="G211" s="25">
        <v>1000</v>
      </c>
      <c r="H211" s="102">
        <v>5</v>
      </c>
      <c r="I211" s="101">
        <v>46.5</v>
      </c>
      <c r="J211" s="101">
        <v>0.08</v>
      </c>
      <c r="K211" s="25">
        <v>1000</v>
      </c>
      <c r="L211" s="101">
        <v>46.5</v>
      </c>
      <c r="M211" s="101">
        <v>0.08</v>
      </c>
      <c r="N211" s="25">
        <v>1000</v>
      </c>
      <c r="O211" s="101">
        <v>46.5</v>
      </c>
      <c r="P211" s="101">
        <v>0.08</v>
      </c>
      <c r="Q211" s="25">
        <v>1000</v>
      </c>
      <c r="R211" s="102">
        <v>5</v>
      </c>
      <c r="S211" s="101">
        <v>46.5</v>
      </c>
      <c r="T211" s="101">
        <v>0.08</v>
      </c>
      <c r="U211" s="25">
        <v>1000</v>
      </c>
      <c r="V211" s="101">
        <v>46.5</v>
      </c>
      <c r="W211" s="101">
        <v>0.08</v>
      </c>
      <c r="X211" s="25">
        <v>1000</v>
      </c>
      <c r="Y211" s="102">
        <v>5</v>
      </c>
    </row>
    <row r="212" spans="1:25" s="25" customFormat="1">
      <c r="A212" s="87">
        <f t="shared" ca="1" si="5"/>
        <v>42979</v>
      </c>
      <c r="B212" s="101">
        <v>35.75</v>
      </c>
      <c r="C212" s="101">
        <v>0.08</v>
      </c>
      <c r="D212" s="25">
        <v>1000</v>
      </c>
      <c r="E212" s="101">
        <v>35.75</v>
      </c>
      <c r="F212" s="101">
        <v>0.08</v>
      </c>
      <c r="G212" s="25">
        <v>1000</v>
      </c>
      <c r="H212" s="102">
        <v>5</v>
      </c>
      <c r="I212" s="101">
        <v>35.75</v>
      </c>
      <c r="J212" s="101">
        <v>0.08</v>
      </c>
      <c r="K212" s="25">
        <v>1000</v>
      </c>
      <c r="L212" s="101">
        <v>35.75</v>
      </c>
      <c r="M212" s="101">
        <v>0.08</v>
      </c>
      <c r="N212" s="25">
        <v>1000</v>
      </c>
      <c r="O212" s="101">
        <v>35.75</v>
      </c>
      <c r="P212" s="101">
        <v>0.08</v>
      </c>
      <c r="Q212" s="25">
        <v>1000</v>
      </c>
      <c r="R212" s="102">
        <v>5</v>
      </c>
      <c r="S212" s="101">
        <v>35.75</v>
      </c>
      <c r="T212" s="101">
        <v>0.08</v>
      </c>
      <c r="U212" s="25">
        <v>1000</v>
      </c>
      <c r="V212" s="101">
        <v>35.75</v>
      </c>
      <c r="W212" s="101">
        <v>0.08</v>
      </c>
      <c r="X212" s="25">
        <v>1000</v>
      </c>
      <c r="Y212" s="102">
        <v>5</v>
      </c>
    </row>
    <row r="213" spans="1:25" s="25" customFormat="1">
      <c r="A213" s="87">
        <f t="shared" ca="1" si="5"/>
        <v>43009</v>
      </c>
      <c r="B213" s="101">
        <v>34.75</v>
      </c>
      <c r="C213" s="101">
        <v>0.08</v>
      </c>
      <c r="D213" s="25">
        <v>1000</v>
      </c>
      <c r="E213" s="101">
        <v>34.75</v>
      </c>
      <c r="F213" s="101">
        <v>0.08</v>
      </c>
      <c r="G213" s="25">
        <v>1000</v>
      </c>
      <c r="H213" s="102">
        <v>5</v>
      </c>
      <c r="I213" s="101">
        <v>34.75</v>
      </c>
      <c r="J213" s="101">
        <v>0.08</v>
      </c>
      <c r="K213" s="25">
        <v>1000</v>
      </c>
      <c r="L213" s="101">
        <v>34.75</v>
      </c>
      <c r="M213" s="101">
        <v>0.08</v>
      </c>
      <c r="N213" s="25">
        <v>1000</v>
      </c>
      <c r="O213" s="101">
        <v>34.75</v>
      </c>
      <c r="P213" s="101">
        <v>0.08</v>
      </c>
      <c r="Q213" s="25">
        <v>1000</v>
      </c>
      <c r="R213" s="102">
        <v>5</v>
      </c>
      <c r="S213" s="101">
        <v>34.75</v>
      </c>
      <c r="T213" s="101">
        <v>0.08</v>
      </c>
      <c r="U213" s="25">
        <v>1000</v>
      </c>
      <c r="V213" s="101">
        <v>34.75</v>
      </c>
      <c r="W213" s="101">
        <v>0.08</v>
      </c>
      <c r="X213" s="25">
        <v>1000</v>
      </c>
      <c r="Y213" s="102">
        <v>5</v>
      </c>
    </row>
    <row r="214" spans="1:25" s="25" customFormat="1">
      <c r="A214" s="87">
        <f t="shared" ca="1" si="5"/>
        <v>43040</v>
      </c>
      <c r="B214" s="101">
        <v>34.75</v>
      </c>
      <c r="C214" s="101">
        <v>0.08</v>
      </c>
      <c r="D214" s="25">
        <v>1000</v>
      </c>
      <c r="E214" s="101">
        <v>34.75</v>
      </c>
      <c r="F214" s="101">
        <v>0.08</v>
      </c>
      <c r="G214" s="25">
        <v>1000</v>
      </c>
      <c r="H214" s="102">
        <v>5</v>
      </c>
      <c r="I214" s="101">
        <v>34.75</v>
      </c>
      <c r="J214" s="101">
        <v>0.08</v>
      </c>
      <c r="K214" s="25">
        <v>1000</v>
      </c>
      <c r="L214" s="101">
        <v>34.75</v>
      </c>
      <c r="M214" s="101">
        <v>0.08</v>
      </c>
      <c r="N214" s="25">
        <v>1000</v>
      </c>
      <c r="O214" s="101">
        <v>34.75</v>
      </c>
      <c r="P214" s="101">
        <v>0.08</v>
      </c>
      <c r="Q214" s="25">
        <v>1000</v>
      </c>
      <c r="R214" s="102">
        <v>5</v>
      </c>
      <c r="S214" s="101">
        <v>34.75</v>
      </c>
      <c r="T214" s="101">
        <v>0.08</v>
      </c>
      <c r="U214" s="25">
        <v>1000</v>
      </c>
      <c r="V214" s="101">
        <v>34.75</v>
      </c>
      <c r="W214" s="101">
        <v>0.08</v>
      </c>
      <c r="X214" s="25">
        <v>1000</v>
      </c>
      <c r="Y214" s="102">
        <v>5</v>
      </c>
    </row>
    <row r="215" spans="1:25" s="25" customFormat="1">
      <c r="A215" s="87">
        <f t="shared" ca="1" si="5"/>
        <v>43070</v>
      </c>
      <c r="B215" s="101">
        <v>32.75</v>
      </c>
      <c r="C215" s="101">
        <v>0.08</v>
      </c>
      <c r="D215" s="25">
        <v>1000</v>
      </c>
      <c r="E215" s="101">
        <v>32.75</v>
      </c>
      <c r="F215" s="101">
        <v>0.08</v>
      </c>
      <c r="G215" s="25">
        <v>1000</v>
      </c>
      <c r="H215" s="102">
        <v>5</v>
      </c>
      <c r="I215" s="101">
        <v>32.75</v>
      </c>
      <c r="J215" s="101">
        <v>0.08</v>
      </c>
      <c r="K215" s="25">
        <v>1000</v>
      </c>
      <c r="L215" s="101">
        <v>32.75</v>
      </c>
      <c r="M215" s="101">
        <v>0.08</v>
      </c>
      <c r="N215" s="25">
        <v>1000</v>
      </c>
      <c r="O215" s="101">
        <v>32.75</v>
      </c>
      <c r="P215" s="101">
        <v>0.08</v>
      </c>
      <c r="Q215" s="25">
        <v>1000</v>
      </c>
      <c r="R215" s="102">
        <v>5</v>
      </c>
      <c r="S215" s="101">
        <v>32.75</v>
      </c>
      <c r="T215" s="101">
        <v>0.08</v>
      </c>
      <c r="U215" s="25">
        <v>1000</v>
      </c>
      <c r="V215" s="101">
        <v>32.75</v>
      </c>
      <c r="W215" s="101">
        <v>0.08</v>
      </c>
      <c r="X215" s="25">
        <v>1000</v>
      </c>
      <c r="Y215" s="102">
        <v>5</v>
      </c>
    </row>
    <row r="216" spans="1:25" s="25" customFormat="1">
      <c r="A216" s="87">
        <f t="shared" ca="1" si="5"/>
        <v>43101</v>
      </c>
      <c r="B216" s="101">
        <v>35.25</v>
      </c>
      <c r="C216" s="101">
        <v>0.08</v>
      </c>
      <c r="D216" s="25">
        <v>1000</v>
      </c>
      <c r="E216" s="101">
        <v>35.25</v>
      </c>
      <c r="F216" s="101">
        <v>0.08</v>
      </c>
      <c r="G216" s="25">
        <v>1000</v>
      </c>
      <c r="H216" s="102">
        <v>5</v>
      </c>
      <c r="I216" s="101">
        <v>35.25</v>
      </c>
      <c r="J216" s="101">
        <v>0.08</v>
      </c>
      <c r="K216" s="25">
        <v>1000</v>
      </c>
      <c r="L216" s="101">
        <v>35.25</v>
      </c>
      <c r="M216" s="101">
        <v>0.08</v>
      </c>
      <c r="N216" s="25">
        <v>1000</v>
      </c>
      <c r="O216" s="101">
        <v>35.25</v>
      </c>
      <c r="P216" s="101">
        <v>0.08</v>
      </c>
      <c r="Q216" s="25">
        <v>1000</v>
      </c>
      <c r="R216" s="102">
        <v>5</v>
      </c>
      <c r="S216" s="101">
        <v>35.25</v>
      </c>
      <c r="T216" s="101">
        <v>0.08</v>
      </c>
      <c r="U216" s="25">
        <v>1000</v>
      </c>
      <c r="V216" s="101">
        <v>35.25</v>
      </c>
      <c r="W216" s="101">
        <v>0.08</v>
      </c>
      <c r="X216" s="25">
        <v>1000</v>
      </c>
      <c r="Y216" s="102">
        <v>5</v>
      </c>
    </row>
    <row r="217" spans="1:25" s="25" customFormat="1">
      <c r="A217" s="87">
        <f t="shared" ca="1" si="5"/>
        <v>43132</v>
      </c>
      <c r="B217" s="101">
        <v>33.25</v>
      </c>
      <c r="C217" s="101">
        <v>0.08</v>
      </c>
      <c r="D217" s="25">
        <v>1000</v>
      </c>
      <c r="E217" s="101">
        <v>33.25</v>
      </c>
      <c r="F217" s="101">
        <v>0.08</v>
      </c>
      <c r="G217" s="25">
        <v>1000</v>
      </c>
      <c r="H217" s="102">
        <v>5</v>
      </c>
      <c r="I217" s="101">
        <v>33.25</v>
      </c>
      <c r="J217" s="101">
        <v>0.08</v>
      </c>
      <c r="K217" s="25">
        <v>1000</v>
      </c>
      <c r="L217" s="101">
        <v>33.25</v>
      </c>
      <c r="M217" s="101">
        <v>0.08</v>
      </c>
      <c r="N217" s="25">
        <v>1000</v>
      </c>
      <c r="O217" s="101">
        <v>33.25</v>
      </c>
      <c r="P217" s="101">
        <v>0.08</v>
      </c>
      <c r="Q217" s="25">
        <v>1000</v>
      </c>
      <c r="R217" s="102">
        <v>5</v>
      </c>
      <c r="S217" s="101">
        <v>33.25</v>
      </c>
      <c r="T217" s="101">
        <v>0.08</v>
      </c>
      <c r="U217" s="25">
        <v>1000</v>
      </c>
      <c r="V217" s="101">
        <v>33.25</v>
      </c>
      <c r="W217" s="101">
        <v>0.08</v>
      </c>
      <c r="X217" s="25">
        <v>1000</v>
      </c>
      <c r="Y217" s="102">
        <v>5</v>
      </c>
    </row>
    <row r="218" spans="1:25" s="25" customFormat="1">
      <c r="A218" s="87">
        <f t="shared" ca="1" si="5"/>
        <v>43160</v>
      </c>
      <c r="B218" s="101">
        <v>34.25</v>
      </c>
      <c r="C218" s="101">
        <v>0.08</v>
      </c>
      <c r="D218" s="25">
        <v>1000</v>
      </c>
      <c r="E218" s="101">
        <v>34.25</v>
      </c>
      <c r="F218" s="101">
        <v>0.08</v>
      </c>
      <c r="G218" s="25">
        <v>1000</v>
      </c>
      <c r="H218" s="102">
        <v>5</v>
      </c>
      <c r="I218" s="101">
        <v>34.25</v>
      </c>
      <c r="J218" s="101">
        <v>0.08</v>
      </c>
      <c r="K218" s="25">
        <v>1000</v>
      </c>
      <c r="L218" s="101">
        <v>34.25</v>
      </c>
      <c r="M218" s="101">
        <v>0.08</v>
      </c>
      <c r="N218" s="25">
        <v>1000</v>
      </c>
      <c r="O218" s="101">
        <v>34.25</v>
      </c>
      <c r="P218" s="101">
        <v>0.08</v>
      </c>
      <c r="Q218" s="25">
        <v>1000</v>
      </c>
      <c r="R218" s="102">
        <v>5</v>
      </c>
      <c r="S218" s="101">
        <v>34.25</v>
      </c>
      <c r="T218" s="101">
        <v>0.08</v>
      </c>
      <c r="U218" s="25">
        <v>1000</v>
      </c>
      <c r="V218" s="101">
        <v>34.25</v>
      </c>
      <c r="W218" s="101">
        <v>0.08</v>
      </c>
      <c r="X218" s="25">
        <v>1000</v>
      </c>
      <c r="Y218" s="102">
        <v>5</v>
      </c>
    </row>
    <row r="219" spans="1:25" s="25" customFormat="1">
      <c r="A219" s="87">
        <f t="shared" ca="1" si="5"/>
        <v>43191</v>
      </c>
      <c r="B219" s="101">
        <v>35.25</v>
      </c>
      <c r="C219" s="101">
        <v>0.08</v>
      </c>
      <c r="D219" s="25">
        <v>1000</v>
      </c>
      <c r="E219" s="101">
        <v>35.25</v>
      </c>
      <c r="F219" s="101">
        <v>0.08</v>
      </c>
      <c r="G219" s="25">
        <v>1000</v>
      </c>
      <c r="H219" s="102">
        <v>5</v>
      </c>
      <c r="I219" s="101">
        <v>35.25</v>
      </c>
      <c r="J219" s="101">
        <v>0.08</v>
      </c>
      <c r="K219" s="25">
        <v>1000</v>
      </c>
      <c r="L219" s="101">
        <v>35.25</v>
      </c>
      <c r="M219" s="101">
        <v>0.08</v>
      </c>
      <c r="N219" s="25">
        <v>1000</v>
      </c>
      <c r="O219" s="101">
        <v>35.25</v>
      </c>
      <c r="P219" s="101">
        <v>0.08</v>
      </c>
      <c r="Q219" s="25">
        <v>1000</v>
      </c>
      <c r="R219" s="102">
        <v>5</v>
      </c>
      <c r="S219" s="101">
        <v>35.25</v>
      </c>
      <c r="T219" s="101">
        <v>0.08</v>
      </c>
      <c r="U219" s="25">
        <v>1000</v>
      </c>
      <c r="V219" s="101">
        <v>35.25</v>
      </c>
      <c r="W219" s="101">
        <v>0.08</v>
      </c>
      <c r="X219" s="25">
        <v>1000</v>
      </c>
      <c r="Y219" s="102">
        <v>5</v>
      </c>
    </row>
    <row r="220" spans="1:25" s="25" customFormat="1">
      <c r="A220" s="87">
        <f t="shared" ca="1" si="5"/>
        <v>43221</v>
      </c>
      <c r="B220" s="101">
        <v>36.25</v>
      </c>
      <c r="C220" s="101">
        <v>0.08</v>
      </c>
      <c r="D220" s="25">
        <v>1000</v>
      </c>
      <c r="E220" s="101">
        <v>36.25</v>
      </c>
      <c r="F220" s="101">
        <v>0.08</v>
      </c>
      <c r="G220" s="25">
        <v>1000</v>
      </c>
      <c r="H220" s="102">
        <v>5</v>
      </c>
      <c r="I220" s="101">
        <v>36.25</v>
      </c>
      <c r="J220" s="101">
        <v>0.08</v>
      </c>
      <c r="K220" s="25">
        <v>1000</v>
      </c>
      <c r="L220" s="101">
        <v>36.25</v>
      </c>
      <c r="M220" s="101">
        <v>0.08</v>
      </c>
      <c r="N220" s="25">
        <v>1000</v>
      </c>
      <c r="O220" s="101">
        <v>36.25</v>
      </c>
      <c r="P220" s="101">
        <v>0.08</v>
      </c>
      <c r="Q220" s="25">
        <v>1000</v>
      </c>
      <c r="R220" s="102">
        <v>5</v>
      </c>
      <c r="S220" s="101">
        <v>36.25</v>
      </c>
      <c r="T220" s="101">
        <v>0.08</v>
      </c>
      <c r="U220" s="25">
        <v>1000</v>
      </c>
      <c r="V220" s="101">
        <v>36.25</v>
      </c>
      <c r="W220" s="101">
        <v>0.08</v>
      </c>
      <c r="X220" s="25">
        <v>1000</v>
      </c>
      <c r="Y220" s="102">
        <v>5</v>
      </c>
    </row>
    <row r="221" spans="1:25" s="25" customFormat="1">
      <c r="A221" s="87">
        <f t="shared" ca="1" si="5"/>
        <v>43252</v>
      </c>
      <c r="B221" s="101">
        <v>40.25</v>
      </c>
      <c r="C221" s="101">
        <v>0.08</v>
      </c>
      <c r="D221" s="25">
        <v>1000</v>
      </c>
      <c r="E221" s="101">
        <v>40.25</v>
      </c>
      <c r="F221" s="101">
        <v>0.08</v>
      </c>
      <c r="G221" s="25">
        <v>1000</v>
      </c>
      <c r="H221" s="102">
        <v>5</v>
      </c>
      <c r="I221" s="101">
        <v>40.25</v>
      </c>
      <c r="J221" s="101">
        <v>0.08</v>
      </c>
      <c r="K221" s="25">
        <v>1000</v>
      </c>
      <c r="L221" s="101">
        <v>40.25</v>
      </c>
      <c r="M221" s="101">
        <v>0.08</v>
      </c>
      <c r="N221" s="25">
        <v>1000</v>
      </c>
      <c r="O221" s="101">
        <v>40.25</v>
      </c>
      <c r="P221" s="101">
        <v>0.08</v>
      </c>
      <c r="Q221" s="25">
        <v>1000</v>
      </c>
      <c r="R221" s="102">
        <v>5</v>
      </c>
      <c r="S221" s="101">
        <v>40.25</v>
      </c>
      <c r="T221" s="101">
        <v>0.08</v>
      </c>
      <c r="U221" s="25">
        <v>1000</v>
      </c>
      <c r="V221" s="101">
        <v>40.25</v>
      </c>
      <c r="W221" s="101">
        <v>0.08</v>
      </c>
      <c r="X221" s="25">
        <v>1000</v>
      </c>
      <c r="Y221" s="102">
        <v>5</v>
      </c>
    </row>
    <row r="222" spans="1:25" s="25" customFormat="1">
      <c r="A222" s="87">
        <f t="shared" ca="1" si="5"/>
        <v>43282</v>
      </c>
      <c r="B222" s="101">
        <v>47.25</v>
      </c>
      <c r="C222" s="101">
        <v>0.08</v>
      </c>
      <c r="D222" s="25">
        <v>1000</v>
      </c>
      <c r="E222" s="101">
        <v>47.25</v>
      </c>
      <c r="F222" s="101">
        <v>0.08</v>
      </c>
      <c r="G222" s="25">
        <v>1000</v>
      </c>
      <c r="H222" s="102">
        <v>5</v>
      </c>
      <c r="I222" s="101">
        <v>47.25</v>
      </c>
      <c r="J222" s="101">
        <v>0.08</v>
      </c>
      <c r="K222" s="25">
        <v>1000</v>
      </c>
      <c r="L222" s="101">
        <v>47.25</v>
      </c>
      <c r="M222" s="101">
        <v>0.08</v>
      </c>
      <c r="N222" s="25">
        <v>1000</v>
      </c>
      <c r="O222" s="101">
        <v>47.25</v>
      </c>
      <c r="P222" s="101">
        <v>0.08</v>
      </c>
      <c r="Q222" s="25">
        <v>1000</v>
      </c>
      <c r="R222" s="102">
        <v>5</v>
      </c>
      <c r="S222" s="101">
        <v>47.25</v>
      </c>
      <c r="T222" s="101">
        <v>0.08</v>
      </c>
      <c r="U222" s="25">
        <v>1000</v>
      </c>
      <c r="V222" s="101">
        <v>47.25</v>
      </c>
      <c r="W222" s="101">
        <v>0.08</v>
      </c>
      <c r="X222" s="25">
        <v>1000</v>
      </c>
      <c r="Y222" s="102">
        <v>5</v>
      </c>
    </row>
    <row r="223" spans="1:25" s="25" customFormat="1">
      <c r="A223" s="87">
        <f t="shared" ca="1" si="5"/>
        <v>43313</v>
      </c>
      <c r="B223" s="101">
        <v>47.25</v>
      </c>
      <c r="C223" s="101">
        <v>0.08</v>
      </c>
      <c r="D223" s="25">
        <v>1000</v>
      </c>
      <c r="E223" s="101">
        <v>47.25</v>
      </c>
      <c r="F223" s="101">
        <v>0.08</v>
      </c>
      <c r="G223" s="25">
        <v>1000</v>
      </c>
      <c r="H223" s="102">
        <v>5</v>
      </c>
      <c r="I223" s="101">
        <v>47.25</v>
      </c>
      <c r="J223" s="101">
        <v>0.08</v>
      </c>
      <c r="K223" s="25">
        <v>1000</v>
      </c>
      <c r="L223" s="101">
        <v>47.25</v>
      </c>
      <c r="M223" s="101">
        <v>0.08</v>
      </c>
      <c r="N223" s="25">
        <v>1000</v>
      </c>
      <c r="O223" s="101">
        <v>47.25</v>
      </c>
      <c r="P223" s="101">
        <v>0.08</v>
      </c>
      <c r="Q223" s="25">
        <v>1000</v>
      </c>
      <c r="R223" s="102">
        <v>5</v>
      </c>
      <c r="S223" s="101">
        <v>47.25</v>
      </c>
      <c r="T223" s="101">
        <v>0.08</v>
      </c>
      <c r="U223" s="25">
        <v>1000</v>
      </c>
      <c r="V223" s="101">
        <v>47.25</v>
      </c>
      <c r="W223" s="101">
        <v>0.08</v>
      </c>
      <c r="X223" s="25">
        <v>1000</v>
      </c>
      <c r="Y223" s="102">
        <v>5</v>
      </c>
    </row>
    <row r="224" spans="1:25" s="25" customFormat="1">
      <c r="A224" s="87">
        <f t="shared" ca="1" si="5"/>
        <v>43344</v>
      </c>
      <c r="B224" s="101">
        <v>36.5</v>
      </c>
      <c r="C224" s="101">
        <v>0.08</v>
      </c>
      <c r="D224" s="25">
        <v>1000</v>
      </c>
      <c r="E224" s="101">
        <v>36.5</v>
      </c>
      <c r="F224" s="101">
        <v>0.08</v>
      </c>
      <c r="G224" s="25">
        <v>1000</v>
      </c>
      <c r="H224" s="102">
        <v>5</v>
      </c>
      <c r="I224" s="101">
        <v>36.5</v>
      </c>
      <c r="J224" s="101">
        <v>0.08</v>
      </c>
      <c r="K224" s="25">
        <v>1000</v>
      </c>
      <c r="L224" s="101">
        <v>36.5</v>
      </c>
      <c r="M224" s="101">
        <v>0.08</v>
      </c>
      <c r="N224" s="25">
        <v>1000</v>
      </c>
      <c r="O224" s="101">
        <v>36.5</v>
      </c>
      <c r="P224" s="101">
        <v>0.08</v>
      </c>
      <c r="Q224" s="25">
        <v>1000</v>
      </c>
      <c r="R224" s="102">
        <v>5</v>
      </c>
      <c r="S224" s="101">
        <v>36.5</v>
      </c>
      <c r="T224" s="101">
        <v>0.08</v>
      </c>
      <c r="U224" s="25">
        <v>1000</v>
      </c>
      <c r="V224" s="101">
        <v>36.5</v>
      </c>
      <c r="W224" s="101">
        <v>0.08</v>
      </c>
      <c r="X224" s="25">
        <v>1000</v>
      </c>
      <c r="Y224" s="102">
        <v>5</v>
      </c>
    </row>
    <row r="225" spans="1:25" s="25" customFormat="1">
      <c r="A225" s="87">
        <f t="shared" ca="1" si="5"/>
        <v>43374</v>
      </c>
      <c r="B225" s="101">
        <v>35.5</v>
      </c>
      <c r="C225" s="101">
        <v>0.08</v>
      </c>
      <c r="D225" s="25">
        <v>1000</v>
      </c>
      <c r="E225" s="101">
        <v>35.5</v>
      </c>
      <c r="F225" s="101">
        <v>0.08</v>
      </c>
      <c r="G225" s="25">
        <v>1000</v>
      </c>
      <c r="H225" s="102">
        <v>5</v>
      </c>
      <c r="I225" s="101">
        <v>35.5</v>
      </c>
      <c r="J225" s="101">
        <v>0.08</v>
      </c>
      <c r="K225" s="25">
        <v>1000</v>
      </c>
      <c r="L225" s="101">
        <v>35.5</v>
      </c>
      <c r="M225" s="101">
        <v>0.08</v>
      </c>
      <c r="N225" s="25">
        <v>1000</v>
      </c>
      <c r="O225" s="101">
        <v>35.5</v>
      </c>
      <c r="P225" s="101">
        <v>0.08</v>
      </c>
      <c r="Q225" s="25">
        <v>1000</v>
      </c>
      <c r="R225" s="102">
        <v>5</v>
      </c>
      <c r="S225" s="101">
        <v>35.5</v>
      </c>
      <c r="T225" s="101">
        <v>0.08</v>
      </c>
      <c r="U225" s="25">
        <v>1000</v>
      </c>
      <c r="V225" s="101">
        <v>35.5</v>
      </c>
      <c r="W225" s="101">
        <v>0.08</v>
      </c>
      <c r="X225" s="25">
        <v>1000</v>
      </c>
      <c r="Y225" s="102">
        <v>5</v>
      </c>
    </row>
    <row r="226" spans="1:25" s="25" customFormat="1">
      <c r="A226" s="87">
        <f t="shared" ca="1" si="5"/>
        <v>43405</v>
      </c>
      <c r="B226" s="101">
        <v>35.5</v>
      </c>
      <c r="C226" s="101">
        <v>0.08</v>
      </c>
      <c r="D226" s="25">
        <v>1000</v>
      </c>
      <c r="E226" s="101">
        <v>35.5</v>
      </c>
      <c r="F226" s="101">
        <v>0.08</v>
      </c>
      <c r="G226" s="25">
        <v>1000</v>
      </c>
      <c r="H226" s="102">
        <v>5</v>
      </c>
      <c r="I226" s="101">
        <v>35.5</v>
      </c>
      <c r="J226" s="101">
        <v>0.08</v>
      </c>
      <c r="K226" s="25">
        <v>1000</v>
      </c>
      <c r="L226" s="101">
        <v>35.5</v>
      </c>
      <c r="M226" s="101">
        <v>0.08</v>
      </c>
      <c r="N226" s="25">
        <v>1000</v>
      </c>
      <c r="O226" s="101">
        <v>35.5</v>
      </c>
      <c r="P226" s="101">
        <v>0.08</v>
      </c>
      <c r="Q226" s="25">
        <v>1000</v>
      </c>
      <c r="R226" s="102">
        <v>5</v>
      </c>
      <c r="S226" s="101">
        <v>35.5</v>
      </c>
      <c r="T226" s="101">
        <v>0.08</v>
      </c>
      <c r="U226" s="25">
        <v>1000</v>
      </c>
      <c r="V226" s="101">
        <v>35.5</v>
      </c>
      <c r="W226" s="101">
        <v>0.08</v>
      </c>
      <c r="X226" s="25">
        <v>1000</v>
      </c>
      <c r="Y226" s="102">
        <v>5</v>
      </c>
    </row>
    <row r="227" spans="1:25" s="25" customFormat="1">
      <c r="A227" s="87">
        <f t="shared" ca="1" si="5"/>
        <v>43435</v>
      </c>
      <c r="B227" s="101">
        <v>33.5</v>
      </c>
      <c r="C227" s="101">
        <v>0.08</v>
      </c>
      <c r="D227" s="25">
        <v>1000</v>
      </c>
      <c r="E227" s="101">
        <v>33.5</v>
      </c>
      <c r="F227" s="101">
        <v>0.08</v>
      </c>
      <c r="G227" s="25">
        <v>1000</v>
      </c>
      <c r="H227" s="102">
        <v>5</v>
      </c>
      <c r="I227" s="101">
        <v>33.5</v>
      </c>
      <c r="J227" s="101">
        <v>0.08</v>
      </c>
      <c r="K227" s="25">
        <v>1000</v>
      </c>
      <c r="L227" s="101">
        <v>33.5</v>
      </c>
      <c r="M227" s="101">
        <v>0.08</v>
      </c>
      <c r="N227" s="25">
        <v>1000</v>
      </c>
      <c r="O227" s="101">
        <v>33.5</v>
      </c>
      <c r="P227" s="101">
        <v>0.08</v>
      </c>
      <c r="Q227" s="25">
        <v>1000</v>
      </c>
      <c r="R227" s="102">
        <v>5</v>
      </c>
      <c r="S227" s="101">
        <v>33.5</v>
      </c>
      <c r="T227" s="101">
        <v>0.08</v>
      </c>
      <c r="U227" s="25">
        <v>1000</v>
      </c>
      <c r="V227" s="101">
        <v>33.5</v>
      </c>
      <c r="W227" s="101">
        <v>0.08</v>
      </c>
      <c r="X227" s="25">
        <v>1000</v>
      </c>
      <c r="Y227" s="102">
        <v>5</v>
      </c>
    </row>
    <row r="228" spans="1:25" s="25" customFormat="1">
      <c r="A228" s="87">
        <f t="shared" ca="1" si="5"/>
        <v>43466</v>
      </c>
      <c r="B228" s="101">
        <v>36</v>
      </c>
      <c r="C228" s="101">
        <v>0.08</v>
      </c>
      <c r="D228" s="25">
        <v>1000</v>
      </c>
      <c r="E228" s="101">
        <v>36</v>
      </c>
      <c r="F228" s="101">
        <v>0.08</v>
      </c>
      <c r="G228" s="25">
        <v>1000</v>
      </c>
      <c r="H228" s="102">
        <v>5</v>
      </c>
      <c r="I228" s="101">
        <v>36</v>
      </c>
      <c r="J228" s="101">
        <v>0.08</v>
      </c>
      <c r="K228" s="25">
        <v>1000</v>
      </c>
      <c r="L228" s="101">
        <v>36</v>
      </c>
      <c r="M228" s="101">
        <v>0.08</v>
      </c>
      <c r="N228" s="25">
        <v>1000</v>
      </c>
      <c r="O228" s="101">
        <v>36</v>
      </c>
      <c r="P228" s="101">
        <v>0.08</v>
      </c>
      <c r="Q228" s="25">
        <v>1000</v>
      </c>
      <c r="R228" s="102">
        <v>5</v>
      </c>
      <c r="S228" s="101">
        <v>36</v>
      </c>
      <c r="T228" s="101">
        <v>0.08</v>
      </c>
      <c r="U228" s="25">
        <v>1000</v>
      </c>
      <c r="V228" s="101">
        <v>36</v>
      </c>
      <c r="W228" s="101">
        <v>0.08</v>
      </c>
      <c r="X228" s="25">
        <v>1000</v>
      </c>
      <c r="Y228" s="102">
        <v>5</v>
      </c>
    </row>
    <row r="229" spans="1:25" s="25" customFormat="1">
      <c r="A229" s="87">
        <f t="shared" ca="1" si="5"/>
        <v>43497</v>
      </c>
      <c r="B229" s="101">
        <v>34</v>
      </c>
      <c r="C229" s="101">
        <v>0.08</v>
      </c>
      <c r="D229" s="25">
        <v>1000</v>
      </c>
      <c r="E229" s="101">
        <v>34</v>
      </c>
      <c r="F229" s="101">
        <v>0.08</v>
      </c>
      <c r="G229" s="25">
        <v>1000</v>
      </c>
      <c r="H229" s="102">
        <v>5</v>
      </c>
      <c r="I229" s="101">
        <v>34</v>
      </c>
      <c r="J229" s="101">
        <v>0.08</v>
      </c>
      <c r="K229" s="25">
        <v>1000</v>
      </c>
      <c r="L229" s="101">
        <v>34</v>
      </c>
      <c r="M229" s="101">
        <v>0.08</v>
      </c>
      <c r="N229" s="25">
        <v>1000</v>
      </c>
      <c r="O229" s="101">
        <v>34</v>
      </c>
      <c r="P229" s="101">
        <v>0.08</v>
      </c>
      <c r="Q229" s="25">
        <v>1000</v>
      </c>
      <c r="R229" s="102">
        <v>5</v>
      </c>
      <c r="S229" s="101">
        <v>34</v>
      </c>
      <c r="T229" s="101">
        <v>0.08</v>
      </c>
      <c r="U229" s="25">
        <v>1000</v>
      </c>
      <c r="V229" s="101">
        <v>34</v>
      </c>
      <c r="W229" s="101">
        <v>0.08</v>
      </c>
      <c r="X229" s="25">
        <v>1000</v>
      </c>
      <c r="Y229" s="102">
        <v>5</v>
      </c>
    </row>
    <row r="230" spans="1:25" s="25" customFormat="1">
      <c r="A230" s="87">
        <f t="shared" ca="1" si="5"/>
        <v>43525</v>
      </c>
      <c r="B230" s="101">
        <v>35</v>
      </c>
      <c r="C230" s="101">
        <v>0.08</v>
      </c>
      <c r="D230" s="25">
        <v>1000</v>
      </c>
      <c r="E230" s="101">
        <v>35</v>
      </c>
      <c r="F230" s="101">
        <v>0.08</v>
      </c>
      <c r="G230" s="25">
        <v>1000</v>
      </c>
      <c r="H230" s="102">
        <v>5</v>
      </c>
      <c r="I230" s="101">
        <v>35</v>
      </c>
      <c r="J230" s="101">
        <v>0.08</v>
      </c>
      <c r="K230" s="25">
        <v>1000</v>
      </c>
      <c r="L230" s="101">
        <v>35</v>
      </c>
      <c r="M230" s="101">
        <v>0.08</v>
      </c>
      <c r="N230" s="25">
        <v>1000</v>
      </c>
      <c r="O230" s="101">
        <v>35</v>
      </c>
      <c r="P230" s="101">
        <v>0.08</v>
      </c>
      <c r="Q230" s="25">
        <v>1000</v>
      </c>
      <c r="R230" s="102">
        <v>5</v>
      </c>
      <c r="S230" s="101">
        <v>35</v>
      </c>
      <c r="T230" s="101">
        <v>0.08</v>
      </c>
      <c r="U230" s="25">
        <v>1000</v>
      </c>
      <c r="V230" s="101">
        <v>35</v>
      </c>
      <c r="W230" s="101">
        <v>0.08</v>
      </c>
      <c r="X230" s="25">
        <v>1000</v>
      </c>
      <c r="Y230" s="102">
        <v>5</v>
      </c>
    </row>
    <row r="231" spans="1:25" s="25" customFormat="1">
      <c r="A231" s="87">
        <f t="shared" ca="1" si="5"/>
        <v>43556</v>
      </c>
      <c r="B231" s="101">
        <v>35</v>
      </c>
      <c r="C231" s="101">
        <v>0.08</v>
      </c>
      <c r="D231" s="25">
        <v>1000</v>
      </c>
      <c r="E231" s="101">
        <v>35</v>
      </c>
      <c r="F231" s="101">
        <v>0.08</v>
      </c>
      <c r="G231" s="25">
        <v>1000</v>
      </c>
      <c r="H231" s="102">
        <v>5</v>
      </c>
      <c r="I231" s="101">
        <v>35</v>
      </c>
      <c r="J231" s="101">
        <v>0.08</v>
      </c>
      <c r="K231" s="25">
        <v>1000</v>
      </c>
      <c r="L231" s="101">
        <v>35</v>
      </c>
      <c r="M231" s="101">
        <v>0.08</v>
      </c>
      <c r="N231" s="25">
        <v>1000</v>
      </c>
      <c r="O231" s="101">
        <v>35</v>
      </c>
      <c r="P231" s="101">
        <v>0.08</v>
      </c>
      <c r="Q231" s="25">
        <v>1000</v>
      </c>
      <c r="R231" s="102">
        <v>5</v>
      </c>
      <c r="S231" s="101">
        <v>35</v>
      </c>
      <c r="T231" s="101">
        <v>0.08</v>
      </c>
      <c r="U231" s="25">
        <v>1000</v>
      </c>
      <c r="V231" s="101">
        <v>35</v>
      </c>
      <c r="W231" s="101">
        <v>0.08</v>
      </c>
      <c r="X231" s="25">
        <v>1000</v>
      </c>
      <c r="Y231" s="102">
        <v>5</v>
      </c>
    </row>
    <row r="232" spans="1:25" s="25" customFormat="1">
      <c r="A232" s="87">
        <f t="shared" ca="1" si="5"/>
        <v>43586</v>
      </c>
      <c r="B232" s="101">
        <v>35</v>
      </c>
      <c r="C232" s="101">
        <v>0.08</v>
      </c>
      <c r="D232" s="25">
        <v>1000</v>
      </c>
      <c r="E232" s="101">
        <v>35</v>
      </c>
      <c r="F232" s="101">
        <v>0.08</v>
      </c>
      <c r="G232" s="25">
        <v>1000</v>
      </c>
      <c r="H232" s="102">
        <v>5</v>
      </c>
      <c r="I232" s="101">
        <v>35</v>
      </c>
      <c r="J232" s="101">
        <v>0.08</v>
      </c>
      <c r="K232" s="25">
        <v>1000</v>
      </c>
      <c r="L232" s="101">
        <v>35</v>
      </c>
      <c r="M232" s="101">
        <v>0.08</v>
      </c>
      <c r="N232" s="25">
        <v>1000</v>
      </c>
      <c r="O232" s="101">
        <v>35</v>
      </c>
      <c r="P232" s="101">
        <v>0.08</v>
      </c>
      <c r="Q232" s="25">
        <v>1000</v>
      </c>
      <c r="R232" s="102">
        <v>5</v>
      </c>
      <c r="S232" s="101">
        <v>35</v>
      </c>
      <c r="T232" s="101">
        <v>0.08</v>
      </c>
      <c r="U232" s="25">
        <v>1000</v>
      </c>
      <c r="V232" s="101">
        <v>35</v>
      </c>
      <c r="W232" s="101">
        <v>0.08</v>
      </c>
      <c r="X232" s="25">
        <v>1000</v>
      </c>
      <c r="Y232" s="102">
        <v>5</v>
      </c>
    </row>
    <row r="233" spans="1:25" s="25" customFormat="1">
      <c r="A233" s="87">
        <f t="shared" ca="1" si="5"/>
        <v>43617</v>
      </c>
      <c r="B233" s="101">
        <v>35</v>
      </c>
      <c r="C233" s="101">
        <v>0.08</v>
      </c>
      <c r="D233" s="25">
        <v>1000</v>
      </c>
      <c r="E233" s="101">
        <v>35</v>
      </c>
      <c r="F233" s="101">
        <v>0.08</v>
      </c>
      <c r="G233" s="25">
        <v>1000</v>
      </c>
      <c r="H233" s="102">
        <v>5</v>
      </c>
      <c r="I233" s="101">
        <v>35</v>
      </c>
      <c r="J233" s="101">
        <v>0.08</v>
      </c>
      <c r="K233" s="25">
        <v>1000</v>
      </c>
      <c r="L233" s="101">
        <v>35</v>
      </c>
      <c r="M233" s="101">
        <v>0.08</v>
      </c>
      <c r="N233" s="25">
        <v>1000</v>
      </c>
      <c r="O233" s="101">
        <v>35</v>
      </c>
      <c r="P233" s="101">
        <v>0.08</v>
      </c>
      <c r="Q233" s="25">
        <v>1000</v>
      </c>
      <c r="R233" s="102">
        <v>5</v>
      </c>
      <c r="S233" s="101">
        <v>35</v>
      </c>
      <c r="T233" s="101">
        <v>0.08</v>
      </c>
      <c r="U233" s="25">
        <v>1000</v>
      </c>
      <c r="V233" s="101">
        <v>35</v>
      </c>
      <c r="W233" s="101">
        <v>0.08</v>
      </c>
      <c r="X233" s="25">
        <v>1000</v>
      </c>
      <c r="Y233" s="102">
        <v>5</v>
      </c>
    </row>
    <row r="234" spans="1:25" s="25" customFormat="1">
      <c r="A234" s="87">
        <f t="shared" ca="1" si="5"/>
        <v>43647</v>
      </c>
      <c r="B234" s="101">
        <v>35</v>
      </c>
      <c r="C234" s="101">
        <v>0.08</v>
      </c>
      <c r="D234" s="25">
        <v>1000</v>
      </c>
      <c r="E234" s="101">
        <v>35</v>
      </c>
      <c r="F234" s="101">
        <v>0.08</v>
      </c>
      <c r="G234" s="25">
        <v>1000</v>
      </c>
      <c r="H234" s="102">
        <v>5</v>
      </c>
      <c r="I234" s="101">
        <v>35</v>
      </c>
      <c r="J234" s="101">
        <v>0.08</v>
      </c>
      <c r="K234" s="25">
        <v>1000</v>
      </c>
      <c r="L234" s="101">
        <v>35</v>
      </c>
      <c r="M234" s="101">
        <v>0.08</v>
      </c>
      <c r="N234" s="25">
        <v>1000</v>
      </c>
      <c r="O234" s="101">
        <v>35</v>
      </c>
      <c r="P234" s="101">
        <v>0.08</v>
      </c>
      <c r="Q234" s="25">
        <v>1000</v>
      </c>
      <c r="R234" s="102">
        <v>5</v>
      </c>
      <c r="S234" s="101">
        <v>35</v>
      </c>
      <c r="T234" s="101">
        <v>0.08</v>
      </c>
      <c r="U234" s="25">
        <v>1000</v>
      </c>
      <c r="V234" s="101">
        <v>35</v>
      </c>
      <c r="W234" s="101">
        <v>0.08</v>
      </c>
      <c r="X234" s="25">
        <v>1000</v>
      </c>
      <c r="Y234" s="102">
        <v>5</v>
      </c>
    </row>
    <row r="235" spans="1:25" s="25" customFormat="1">
      <c r="A235" s="87">
        <f t="shared" ca="1" si="5"/>
        <v>43678</v>
      </c>
      <c r="B235" s="101">
        <v>35</v>
      </c>
      <c r="C235" s="101">
        <v>0.08</v>
      </c>
      <c r="D235" s="25">
        <v>1000</v>
      </c>
      <c r="E235" s="101">
        <v>35</v>
      </c>
      <c r="F235" s="101">
        <v>0.08</v>
      </c>
      <c r="G235" s="25">
        <v>1000</v>
      </c>
      <c r="H235" s="102">
        <v>5</v>
      </c>
      <c r="I235" s="101">
        <v>35</v>
      </c>
      <c r="J235" s="101">
        <v>0.08</v>
      </c>
      <c r="K235" s="25">
        <v>1000</v>
      </c>
      <c r="L235" s="101">
        <v>35</v>
      </c>
      <c r="M235" s="101">
        <v>0.08</v>
      </c>
      <c r="N235" s="25">
        <v>1000</v>
      </c>
      <c r="O235" s="101">
        <v>35</v>
      </c>
      <c r="P235" s="101">
        <v>0.08</v>
      </c>
      <c r="Q235" s="25">
        <v>1000</v>
      </c>
      <c r="R235" s="102">
        <v>5</v>
      </c>
      <c r="S235" s="101">
        <v>35</v>
      </c>
      <c r="T235" s="101">
        <v>0.08</v>
      </c>
      <c r="U235" s="25">
        <v>1000</v>
      </c>
      <c r="V235" s="101">
        <v>35</v>
      </c>
      <c r="W235" s="101">
        <v>0.08</v>
      </c>
      <c r="X235" s="25">
        <v>1000</v>
      </c>
      <c r="Y235" s="102">
        <v>5</v>
      </c>
    </row>
    <row r="236" spans="1:25" s="25" customFormat="1">
      <c r="A236" s="87">
        <f t="shared" ca="1" si="5"/>
        <v>43709</v>
      </c>
      <c r="B236" s="101">
        <v>35</v>
      </c>
      <c r="C236" s="101">
        <v>0.08</v>
      </c>
      <c r="D236" s="25">
        <v>1000</v>
      </c>
      <c r="E236" s="101">
        <v>35</v>
      </c>
      <c r="F236" s="101">
        <v>0.08</v>
      </c>
      <c r="G236" s="25">
        <v>1000</v>
      </c>
      <c r="H236" s="102">
        <v>5</v>
      </c>
      <c r="I236" s="101">
        <v>35</v>
      </c>
      <c r="J236" s="101">
        <v>0.08</v>
      </c>
      <c r="K236" s="25">
        <v>1000</v>
      </c>
      <c r="L236" s="101">
        <v>35</v>
      </c>
      <c r="M236" s="101">
        <v>0.08</v>
      </c>
      <c r="N236" s="25">
        <v>1000</v>
      </c>
      <c r="O236" s="101">
        <v>35</v>
      </c>
      <c r="P236" s="101">
        <v>0.08</v>
      </c>
      <c r="Q236" s="25">
        <v>1000</v>
      </c>
      <c r="R236" s="102">
        <v>5</v>
      </c>
      <c r="S236" s="101">
        <v>35</v>
      </c>
      <c r="T236" s="101">
        <v>0.08</v>
      </c>
      <c r="U236" s="25">
        <v>1000</v>
      </c>
      <c r="V236" s="101">
        <v>35</v>
      </c>
      <c r="W236" s="101">
        <v>0.08</v>
      </c>
      <c r="X236" s="25">
        <v>1000</v>
      </c>
      <c r="Y236" s="102">
        <v>5</v>
      </c>
    </row>
    <row r="237" spans="1:25" s="25" customFormat="1">
      <c r="A237" s="87">
        <f t="shared" ca="1" si="5"/>
        <v>43739</v>
      </c>
      <c r="B237" s="101">
        <v>35</v>
      </c>
      <c r="C237" s="101">
        <v>0.08</v>
      </c>
      <c r="D237" s="25">
        <v>1000</v>
      </c>
      <c r="E237" s="101">
        <v>35</v>
      </c>
      <c r="F237" s="101">
        <v>0.08</v>
      </c>
      <c r="G237" s="25">
        <v>1000</v>
      </c>
      <c r="H237" s="102">
        <v>5</v>
      </c>
      <c r="I237" s="101">
        <v>35</v>
      </c>
      <c r="J237" s="101">
        <v>0.08</v>
      </c>
      <c r="K237" s="25">
        <v>1000</v>
      </c>
      <c r="L237" s="101">
        <v>35</v>
      </c>
      <c r="M237" s="101">
        <v>0.08</v>
      </c>
      <c r="N237" s="25">
        <v>1000</v>
      </c>
      <c r="O237" s="101">
        <v>35</v>
      </c>
      <c r="P237" s="101">
        <v>0.08</v>
      </c>
      <c r="Q237" s="25">
        <v>1000</v>
      </c>
      <c r="R237" s="102">
        <v>5</v>
      </c>
      <c r="S237" s="101">
        <v>35</v>
      </c>
      <c r="T237" s="101">
        <v>0.08</v>
      </c>
      <c r="U237" s="25">
        <v>1000</v>
      </c>
      <c r="V237" s="101">
        <v>35</v>
      </c>
      <c r="W237" s="101">
        <v>0.08</v>
      </c>
      <c r="X237" s="25">
        <v>1000</v>
      </c>
      <c r="Y237" s="102">
        <v>5</v>
      </c>
    </row>
    <row r="238" spans="1:25" s="25" customFormat="1">
      <c r="A238" s="87">
        <f t="shared" ca="1" si="5"/>
        <v>43770</v>
      </c>
      <c r="B238" s="101">
        <v>35</v>
      </c>
      <c r="C238" s="101">
        <v>0.08</v>
      </c>
      <c r="D238" s="25">
        <v>1000</v>
      </c>
      <c r="E238" s="101">
        <v>35</v>
      </c>
      <c r="F238" s="101">
        <v>0.08</v>
      </c>
      <c r="G238" s="25">
        <v>1000</v>
      </c>
      <c r="H238" s="102">
        <v>5</v>
      </c>
      <c r="I238" s="101">
        <v>35</v>
      </c>
      <c r="J238" s="101">
        <v>0.08</v>
      </c>
      <c r="K238" s="25">
        <v>1000</v>
      </c>
      <c r="L238" s="101">
        <v>35</v>
      </c>
      <c r="M238" s="101">
        <v>0.08</v>
      </c>
      <c r="N238" s="25">
        <v>1000</v>
      </c>
      <c r="O238" s="101">
        <v>35</v>
      </c>
      <c r="P238" s="101">
        <v>0.08</v>
      </c>
      <c r="Q238" s="25">
        <v>1000</v>
      </c>
      <c r="R238" s="102">
        <v>5</v>
      </c>
      <c r="S238" s="101">
        <v>35</v>
      </c>
      <c r="T238" s="101">
        <v>0.08</v>
      </c>
      <c r="U238" s="25">
        <v>1000</v>
      </c>
      <c r="V238" s="101">
        <v>35</v>
      </c>
      <c r="W238" s="101">
        <v>0.08</v>
      </c>
      <c r="X238" s="25">
        <v>1000</v>
      </c>
      <c r="Y238" s="102">
        <v>5</v>
      </c>
    </row>
    <row r="239" spans="1:25" s="25" customFormat="1">
      <c r="A239" s="87">
        <f t="shared" ca="1" si="5"/>
        <v>43800</v>
      </c>
      <c r="B239" s="101">
        <v>35</v>
      </c>
      <c r="C239" s="101">
        <v>0.08</v>
      </c>
      <c r="D239" s="25">
        <v>1000</v>
      </c>
      <c r="E239" s="101">
        <v>35</v>
      </c>
      <c r="F239" s="101">
        <v>0.08</v>
      </c>
      <c r="G239" s="25">
        <v>1000</v>
      </c>
      <c r="H239" s="102">
        <v>5</v>
      </c>
      <c r="I239" s="101">
        <v>35</v>
      </c>
      <c r="J239" s="101">
        <v>0.08</v>
      </c>
      <c r="K239" s="25">
        <v>1000</v>
      </c>
      <c r="L239" s="101">
        <v>35</v>
      </c>
      <c r="M239" s="101">
        <v>0.08</v>
      </c>
      <c r="N239" s="25">
        <v>1000</v>
      </c>
      <c r="O239" s="101">
        <v>35</v>
      </c>
      <c r="P239" s="101">
        <v>0.08</v>
      </c>
      <c r="Q239" s="25">
        <v>1000</v>
      </c>
      <c r="R239" s="102">
        <v>5</v>
      </c>
      <c r="S239" s="101">
        <v>35</v>
      </c>
      <c r="T239" s="101">
        <v>0.08</v>
      </c>
      <c r="U239" s="25">
        <v>1000</v>
      </c>
      <c r="V239" s="101">
        <v>35</v>
      </c>
      <c r="W239" s="101">
        <v>0.08</v>
      </c>
      <c r="X239" s="25">
        <v>1000</v>
      </c>
      <c r="Y239" s="102">
        <v>5</v>
      </c>
    </row>
    <row r="240" spans="1:25" s="25" customFormat="1">
      <c r="A240" s="87">
        <f t="shared" ca="1" si="5"/>
        <v>43831</v>
      </c>
      <c r="B240" s="101">
        <v>35</v>
      </c>
      <c r="C240" s="101">
        <v>0.08</v>
      </c>
      <c r="D240" s="25">
        <v>1000</v>
      </c>
      <c r="E240" s="101">
        <v>35</v>
      </c>
      <c r="F240" s="101">
        <v>0.08</v>
      </c>
      <c r="G240" s="25">
        <v>1000</v>
      </c>
      <c r="H240" s="102">
        <v>5</v>
      </c>
      <c r="I240" s="101">
        <v>35</v>
      </c>
      <c r="J240" s="101">
        <v>0.08</v>
      </c>
      <c r="K240" s="25">
        <v>1000</v>
      </c>
      <c r="L240" s="101">
        <v>35</v>
      </c>
      <c r="M240" s="101">
        <v>0.08</v>
      </c>
      <c r="N240" s="25">
        <v>1000</v>
      </c>
      <c r="O240" s="101">
        <v>35</v>
      </c>
      <c r="P240" s="101">
        <v>0.08</v>
      </c>
      <c r="Q240" s="25">
        <v>1000</v>
      </c>
      <c r="R240" s="102">
        <v>5</v>
      </c>
      <c r="S240" s="101">
        <v>35</v>
      </c>
      <c r="T240" s="101">
        <v>0.08</v>
      </c>
      <c r="U240" s="25">
        <v>1000</v>
      </c>
      <c r="V240" s="101">
        <v>35</v>
      </c>
      <c r="W240" s="101">
        <v>0.08</v>
      </c>
      <c r="X240" s="25">
        <v>1000</v>
      </c>
      <c r="Y240" s="102">
        <v>5</v>
      </c>
    </row>
    <row r="241" spans="1:25" s="25" customFormat="1">
      <c r="A241" s="87">
        <f t="shared" ca="1" si="5"/>
        <v>43862</v>
      </c>
      <c r="B241" s="101">
        <v>35</v>
      </c>
      <c r="C241" s="101">
        <v>0.08</v>
      </c>
      <c r="D241" s="25">
        <v>1000</v>
      </c>
      <c r="E241" s="101">
        <v>35</v>
      </c>
      <c r="F241" s="101">
        <v>0.08</v>
      </c>
      <c r="G241" s="25">
        <v>1000</v>
      </c>
      <c r="H241" s="102">
        <v>5</v>
      </c>
      <c r="I241" s="101">
        <v>35</v>
      </c>
      <c r="J241" s="101">
        <v>0.08</v>
      </c>
      <c r="K241" s="25">
        <v>1000</v>
      </c>
      <c r="L241" s="101">
        <v>35</v>
      </c>
      <c r="M241" s="101">
        <v>0.08</v>
      </c>
      <c r="N241" s="25">
        <v>1000</v>
      </c>
      <c r="O241" s="101">
        <v>35</v>
      </c>
      <c r="P241" s="101">
        <v>0.08</v>
      </c>
      <c r="Q241" s="25">
        <v>1000</v>
      </c>
      <c r="R241" s="102">
        <v>5</v>
      </c>
      <c r="S241" s="101">
        <v>35</v>
      </c>
      <c r="T241" s="101">
        <v>0.08</v>
      </c>
      <c r="U241" s="25">
        <v>1000</v>
      </c>
      <c r="V241" s="101">
        <v>35</v>
      </c>
      <c r="W241" s="101">
        <v>0.08</v>
      </c>
      <c r="X241" s="25">
        <v>1000</v>
      </c>
      <c r="Y241" s="102">
        <v>5</v>
      </c>
    </row>
    <row r="242" spans="1:25" s="25" customFormat="1">
      <c r="A242" s="87">
        <f t="shared" ca="1" si="5"/>
        <v>43891</v>
      </c>
      <c r="B242" s="101">
        <v>35</v>
      </c>
      <c r="C242" s="101">
        <v>0.08</v>
      </c>
      <c r="D242" s="25">
        <v>1000</v>
      </c>
      <c r="E242" s="101">
        <v>35</v>
      </c>
      <c r="F242" s="101">
        <v>0.08</v>
      </c>
      <c r="G242" s="25">
        <v>1000</v>
      </c>
      <c r="H242" s="102">
        <v>5</v>
      </c>
      <c r="I242" s="101">
        <v>35</v>
      </c>
      <c r="J242" s="101">
        <v>0.08</v>
      </c>
      <c r="K242" s="25">
        <v>1000</v>
      </c>
      <c r="L242" s="101">
        <v>35</v>
      </c>
      <c r="M242" s="101">
        <v>0.08</v>
      </c>
      <c r="N242" s="25">
        <v>1000</v>
      </c>
      <c r="O242" s="101">
        <v>35</v>
      </c>
      <c r="P242" s="101">
        <v>0.08</v>
      </c>
      <c r="Q242" s="25">
        <v>1000</v>
      </c>
      <c r="R242" s="102">
        <v>5</v>
      </c>
      <c r="S242" s="101">
        <v>35</v>
      </c>
      <c r="T242" s="101">
        <v>0.08</v>
      </c>
      <c r="U242" s="25">
        <v>1000</v>
      </c>
      <c r="V242" s="101">
        <v>35</v>
      </c>
      <c r="W242" s="101">
        <v>0.08</v>
      </c>
      <c r="X242" s="25">
        <v>1000</v>
      </c>
      <c r="Y242" s="102">
        <v>5</v>
      </c>
    </row>
    <row r="243" spans="1:25" s="25" customFormat="1">
      <c r="A243" s="87">
        <f t="shared" ca="1" si="5"/>
        <v>43922</v>
      </c>
      <c r="B243" s="101">
        <v>35</v>
      </c>
      <c r="C243" s="101">
        <v>0.08</v>
      </c>
      <c r="D243" s="25">
        <v>1000</v>
      </c>
      <c r="E243" s="101">
        <v>35</v>
      </c>
      <c r="F243" s="101">
        <v>0.08</v>
      </c>
      <c r="G243" s="25">
        <v>1000</v>
      </c>
      <c r="H243" s="102">
        <v>5</v>
      </c>
      <c r="I243" s="101">
        <v>35</v>
      </c>
      <c r="J243" s="101">
        <v>0.08</v>
      </c>
      <c r="K243" s="25">
        <v>1000</v>
      </c>
      <c r="L243" s="101">
        <v>35</v>
      </c>
      <c r="M243" s="101">
        <v>0.08</v>
      </c>
      <c r="N243" s="25">
        <v>1000</v>
      </c>
      <c r="O243" s="101">
        <v>35</v>
      </c>
      <c r="P243" s="101">
        <v>0.08</v>
      </c>
      <c r="Q243" s="25">
        <v>1000</v>
      </c>
      <c r="R243" s="102">
        <v>5</v>
      </c>
      <c r="S243" s="101">
        <v>35</v>
      </c>
      <c r="T243" s="101">
        <v>0.08</v>
      </c>
      <c r="U243" s="25">
        <v>1000</v>
      </c>
      <c r="V243" s="101">
        <v>35</v>
      </c>
      <c r="W243" s="101">
        <v>0.08</v>
      </c>
      <c r="X243" s="25">
        <v>1000</v>
      </c>
      <c r="Y243" s="102">
        <v>5</v>
      </c>
    </row>
    <row r="244" spans="1:25" s="25" customFormat="1">
      <c r="A244" s="87">
        <f t="shared" ca="1" si="5"/>
        <v>43952</v>
      </c>
      <c r="B244" s="101">
        <v>35</v>
      </c>
      <c r="C244" s="101">
        <v>0.08</v>
      </c>
      <c r="D244" s="25">
        <v>1000</v>
      </c>
      <c r="E244" s="101">
        <v>35</v>
      </c>
      <c r="F244" s="101">
        <v>0.08</v>
      </c>
      <c r="G244" s="25">
        <v>1000</v>
      </c>
      <c r="H244" s="102">
        <v>5</v>
      </c>
      <c r="I244" s="101">
        <v>35</v>
      </c>
      <c r="J244" s="101">
        <v>0.08</v>
      </c>
      <c r="K244" s="25">
        <v>1000</v>
      </c>
      <c r="L244" s="101">
        <v>35</v>
      </c>
      <c r="M244" s="101">
        <v>0.08</v>
      </c>
      <c r="N244" s="25">
        <v>1000</v>
      </c>
      <c r="O244" s="101">
        <v>35</v>
      </c>
      <c r="P244" s="101">
        <v>0.08</v>
      </c>
      <c r="Q244" s="25">
        <v>1000</v>
      </c>
      <c r="R244" s="102">
        <v>5</v>
      </c>
      <c r="S244" s="101">
        <v>35</v>
      </c>
      <c r="T244" s="101">
        <v>0.08</v>
      </c>
      <c r="U244" s="25">
        <v>1000</v>
      </c>
      <c r="V244" s="101">
        <v>35</v>
      </c>
      <c r="W244" s="101">
        <v>0.08</v>
      </c>
      <c r="X244" s="25">
        <v>1000</v>
      </c>
      <c r="Y244" s="102">
        <v>5</v>
      </c>
    </row>
    <row r="245" spans="1:25" s="25" customFormat="1">
      <c r="A245" s="87">
        <f t="shared" ca="1" si="5"/>
        <v>43983</v>
      </c>
      <c r="B245" s="101">
        <v>35</v>
      </c>
      <c r="C245" s="101">
        <v>0.08</v>
      </c>
      <c r="D245" s="25">
        <v>1000</v>
      </c>
      <c r="E245" s="101">
        <v>35</v>
      </c>
      <c r="F245" s="101">
        <v>0.08</v>
      </c>
      <c r="G245" s="25">
        <v>1000</v>
      </c>
      <c r="H245" s="102">
        <v>5</v>
      </c>
      <c r="I245" s="101">
        <v>35</v>
      </c>
      <c r="J245" s="101">
        <v>0.08</v>
      </c>
      <c r="K245" s="25">
        <v>1000</v>
      </c>
      <c r="L245" s="101">
        <v>35</v>
      </c>
      <c r="M245" s="101">
        <v>0.08</v>
      </c>
      <c r="N245" s="25">
        <v>1000</v>
      </c>
      <c r="O245" s="101">
        <v>35</v>
      </c>
      <c r="P245" s="101">
        <v>0.08</v>
      </c>
      <c r="Q245" s="25">
        <v>1000</v>
      </c>
      <c r="R245" s="102">
        <v>5</v>
      </c>
      <c r="S245" s="101">
        <v>35</v>
      </c>
      <c r="T245" s="101">
        <v>0.08</v>
      </c>
      <c r="U245" s="25">
        <v>1000</v>
      </c>
      <c r="V245" s="101">
        <v>35</v>
      </c>
      <c r="W245" s="101">
        <v>0.08</v>
      </c>
      <c r="X245" s="25">
        <v>1000</v>
      </c>
      <c r="Y245" s="102">
        <v>5</v>
      </c>
    </row>
    <row r="246" spans="1:25" s="25" customFormat="1">
      <c r="A246" s="87">
        <f t="shared" ca="1" si="5"/>
        <v>44013</v>
      </c>
      <c r="B246" s="101">
        <v>35</v>
      </c>
      <c r="C246" s="101">
        <v>0.08</v>
      </c>
      <c r="D246" s="25">
        <v>1000</v>
      </c>
      <c r="E246" s="101">
        <v>35</v>
      </c>
      <c r="F246" s="101">
        <v>0.08</v>
      </c>
      <c r="G246" s="25">
        <v>1000</v>
      </c>
      <c r="H246" s="102">
        <v>5</v>
      </c>
      <c r="I246" s="101">
        <v>35</v>
      </c>
      <c r="J246" s="101">
        <v>0.08</v>
      </c>
      <c r="K246" s="25">
        <v>1000</v>
      </c>
      <c r="L246" s="101">
        <v>35</v>
      </c>
      <c r="M246" s="101">
        <v>0.08</v>
      </c>
      <c r="N246" s="25">
        <v>1000</v>
      </c>
      <c r="O246" s="101">
        <v>35</v>
      </c>
      <c r="P246" s="101">
        <v>0.08</v>
      </c>
      <c r="Q246" s="25">
        <v>1000</v>
      </c>
      <c r="R246" s="102">
        <v>5</v>
      </c>
      <c r="S246" s="101">
        <v>35</v>
      </c>
      <c r="T246" s="101">
        <v>0.08</v>
      </c>
      <c r="U246" s="25">
        <v>1000</v>
      </c>
      <c r="V246" s="101">
        <v>35</v>
      </c>
      <c r="W246" s="101">
        <v>0.08</v>
      </c>
      <c r="X246" s="25">
        <v>1000</v>
      </c>
      <c r="Y246" s="102">
        <v>5</v>
      </c>
    </row>
    <row r="247" spans="1:25" s="25" customFormat="1">
      <c r="A247" s="87">
        <f t="shared" ca="1" si="5"/>
        <v>44044</v>
      </c>
      <c r="B247" s="101">
        <v>35</v>
      </c>
      <c r="C247" s="101">
        <v>0.08</v>
      </c>
      <c r="D247" s="25">
        <v>1000</v>
      </c>
      <c r="E247" s="101">
        <v>35</v>
      </c>
      <c r="F247" s="101">
        <v>0.08</v>
      </c>
      <c r="G247" s="25">
        <v>1000</v>
      </c>
      <c r="H247" s="102">
        <v>5</v>
      </c>
      <c r="I247" s="101">
        <v>35</v>
      </c>
      <c r="J247" s="101">
        <v>0.08</v>
      </c>
      <c r="K247" s="25">
        <v>1000</v>
      </c>
      <c r="L247" s="101">
        <v>35</v>
      </c>
      <c r="M247" s="101">
        <v>0.08</v>
      </c>
      <c r="N247" s="25">
        <v>1000</v>
      </c>
      <c r="O247" s="101">
        <v>35</v>
      </c>
      <c r="P247" s="101">
        <v>0.08</v>
      </c>
      <c r="Q247" s="25">
        <v>1000</v>
      </c>
      <c r="R247" s="102">
        <v>5</v>
      </c>
      <c r="S247" s="101">
        <v>35</v>
      </c>
      <c r="T247" s="101">
        <v>0.08</v>
      </c>
      <c r="U247" s="25">
        <v>1000</v>
      </c>
      <c r="V247" s="101">
        <v>35</v>
      </c>
      <c r="W247" s="101">
        <v>0.08</v>
      </c>
      <c r="X247" s="25">
        <v>1000</v>
      </c>
      <c r="Y247" s="102">
        <v>5</v>
      </c>
    </row>
    <row r="248" spans="1:25" s="25" customFormat="1">
      <c r="A248" s="87">
        <f t="shared" ca="1" si="5"/>
        <v>44075</v>
      </c>
      <c r="B248" s="101">
        <v>35</v>
      </c>
      <c r="C248" s="101">
        <v>0.08</v>
      </c>
      <c r="D248" s="25">
        <v>1000</v>
      </c>
      <c r="E248" s="101">
        <v>35</v>
      </c>
      <c r="F248" s="101">
        <v>0.08</v>
      </c>
      <c r="G248" s="25">
        <v>1000</v>
      </c>
      <c r="H248" s="102">
        <v>5</v>
      </c>
      <c r="I248" s="101">
        <v>35</v>
      </c>
      <c r="J248" s="101">
        <v>0.08</v>
      </c>
      <c r="K248" s="25">
        <v>1000</v>
      </c>
      <c r="L248" s="101">
        <v>35</v>
      </c>
      <c r="M248" s="101">
        <v>0.08</v>
      </c>
      <c r="N248" s="25">
        <v>1000</v>
      </c>
      <c r="O248" s="101">
        <v>35</v>
      </c>
      <c r="P248" s="101">
        <v>0.08</v>
      </c>
      <c r="Q248" s="25">
        <v>1000</v>
      </c>
      <c r="R248" s="102">
        <v>5</v>
      </c>
      <c r="S248" s="101">
        <v>35</v>
      </c>
      <c r="T248" s="101">
        <v>0.08</v>
      </c>
      <c r="U248" s="25">
        <v>1000</v>
      </c>
      <c r="V248" s="101">
        <v>35</v>
      </c>
      <c r="W248" s="101">
        <v>0.08</v>
      </c>
      <c r="X248" s="25">
        <v>1000</v>
      </c>
      <c r="Y248" s="102">
        <v>5</v>
      </c>
    </row>
    <row r="249" spans="1:25" s="25" customFormat="1">
      <c r="A249" s="87">
        <f t="shared" ca="1" si="5"/>
        <v>44105</v>
      </c>
      <c r="B249" s="101">
        <v>35</v>
      </c>
      <c r="C249" s="101">
        <v>0.08</v>
      </c>
      <c r="D249" s="25">
        <v>1000</v>
      </c>
      <c r="E249" s="101">
        <v>35</v>
      </c>
      <c r="F249" s="101">
        <v>0.08</v>
      </c>
      <c r="G249" s="25">
        <v>1000</v>
      </c>
      <c r="H249" s="102">
        <v>5</v>
      </c>
      <c r="I249" s="101">
        <v>35</v>
      </c>
      <c r="J249" s="101">
        <v>0.08</v>
      </c>
      <c r="K249" s="25">
        <v>1000</v>
      </c>
      <c r="L249" s="101">
        <v>35</v>
      </c>
      <c r="M249" s="101">
        <v>0.08</v>
      </c>
      <c r="N249" s="25">
        <v>1000</v>
      </c>
      <c r="O249" s="101">
        <v>35</v>
      </c>
      <c r="P249" s="101">
        <v>0.08</v>
      </c>
      <c r="Q249" s="25">
        <v>1000</v>
      </c>
      <c r="R249" s="102">
        <v>5</v>
      </c>
      <c r="S249" s="101">
        <v>35</v>
      </c>
      <c r="T249" s="101">
        <v>0.08</v>
      </c>
      <c r="U249" s="25">
        <v>1000</v>
      </c>
      <c r="V249" s="101">
        <v>35</v>
      </c>
      <c r="W249" s="101">
        <v>0.08</v>
      </c>
      <c r="X249" s="25">
        <v>1000</v>
      </c>
      <c r="Y249" s="102">
        <v>5</v>
      </c>
    </row>
    <row r="250" spans="1:25" s="25" customFormat="1">
      <c r="A250" s="87">
        <f t="shared" ca="1" si="5"/>
        <v>44136</v>
      </c>
      <c r="B250" s="101">
        <v>35</v>
      </c>
      <c r="C250" s="101">
        <v>0.08</v>
      </c>
      <c r="D250" s="25">
        <v>1000</v>
      </c>
      <c r="E250" s="101">
        <v>35</v>
      </c>
      <c r="F250" s="101">
        <v>0.08</v>
      </c>
      <c r="G250" s="25">
        <v>1000</v>
      </c>
      <c r="H250" s="102">
        <v>5</v>
      </c>
      <c r="I250" s="101">
        <v>35</v>
      </c>
      <c r="J250" s="101">
        <v>0.08</v>
      </c>
      <c r="K250" s="25">
        <v>1000</v>
      </c>
      <c r="L250" s="101">
        <v>35</v>
      </c>
      <c r="M250" s="101">
        <v>0.08</v>
      </c>
      <c r="N250" s="25">
        <v>1000</v>
      </c>
      <c r="O250" s="101">
        <v>35</v>
      </c>
      <c r="P250" s="101">
        <v>0.08</v>
      </c>
      <c r="Q250" s="25">
        <v>1000</v>
      </c>
      <c r="R250" s="102">
        <v>5</v>
      </c>
      <c r="S250" s="101">
        <v>35</v>
      </c>
      <c r="T250" s="101">
        <v>0.08</v>
      </c>
      <c r="U250" s="25">
        <v>1000</v>
      </c>
      <c r="V250" s="101">
        <v>35</v>
      </c>
      <c r="W250" s="101">
        <v>0.08</v>
      </c>
      <c r="X250" s="25">
        <v>1000</v>
      </c>
      <c r="Y250" s="102">
        <v>5</v>
      </c>
    </row>
    <row r="251" spans="1:25" s="25" customFormat="1">
      <c r="A251" s="87">
        <f t="shared" ca="1" si="5"/>
        <v>44166</v>
      </c>
      <c r="B251" s="101">
        <v>35</v>
      </c>
      <c r="C251" s="101">
        <v>0.08</v>
      </c>
      <c r="D251" s="25">
        <v>1000</v>
      </c>
      <c r="E251" s="101">
        <v>35</v>
      </c>
      <c r="F251" s="101">
        <v>0.08</v>
      </c>
      <c r="G251" s="25">
        <v>1000</v>
      </c>
      <c r="H251" s="102">
        <v>5</v>
      </c>
      <c r="I251" s="101">
        <v>35</v>
      </c>
      <c r="J251" s="101">
        <v>0.08</v>
      </c>
      <c r="K251" s="25">
        <v>1000</v>
      </c>
      <c r="L251" s="101">
        <v>35</v>
      </c>
      <c r="M251" s="101">
        <v>0.08</v>
      </c>
      <c r="N251" s="25">
        <v>1000</v>
      </c>
      <c r="O251" s="101">
        <v>35</v>
      </c>
      <c r="P251" s="101">
        <v>0.08</v>
      </c>
      <c r="Q251" s="25">
        <v>1000</v>
      </c>
      <c r="R251" s="102">
        <v>5</v>
      </c>
      <c r="S251" s="101">
        <v>35</v>
      </c>
      <c r="T251" s="101">
        <v>0.08</v>
      </c>
      <c r="U251" s="25">
        <v>1000</v>
      </c>
      <c r="V251" s="101">
        <v>35</v>
      </c>
      <c r="W251" s="101">
        <v>0.08</v>
      </c>
      <c r="X251" s="25">
        <v>1000</v>
      </c>
      <c r="Y251" s="102">
        <v>5</v>
      </c>
    </row>
    <row r="252" spans="1:25" s="25" customFormat="1">
      <c r="A252" s="87">
        <f t="shared" ca="1" si="5"/>
        <v>44197</v>
      </c>
      <c r="B252" s="101">
        <v>35</v>
      </c>
      <c r="C252" s="101">
        <v>0.08</v>
      </c>
      <c r="D252" s="25">
        <v>1000</v>
      </c>
      <c r="E252" s="101">
        <v>35</v>
      </c>
      <c r="F252" s="101">
        <v>0.08</v>
      </c>
      <c r="G252" s="25">
        <v>1000</v>
      </c>
      <c r="H252" s="102">
        <v>5</v>
      </c>
      <c r="I252" s="101">
        <v>35</v>
      </c>
      <c r="J252" s="101">
        <v>0.08</v>
      </c>
      <c r="K252" s="25">
        <v>1000</v>
      </c>
      <c r="L252" s="101">
        <v>35</v>
      </c>
      <c r="M252" s="101">
        <v>0.08</v>
      </c>
      <c r="N252" s="25">
        <v>1000</v>
      </c>
      <c r="O252" s="101">
        <v>35</v>
      </c>
      <c r="P252" s="101">
        <v>0.08</v>
      </c>
      <c r="Q252" s="25">
        <v>1000</v>
      </c>
      <c r="R252" s="102">
        <v>5</v>
      </c>
      <c r="S252" s="101">
        <v>35</v>
      </c>
      <c r="T252" s="101">
        <v>0.08</v>
      </c>
      <c r="U252" s="25">
        <v>1000</v>
      </c>
      <c r="V252" s="101">
        <v>35</v>
      </c>
      <c r="W252" s="101">
        <v>0.08</v>
      </c>
      <c r="X252" s="25">
        <v>1000</v>
      </c>
      <c r="Y252" s="102">
        <v>5</v>
      </c>
    </row>
    <row r="253" spans="1:25" s="25" customFormat="1">
      <c r="A253" s="87">
        <f t="shared" ca="1" si="5"/>
        <v>44228</v>
      </c>
      <c r="B253" s="101">
        <v>35</v>
      </c>
      <c r="C253" s="101">
        <v>0.08</v>
      </c>
      <c r="D253" s="25">
        <v>1000</v>
      </c>
      <c r="E253" s="101">
        <v>35</v>
      </c>
      <c r="F253" s="101">
        <v>0.08</v>
      </c>
      <c r="G253" s="25">
        <v>1000</v>
      </c>
      <c r="H253" s="102">
        <v>5</v>
      </c>
      <c r="I253" s="101">
        <v>35</v>
      </c>
      <c r="J253" s="101">
        <v>0.08</v>
      </c>
      <c r="K253" s="25">
        <v>1000</v>
      </c>
      <c r="L253" s="101">
        <v>35</v>
      </c>
      <c r="M253" s="101">
        <v>0.08</v>
      </c>
      <c r="N253" s="25">
        <v>1000</v>
      </c>
      <c r="O253" s="101">
        <v>35</v>
      </c>
      <c r="P253" s="101">
        <v>0.08</v>
      </c>
      <c r="Q253" s="25">
        <v>1000</v>
      </c>
      <c r="R253" s="102">
        <v>5</v>
      </c>
      <c r="S253" s="101">
        <v>35</v>
      </c>
      <c r="T253" s="101">
        <v>0.08</v>
      </c>
      <c r="U253" s="25">
        <v>1000</v>
      </c>
      <c r="V253" s="101">
        <v>35</v>
      </c>
      <c r="W253" s="101">
        <v>0.08</v>
      </c>
      <c r="X253" s="25">
        <v>1000</v>
      </c>
      <c r="Y253" s="102">
        <v>5</v>
      </c>
    </row>
    <row r="254" spans="1:25" s="25" customFormat="1">
      <c r="A254" s="87">
        <f t="shared" ca="1" si="5"/>
        <v>44256</v>
      </c>
      <c r="B254" s="101">
        <v>35</v>
      </c>
      <c r="C254" s="101">
        <v>0.08</v>
      </c>
      <c r="D254" s="25">
        <v>1000</v>
      </c>
      <c r="E254" s="101">
        <v>35</v>
      </c>
      <c r="F254" s="101">
        <v>0.08</v>
      </c>
      <c r="G254" s="25">
        <v>1000</v>
      </c>
      <c r="H254" s="102">
        <v>5</v>
      </c>
      <c r="I254" s="101">
        <v>35</v>
      </c>
      <c r="J254" s="101">
        <v>0.08</v>
      </c>
      <c r="K254" s="25">
        <v>1000</v>
      </c>
      <c r="L254" s="101">
        <v>35</v>
      </c>
      <c r="M254" s="101">
        <v>0.08</v>
      </c>
      <c r="N254" s="25">
        <v>1000</v>
      </c>
      <c r="O254" s="101">
        <v>35</v>
      </c>
      <c r="P254" s="101">
        <v>0.08</v>
      </c>
      <c r="Q254" s="25">
        <v>1000</v>
      </c>
      <c r="R254" s="102">
        <v>5</v>
      </c>
      <c r="S254" s="101">
        <v>35</v>
      </c>
      <c r="T254" s="101">
        <v>0.08</v>
      </c>
      <c r="U254" s="25">
        <v>1000</v>
      </c>
      <c r="V254" s="101">
        <v>35</v>
      </c>
      <c r="W254" s="101">
        <v>0.08</v>
      </c>
      <c r="X254" s="25">
        <v>1000</v>
      </c>
      <c r="Y254" s="102">
        <v>5</v>
      </c>
    </row>
    <row r="255" spans="1:25" s="25" customFormat="1">
      <c r="A255" s="87">
        <f t="shared" ca="1" si="5"/>
        <v>44287</v>
      </c>
      <c r="B255" s="101">
        <v>35</v>
      </c>
      <c r="C255" s="101">
        <v>0.08</v>
      </c>
      <c r="D255" s="25">
        <v>1000</v>
      </c>
      <c r="E255" s="101">
        <v>35</v>
      </c>
      <c r="F255" s="101">
        <v>0.08</v>
      </c>
      <c r="G255" s="25">
        <v>1000</v>
      </c>
      <c r="H255" s="102">
        <v>5</v>
      </c>
      <c r="I255" s="101">
        <v>35</v>
      </c>
      <c r="J255" s="101">
        <v>0.08</v>
      </c>
      <c r="K255" s="25">
        <v>1000</v>
      </c>
      <c r="L255" s="101">
        <v>35</v>
      </c>
      <c r="M255" s="101">
        <v>0.08</v>
      </c>
      <c r="N255" s="25">
        <v>1000</v>
      </c>
      <c r="O255" s="101">
        <v>35</v>
      </c>
      <c r="P255" s="101">
        <v>0.08</v>
      </c>
      <c r="Q255" s="25">
        <v>1000</v>
      </c>
      <c r="R255" s="102">
        <v>5</v>
      </c>
      <c r="S255" s="101">
        <v>35</v>
      </c>
      <c r="T255" s="101">
        <v>0.08</v>
      </c>
      <c r="U255" s="25">
        <v>1000</v>
      </c>
      <c r="V255" s="101">
        <v>35</v>
      </c>
      <c r="W255" s="101">
        <v>0.08</v>
      </c>
      <c r="X255" s="25">
        <v>1000</v>
      </c>
      <c r="Y255" s="102">
        <v>5</v>
      </c>
    </row>
    <row r="256" spans="1:25" s="25" customFormat="1">
      <c r="A256" s="87">
        <f t="shared" ca="1" si="5"/>
        <v>44317</v>
      </c>
      <c r="B256" s="101">
        <v>35</v>
      </c>
      <c r="C256" s="101">
        <v>0.08</v>
      </c>
      <c r="D256" s="25">
        <v>1000</v>
      </c>
      <c r="E256" s="101">
        <v>35</v>
      </c>
      <c r="F256" s="101">
        <v>0.08</v>
      </c>
      <c r="G256" s="25">
        <v>1000</v>
      </c>
      <c r="H256" s="102">
        <v>5</v>
      </c>
      <c r="I256" s="101">
        <v>35</v>
      </c>
      <c r="J256" s="101">
        <v>0.08</v>
      </c>
      <c r="K256" s="25">
        <v>1000</v>
      </c>
      <c r="L256" s="101">
        <v>35</v>
      </c>
      <c r="M256" s="101">
        <v>0.08</v>
      </c>
      <c r="N256" s="25">
        <v>1000</v>
      </c>
      <c r="O256" s="101">
        <v>35</v>
      </c>
      <c r="P256" s="101">
        <v>0.08</v>
      </c>
      <c r="Q256" s="25">
        <v>1000</v>
      </c>
      <c r="R256" s="102">
        <v>5</v>
      </c>
      <c r="S256" s="101">
        <v>35</v>
      </c>
      <c r="T256" s="101">
        <v>0.08</v>
      </c>
      <c r="U256" s="25">
        <v>1000</v>
      </c>
      <c r="V256" s="101">
        <v>35</v>
      </c>
      <c r="W256" s="101">
        <v>0.08</v>
      </c>
      <c r="X256" s="25">
        <v>1000</v>
      </c>
      <c r="Y256" s="102">
        <v>5</v>
      </c>
    </row>
    <row r="257" spans="1:25" s="25" customFormat="1">
      <c r="A257" s="87">
        <f t="shared" ca="1" si="5"/>
        <v>44348</v>
      </c>
      <c r="B257" s="101">
        <v>35</v>
      </c>
      <c r="C257" s="101">
        <v>0.08</v>
      </c>
      <c r="D257" s="25">
        <v>1000</v>
      </c>
      <c r="E257" s="101">
        <v>35</v>
      </c>
      <c r="F257" s="101">
        <v>0.08</v>
      </c>
      <c r="G257" s="25">
        <v>1000</v>
      </c>
      <c r="H257" s="102">
        <v>5</v>
      </c>
      <c r="I257" s="101">
        <v>35</v>
      </c>
      <c r="J257" s="101">
        <v>0.08</v>
      </c>
      <c r="K257" s="25">
        <v>1000</v>
      </c>
      <c r="L257" s="101">
        <v>35</v>
      </c>
      <c r="M257" s="101">
        <v>0.08</v>
      </c>
      <c r="N257" s="25">
        <v>1000</v>
      </c>
      <c r="O257" s="101">
        <v>35</v>
      </c>
      <c r="P257" s="101">
        <v>0.08</v>
      </c>
      <c r="Q257" s="25">
        <v>1000</v>
      </c>
      <c r="R257" s="102">
        <v>5</v>
      </c>
      <c r="S257" s="101">
        <v>35</v>
      </c>
      <c r="T257" s="101">
        <v>0.08</v>
      </c>
      <c r="U257" s="25">
        <v>1000</v>
      </c>
      <c r="V257" s="101">
        <v>35</v>
      </c>
      <c r="W257" s="101">
        <v>0.08</v>
      </c>
      <c r="X257" s="25">
        <v>1000</v>
      </c>
      <c r="Y257" s="102">
        <v>5</v>
      </c>
    </row>
    <row r="258" spans="1:25" s="25" customFormat="1">
      <c r="A258" s="87">
        <f t="shared" ca="1" si="5"/>
        <v>44378</v>
      </c>
      <c r="B258" s="101">
        <v>35</v>
      </c>
      <c r="C258" s="101">
        <v>0.08</v>
      </c>
      <c r="D258" s="25">
        <v>1000</v>
      </c>
      <c r="E258" s="101">
        <v>35</v>
      </c>
      <c r="F258" s="101">
        <v>0.08</v>
      </c>
      <c r="G258" s="25">
        <v>1000</v>
      </c>
      <c r="H258" s="102">
        <v>5</v>
      </c>
      <c r="I258" s="101">
        <v>35</v>
      </c>
      <c r="J258" s="101">
        <v>0.08</v>
      </c>
      <c r="K258" s="25">
        <v>1000</v>
      </c>
      <c r="L258" s="101">
        <v>35</v>
      </c>
      <c r="M258" s="101">
        <v>0.08</v>
      </c>
      <c r="N258" s="25">
        <v>1000</v>
      </c>
      <c r="O258" s="101">
        <v>35</v>
      </c>
      <c r="P258" s="101">
        <v>0.08</v>
      </c>
      <c r="Q258" s="25">
        <v>1000</v>
      </c>
      <c r="R258" s="102">
        <v>5</v>
      </c>
      <c r="S258" s="101">
        <v>35</v>
      </c>
      <c r="T258" s="101">
        <v>0.08</v>
      </c>
      <c r="U258" s="25">
        <v>1000</v>
      </c>
      <c r="V258" s="101">
        <v>35</v>
      </c>
      <c r="W258" s="101">
        <v>0.08</v>
      </c>
      <c r="X258" s="25">
        <v>1000</v>
      </c>
      <c r="Y258" s="102">
        <v>5</v>
      </c>
    </row>
    <row r="259" spans="1:25" s="25" customFormat="1">
      <c r="A259" s="87">
        <f t="shared" ca="1" si="5"/>
        <v>44409</v>
      </c>
      <c r="B259" s="101">
        <v>35</v>
      </c>
      <c r="C259" s="101">
        <v>0.08</v>
      </c>
      <c r="D259" s="25">
        <v>1000</v>
      </c>
      <c r="E259" s="101">
        <v>35</v>
      </c>
      <c r="F259" s="101">
        <v>0.08</v>
      </c>
      <c r="G259" s="25">
        <v>1000</v>
      </c>
      <c r="H259" s="102">
        <v>5</v>
      </c>
      <c r="I259" s="101">
        <v>35</v>
      </c>
      <c r="J259" s="101">
        <v>0.08</v>
      </c>
      <c r="K259" s="25">
        <v>1000</v>
      </c>
      <c r="L259" s="101">
        <v>35</v>
      </c>
      <c r="M259" s="101">
        <v>0.08</v>
      </c>
      <c r="N259" s="25">
        <v>1000</v>
      </c>
      <c r="O259" s="101">
        <v>35</v>
      </c>
      <c r="P259" s="101">
        <v>0.08</v>
      </c>
      <c r="Q259" s="25">
        <v>1000</v>
      </c>
      <c r="R259" s="102">
        <v>5</v>
      </c>
      <c r="S259" s="101">
        <v>35</v>
      </c>
      <c r="T259" s="101">
        <v>0.08</v>
      </c>
      <c r="U259" s="25">
        <v>1000</v>
      </c>
      <c r="V259" s="101">
        <v>35</v>
      </c>
      <c r="W259" s="101">
        <v>0.08</v>
      </c>
      <c r="X259" s="25">
        <v>1000</v>
      </c>
      <c r="Y259" s="102">
        <v>5</v>
      </c>
    </row>
    <row r="260" spans="1:25" s="25" customFormat="1">
      <c r="A260" s="87">
        <f t="shared" ca="1" si="5"/>
        <v>44440</v>
      </c>
      <c r="B260" s="101">
        <v>35</v>
      </c>
      <c r="C260" s="101">
        <v>0.08</v>
      </c>
      <c r="D260" s="25">
        <v>1000</v>
      </c>
      <c r="E260" s="101">
        <v>35</v>
      </c>
      <c r="F260" s="101">
        <v>0.08</v>
      </c>
      <c r="G260" s="25">
        <v>1000</v>
      </c>
      <c r="H260" s="102">
        <v>5</v>
      </c>
      <c r="I260" s="101">
        <v>35</v>
      </c>
      <c r="J260" s="101">
        <v>0.08</v>
      </c>
      <c r="K260" s="25">
        <v>1000</v>
      </c>
      <c r="L260" s="101">
        <v>35</v>
      </c>
      <c r="M260" s="101">
        <v>0.08</v>
      </c>
      <c r="N260" s="25">
        <v>1000</v>
      </c>
      <c r="O260" s="101">
        <v>35</v>
      </c>
      <c r="P260" s="101">
        <v>0.08</v>
      </c>
      <c r="Q260" s="25">
        <v>1000</v>
      </c>
      <c r="R260" s="102">
        <v>5</v>
      </c>
      <c r="S260" s="101">
        <v>35</v>
      </c>
      <c r="T260" s="101">
        <v>0.08</v>
      </c>
      <c r="U260" s="25">
        <v>1000</v>
      </c>
      <c r="V260" s="101">
        <v>35</v>
      </c>
      <c r="W260" s="101">
        <v>0.08</v>
      </c>
      <c r="X260" s="25">
        <v>1000</v>
      </c>
      <c r="Y260" s="102">
        <v>5</v>
      </c>
    </row>
    <row r="261" spans="1:25" s="25" customFormat="1">
      <c r="A261" s="87">
        <f t="shared" ca="1" si="5"/>
        <v>44470</v>
      </c>
      <c r="B261" s="101">
        <v>35</v>
      </c>
      <c r="C261" s="101">
        <v>0.08</v>
      </c>
      <c r="D261" s="25">
        <v>1000</v>
      </c>
      <c r="E261" s="101">
        <v>35</v>
      </c>
      <c r="F261" s="101">
        <v>0.08</v>
      </c>
      <c r="G261" s="25">
        <v>1000</v>
      </c>
      <c r="H261" s="102">
        <v>5</v>
      </c>
      <c r="I261" s="101">
        <v>35</v>
      </c>
      <c r="J261" s="101">
        <v>0.08</v>
      </c>
      <c r="K261" s="25">
        <v>1000</v>
      </c>
      <c r="L261" s="101">
        <v>35</v>
      </c>
      <c r="M261" s="101">
        <v>0.08</v>
      </c>
      <c r="N261" s="25">
        <v>1000</v>
      </c>
      <c r="O261" s="101">
        <v>35</v>
      </c>
      <c r="P261" s="101">
        <v>0.08</v>
      </c>
      <c r="Q261" s="25">
        <v>1000</v>
      </c>
      <c r="R261" s="102">
        <v>5</v>
      </c>
      <c r="S261" s="101">
        <v>35</v>
      </c>
      <c r="T261" s="101">
        <v>0.08</v>
      </c>
      <c r="U261" s="25">
        <v>1000</v>
      </c>
      <c r="V261" s="101">
        <v>35</v>
      </c>
      <c r="W261" s="101">
        <v>0.08</v>
      </c>
      <c r="X261" s="25">
        <v>1000</v>
      </c>
      <c r="Y261" s="102">
        <v>5</v>
      </c>
    </row>
    <row r="262" spans="1:25" s="25" customFormat="1">
      <c r="A262" s="87">
        <f t="shared" ca="1" si="5"/>
        <v>44501</v>
      </c>
      <c r="B262" s="101">
        <v>35</v>
      </c>
      <c r="C262" s="101">
        <v>0.08</v>
      </c>
      <c r="D262" s="25">
        <v>1000</v>
      </c>
      <c r="E262" s="101">
        <v>35</v>
      </c>
      <c r="F262" s="101">
        <v>0.08</v>
      </c>
      <c r="G262" s="25">
        <v>1000</v>
      </c>
      <c r="H262" s="102">
        <v>5</v>
      </c>
      <c r="I262" s="101">
        <v>35</v>
      </c>
      <c r="J262" s="101">
        <v>0.08</v>
      </c>
      <c r="K262" s="25">
        <v>1000</v>
      </c>
      <c r="L262" s="101">
        <v>35</v>
      </c>
      <c r="M262" s="101">
        <v>0.08</v>
      </c>
      <c r="N262" s="25">
        <v>1000</v>
      </c>
      <c r="O262" s="101">
        <v>35</v>
      </c>
      <c r="P262" s="101">
        <v>0.08</v>
      </c>
      <c r="Q262" s="25">
        <v>1000</v>
      </c>
      <c r="R262" s="102">
        <v>5</v>
      </c>
      <c r="S262" s="101">
        <v>35</v>
      </c>
      <c r="T262" s="101">
        <v>0.08</v>
      </c>
      <c r="U262" s="25">
        <v>1000</v>
      </c>
      <c r="V262" s="101">
        <v>35</v>
      </c>
      <c r="W262" s="101">
        <v>0.08</v>
      </c>
      <c r="X262" s="25">
        <v>1000</v>
      </c>
      <c r="Y262" s="102">
        <v>5</v>
      </c>
    </row>
    <row r="263" spans="1:25" s="25" customFormat="1">
      <c r="A263" s="77"/>
      <c r="B263" s="101">
        <v>35</v>
      </c>
      <c r="C263" s="101">
        <v>0.08</v>
      </c>
      <c r="D263" s="25">
        <v>1000</v>
      </c>
      <c r="E263" s="101">
        <v>35</v>
      </c>
      <c r="F263" s="101">
        <v>0.08</v>
      </c>
      <c r="G263" s="25">
        <v>1000</v>
      </c>
      <c r="H263" s="102">
        <v>5</v>
      </c>
      <c r="I263" s="101">
        <v>35</v>
      </c>
      <c r="J263" s="101">
        <v>0.08</v>
      </c>
      <c r="K263" s="25">
        <v>1000</v>
      </c>
      <c r="L263" s="101">
        <v>35</v>
      </c>
      <c r="M263" s="101">
        <v>0.08</v>
      </c>
      <c r="N263" s="25">
        <v>1000</v>
      </c>
      <c r="O263" s="101">
        <v>35</v>
      </c>
      <c r="P263" s="101">
        <v>0.08</v>
      </c>
      <c r="Q263" s="25">
        <v>1000</v>
      </c>
      <c r="R263" s="102">
        <v>5</v>
      </c>
      <c r="S263" s="101">
        <v>35</v>
      </c>
      <c r="T263" s="101">
        <v>0.08</v>
      </c>
      <c r="U263" s="25">
        <v>1000</v>
      </c>
      <c r="V263" s="101">
        <v>35</v>
      </c>
      <c r="W263" s="101">
        <v>0.08</v>
      </c>
      <c r="X263" s="25">
        <v>1000</v>
      </c>
      <c r="Y263" s="102">
        <v>5</v>
      </c>
    </row>
    <row r="264" spans="1:25" s="25" customFormat="1">
      <c r="A264" s="77"/>
      <c r="B264" s="101">
        <v>35</v>
      </c>
      <c r="C264" s="101">
        <v>0.08</v>
      </c>
      <c r="D264" s="25">
        <v>1000</v>
      </c>
      <c r="E264" s="101">
        <v>35</v>
      </c>
      <c r="F264" s="101">
        <v>0.08</v>
      </c>
      <c r="G264" s="25">
        <v>1000</v>
      </c>
      <c r="H264" s="102">
        <v>5</v>
      </c>
      <c r="I264" s="101">
        <v>35</v>
      </c>
      <c r="J264" s="101">
        <v>0.08</v>
      </c>
      <c r="K264" s="25">
        <v>1000</v>
      </c>
      <c r="L264" s="101">
        <v>35</v>
      </c>
      <c r="M264" s="101">
        <v>0.08</v>
      </c>
      <c r="N264" s="25">
        <v>1000</v>
      </c>
      <c r="O264" s="101">
        <v>35</v>
      </c>
      <c r="P264" s="101">
        <v>0.08</v>
      </c>
      <c r="Q264" s="25">
        <v>1000</v>
      </c>
      <c r="R264" s="102">
        <v>5</v>
      </c>
      <c r="S264" s="101">
        <v>35</v>
      </c>
      <c r="T264" s="101">
        <v>0.08</v>
      </c>
      <c r="U264" s="25">
        <v>1000</v>
      </c>
      <c r="V264" s="101">
        <v>35</v>
      </c>
      <c r="W264" s="101">
        <v>0.08</v>
      </c>
      <c r="X264" s="25">
        <v>1000</v>
      </c>
      <c r="Y264" s="102">
        <v>5</v>
      </c>
    </row>
    <row r="265" spans="1:25" s="25" customFormat="1">
      <c r="A265" s="77"/>
      <c r="B265" s="101">
        <v>35</v>
      </c>
      <c r="C265" s="101">
        <v>0.08</v>
      </c>
      <c r="D265" s="25">
        <v>1000</v>
      </c>
      <c r="E265" s="101">
        <v>35</v>
      </c>
      <c r="F265" s="101">
        <v>0.08</v>
      </c>
      <c r="G265" s="25">
        <v>1000</v>
      </c>
      <c r="H265" s="102">
        <v>5</v>
      </c>
      <c r="I265" s="101">
        <v>35</v>
      </c>
      <c r="J265" s="101">
        <v>0.08</v>
      </c>
      <c r="K265" s="25">
        <v>1000</v>
      </c>
      <c r="L265" s="101">
        <v>35</v>
      </c>
      <c r="M265" s="101">
        <v>0.08</v>
      </c>
      <c r="N265" s="25">
        <v>1000</v>
      </c>
      <c r="O265" s="101">
        <v>35</v>
      </c>
      <c r="P265" s="101">
        <v>0.08</v>
      </c>
      <c r="Q265" s="25">
        <v>1000</v>
      </c>
      <c r="R265" s="102">
        <v>5</v>
      </c>
      <c r="S265" s="101">
        <v>35</v>
      </c>
      <c r="T265" s="101">
        <v>0.08</v>
      </c>
      <c r="U265" s="25">
        <v>1000</v>
      </c>
      <c r="V265" s="101">
        <v>35</v>
      </c>
      <c r="W265" s="101">
        <v>0.08</v>
      </c>
      <c r="X265" s="25">
        <v>1000</v>
      </c>
      <c r="Y265" s="102">
        <v>5</v>
      </c>
    </row>
    <row r="266" spans="1:25" s="25" customFormat="1">
      <c r="A266" s="77"/>
      <c r="B266" s="101">
        <v>35</v>
      </c>
      <c r="C266" s="101">
        <v>0.08</v>
      </c>
      <c r="D266" s="25">
        <v>1000</v>
      </c>
      <c r="E266" s="101">
        <v>35</v>
      </c>
      <c r="F266" s="101">
        <v>0.08</v>
      </c>
      <c r="G266" s="25">
        <v>1000</v>
      </c>
      <c r="H266" s="102">
        <v>5</v>
      </c>
      <c r="I266" s="101">
        <v>35</v>
      </c>
      <c r="J266" s="101">
        <v>0.08</v>
      </c>
      <c r="K266" s="25">
        <v>1000</v>
      </c>
      <c r="L266" s="101">
        <v>35</v>
      </c>
      <c r="M266" s="101">
        <v>0.08</v>
      </c>
      <c r="N266" s="25">
        <v>1000</v>
      </c>
      <c r="O266" s="101">
        <v>35</v>
      </c>
      <c r="P266" s="101">
        <v>0.08</v>
      </c>
      <c r="Q266" s="25">
        <v>1000</v>
      </c>
      <c r="R266" s="102">
        <v>5</v>
      </c>
      <c r="S266" s="101">
        <v>35</v>
      </c>
      <c r="T266" s="101">
        <v>0.08</v>
      </c>
      <c r="U266" s="25">
        <v>1000</v>
      </c>
      <c r="V266" s="101">
        <v>35</v>
      </c>
      <c r="W266" s="101">
        <v>0.08</v>
      </c>
      <c r="X266" s="25">
        <v>1000</v>
      </c>
      <c r="Y266" s="102">
        <v>5</v>
      </c>
    </row>
    <row r="267" spans="1:25" s="25" customFormat="1">
      <c r="A267" s="77"/>
      <c r="B267" s="101">
        <v>35</v>
      </c>
      <c r="C267" s="101">
        <v>0.08</v>
      </c>
      <c r="D267" s="25">
        <v>1000</v>
      </c>
      <c r="E267" s="101">
        <v>35</v>
      </c>
      <c r="F267" s="101">
        <v>0.08</v>
      </c>
      <c r="G267" s="25">
        <v>1000</v>
      </c>
      <c r="H267" s="102">
        <v>5</v>
      </c>
      <c r="I267" s="101">
        <v>35</v>
      </c>
      <c r="J267" s="101">
        <v>0.08</v>
      </c>
      <c r="K267" s="25">
        <v>1000</v>
      </c>
      <c r="L267" s="101">
        <v>35</v>
      </c>
      <c r="M267" s="101">
        <v>0.08</v>
      </c>
      <c r="N267" s="25">
        <v>1000</v>
      </c>
      <c r="O267" s="101">
        <v>35</v>
      </c>
      <c r="P267" s="101">
        <v>0.08</v>
      </c>
      <c r="Q267" s="25">
        <v>1000</v>
      </c>
      <c r="R267" s="102">
        <v>5</v>
      </c>
      <c r="S267" s="101">
        <v>35</v>
      </c>
      <c r="T267" s="101">
        <v>0.08</v>
      </c>
      <c r="U267" s="25">
        <v>1000</v>
      </c>
      <c r="V267" s="101">
        <v>35</v>
      </c>
      <c r="W267" s="101">
        <v>0.08</v>
      </c>
      <c r="X267" s="25">
        <v>1000</v>
      </c>
      <c r="Y267" s="102">
        <v>5</v>
      </c>
    </row>
    <row r="268" spans="1:25" s="25" customFormat="1">
      <c r="A268" s="77"/>
      <c r="B268" s="101">
        <v>35</v>
      </c>
      <c r="C268" s="101">
        <v>0.08</v>
      </c>
      <c r="D268" s="25">
        <v>1000</v>
      </c>
      <c r="E268" s="101">
        <v>35</v>
      </c>
      <c r="F268" s="101">
        <v>0.08</v>
      </c>
      <c r="G268" s="25">
        <v>1000</v>
      </c>
      <c r="H268" s="102">
        <v>5</v>
      </c>
      <c r="I268" s="101">
        <v>35</v>
      </c>
      <c r="J268" s="101">
        <v>0.08</v>
      </c>
      <c r="K268" s="25">
        <v>1000</v>
      </c>
      <c r="L268" s="101">
        <v>35</v>
      </c>
      <c r="M268" s="101">
        <v>0.08</v>
      </c>
      <c r="N268" s="25">
        <v>1000</v>
      </c>
      <c r="O268" s="101">
        <v>35</v>
      </c>
      <c r="P268" s="101">
        <v>0.08</v>
      </c>
      <c r="Q268" s="25">
        <v>1000</v>
      </c>
      <c r="R268" s="102">
        <v>5</v>
      </c>
      <c r="S268" s="101">
        <v>35</v>
      </c>
      <c r="T268" s="101">
        <v>0.08</v>
      </c>
      <c r="U268" s="25">
        <v>1000</v>
      </c>
      <c r="V268" s="101">
        <v>35</v>
      </c>
      <c r="W268" s="101">
        <v>0.08</v>
      </c>
      <c r="X268" s="25">
        <v>1000</v>
      </c>
      <c r="Y268" s="102">
        <v>5</v>
      </c>
    </row>
    <row r="269" spans="1:25" s="25" customFormat="1">
      <c r="A269" s="77"/>
      <c r="B269" s="101">
        <v>35</v>
      </c>
      <c r="C269" s="101">
        <v>0.08</v>
      </c>
      <c r="D269" s="25">
        <v>1000</v>
      </c>
      <c r="E269" s="101">
        <v>35</v>
      </c>
      <c r="F269" s="101">
        <v>0.08</v>
      </c>
      <c r="G269" s="25">
        <v>1000</v>
      </c>
      <c r="H269" s="102">
        <v>5</v>
      </c>
      <c r="I269" s="101">
        <v>35</v>
      </c>
      <c r="J269" s="101">
        <v>0.08</v>
      </c>
      <c r="K269" s="25">
        <v>1000</v>
      </c>
      <c r="L269" s="101">
        <v>35</v>
      </c>
      <c r="M269" s="101">
        <v>0.08</v>
      </c>
      <c r="N269" s="25">
        <v>1000</v>
      </c>
      <c r="O269" s="101">
        <v>35</v>
      </c>
      <c r="P269" s="101">
        <v>0.08</v>
      </c>
      <c r="Q269" s="25">
        <v>1000</v>
      </c>
      <c r="R269" s="102">
        <v>5</v>
      </c>
      <c r="S269" s="101">
        <v>35</v>
      </c>
      <c r="T269" s="101">
        <v>0.08</v>
      </c>
      <c r="U269" s="25">
        <v>1000</v>
      </c>
      <c r="V269" s="101">
        <v>35</v>
      </c>
      <c r="W269" s="101">
        <v>0.08</v>
      </c>
      <c r="X269" s="25">
        <v>1000</v>
      </c>
      <c r="Y269" s="102">
        <v>5</v>
      </c>
    </row>
    <row r="270" spans="1:25" s="25" customFormat="1">
      <c r="A270" s="77"/>
      <c r="B270" s="101">
        <v>35</v>
      </c>
      <c r="C270" s="101">
        <v>0.08</v>
      </c>
      <c r="D270" s="25">
        <v>1000</v>
      </c>
      <c r="E270" s="101">
        <v>35</v>
      </c>
      <c r="F270" s="101">
        <v>0.08</v>
      </c>
      <c r="G270" s="25">
        <v>1000</v>
      </c>
      <c r="H270" s="102">
        <v>5</v>
      </c>
      <c r="I270" s="101">
        <v>35</v>
      </c>
      <c r="J270" s="101">
        <v>0.08</v>
      </c>
      <c r="K270" s="25">
        <v>1000</v>
      </c>
      <c r="L270" s="101">
        <v>35</v>
      </c>
      <c r="M270" s="101">
        <v>0.08</v>
      </c>
      <c r="N270" s="25">
        <v>1000</v>
      </c>
      <c r="O270" s="101">
        <v>35</v>
      </c>
      <c r="P270" s="101">
        <v>0.08</v>
      </c>
      <c r="Q270" s="25">
        <v>1000</v>
      </c>
      <c r="R270" s="102">
        <v>5</v>
      </c>
      <c r="S270" s="101">
        <v>35</v>
      </c>
      <c r="T270" s="101">
        <v>0.08</v>
      </c>
      <c r="U270" s="25">
        <v>1000</v>
      </c>
      <c r="V270" s="101">
        <v>35</v>
      </c>
      <c r="W270" s="101">
        <v>0.08</v>
      </c>
      <c r="X270" s="25">
        <v>1000</v>
      </c>
      <c r="Y270" s="102">
        <v>5</v>
      </c>
    </row>
    <row r="271" spans="1:25" s="25" customFormat="1">
      <c r="A271" s="77"/>
      <c r="B271" s="101">
        <v>35</v>
      </c>
      <c r="C271" s="101">
        <v>0.08</v>
      </c>
      <c r="D271" s="25">
        <v>1000</v>
      </c>
      <c r="E271" s="101">
        <v>35</v>
      </c>
      <c r="F271" s="101">
        <v>0.08</v>
      </c>
      <c r="G271" s="25">
        <v>1000</v>
      </c>
      <c r="H271" s="102">
        <v>5</v>
      </c>
      <c r="I271" s="101">
        <v>35</v>
      </c>
      <c r="J271" s="101">
        <v>0.08</v>
      </c>
      <c r="K271" s="25">
        <v>1000</v>
      </c>
      <c r="L271" s="101">
        <v>35</v>
      </c>
      <c r="M271" s="101">
        <v>0.08</v>
      </c>
      <c r="N271" s="25">
        <v>1000</v>
      </c>
      <c r="O271" s="101">
        <v>35</v>
      </c>
      <c r="P271" s="101">
        <v>0.08</v>
      </c>
      <c r="Q271" s="25">
        <v>1000</v>
      </c>
      <c r="R271" s="102">
        <v>5</v>
      </c>
      <c r="S271" s="101">
        <v>35</v>
      </c>
      <c r="T271" s="101">
        <v>0.08</v>
      </c>
      <c r="U271" s="25">
        <v>1000</v>
      </c>
      <c r="V271" s="101">
        <v>35</v>
      </c>
      <c r="W271" s="101">
        <v>0.08</v>
      </c>
      <c r="X271" s="25">
        <v>1000</v>
      </c>
      <c r="Y271" s="102">
        <v>5</v>
      </c>
    </row>
    <row r="272" spans="1:25" s="25" customFormat="1">
      <c r="A272" s="77"/>
      <c r="B272" s="101">
        <v>35</v>
      </c>
      <c r="C272" s="101">
        <v>0.08</v>
      </c>
      <c r="D272" s="25">
        <v>1000</v>
      </c>
      <c r="E272" s="101">
        <v>35</v>
      </c>
      <c r="F272" s="101">
        <v>0.08</v>
      </c>
      <c r="G272" s="25">
        <v>1000</v>
      </c>
      <c r="H272" s="102">
        <v>5</v>
      </c>
      <c r="I272" s="101">
        <v>35</v>
      </c>
      <c r="J272" s="101">
        <v>0.08</v>
      </c>
      <c r="K272" s="25">
        <v>1000</v>
      </c>
      <c r="L272" s="101">
        <v>35</v>
      </c>
      <c r="M272" s="101">
        <v>0.08</v>
      </c>
      <c r="N272" s="25">
        <v>1000</v>
      </c>
      <c r="O272" s="101">
        <v>35</v>
      </c>
      <c r="P272" s="101">
        <v>0.08</v>
      </c>
      <c r="Q272" s="25">
        <v>1000</v>
      </c>
      <c r="R272" s="102">
        <v>5</v>
      </c>
      <c r="S272" s="101">
        <v>35</v>
      </c>
      <c r="T272" s="101">
        <v>0.08</v>
      </c>
      <c r="U272" s="25">
        <v>1000</v>
      </c>
      <c r="V272" s="101">
        <v>35</v>
      </c>
      <c r="W272" s="101">
        <v>0.08</v>
      </c>
      <c r="X272" s="25">
        <v>1000</v>
      </c>
      <c r="Y272" s="102">
        <v>5</v>
      </c>
    </row>
    <row r="273" spans="1:25" s="25" customFormat="1">
      <c r="A273" s="77"/>
      <c r="B273" s="101">
        <v>35</v>
      </c>
      <c r="C273" s="101">
        <v>0.08</v>
      </c>
      <c r="D273" s="25">
        <v>1000</v>
      </c>
      <c r="E273" s="101">
        <v>35</v>
      </c>
      <c r="F273" s="101">
        <v>0.08</v>
      </c>
      <c r="G273" s="25">
        <v>1000</v>
      </c>
      <c r="H273" s="102">
        <v>5</v>
      </c>
      <c r="I273" s="101">
        <v>35</v>
      </c>
      <c r="J273" s="101">
        <v>0.08</v>
      </c>
      <c r="K273" s="25">
        <v>1000</v>
      </c>
      <c r="L273" s="101">
        <v>35</v>
      </c>
      <c r="M273" s="101">
        <v>0.08</v>
      </c>
      <c r="N273" s="25">
        <v>1000</v>
      </c>
      <c r="O273" s="101">
        <v>35</v>
      </c>
      <c r="P273" s="101">
        <v>0.08</v>
      </c>
      <c r="Q273" s="25">
        <v>1000</v>
      </c>
      <c r="R273" s="102">
        <v>5</v>
      </c>
      <c r="S273" s="101">
        <v>35</v>
      </c>
      <c r="T273" s="101">
        <v>0.08</v>
      </c>
      <c r="U273" s="25">
        <v>1000</v>
      </c>
      <c r="V273" s="101">
        <v>35</v>
      </c>
      <c r="W273" s="101">
        <v>0.08</v>
      </c>
      <c r="X273" s="25">
        <v>1000</v>
      </c>
      <c r="Y273" s="102">
        <v>5</v>
      </c>
    </row>
    <row r="274" spans="1:25" s="25" customFormat="1">
      <c r="A274" s="77"/>
      <c r="B274" s="101">
        <v>35</v>
      </c>
      <c r="C274" s="101">
        <v>0.08</v>
      </c>
      <c r="D274" s="25">
        <v>1000</v>
      </c>
      <c r="E274" s="101">
        <v>35</v>
      </c>
      <c r="F274" s="101">
        <v>0.08</v>
      </c>
      <c r="G274" s="25">
        <v>1000</v>
      </c>
      <c r="H274" s="102">
        <v>5</v>
      </c>
      <c r="I274" s="101">
        <v>35</v>
      </c>
      <c r="J274" s="101">
        <v>0.08</v>
      </c>
      <c r="K274" s="25">
        <v>1000</v>
      </c>
      <c r="L274" s="101">
        <v>35</v>
      </c>
      <c r="M274" s="101">
        <v>0.08</v>
      </c>
      <c r="N274" s="25">
        <v>1000</v>
      </c>
      <c r="O274" s="101">
        <v>35</v>
      </c>
      <c r="P274" s="101">
        <v>0.08</v>
      </c>
      <c r="Q274" s="25">
        <v>1000</v>
      </c>
      <c r="R274" s="102">
        <v>5</v>
      </c>
      <c r="S274" s="101">
        <v>35</v>
      </c>
      <c r="T274" s="101">
        <v>0.08</v>
      </c>
      <c r="U274" s="25">
        <v>1000</v>
      </c>
      <c r="V274" s="101">
        <v>35</v>
      </c>
      <c r="W274" s="101">
        <v>0.08</v>
      </c>
      <c r="X274" s="25">
        <v>1000</v>
      </c>
      <c r="Y274" s="102">
        <v>5</v>
      </c>
    </row>
    <row r="275" spans="1:25" s="25" customFormat="1">
      <c r="A275" s="77"/>
      <c r="B275" s="101">
        <v>35</v>
      </c>
      <c r="C275" s="101">
        <v>0.08</v>
      </c>
      <c r="D275" s="25">
        <v>1000</v>
      </c>
      <c r="E275" s="101">
        <v>35</v>
      </c>
      <c r="F275" s="101">
        <v>0.08</v>
      </c>
      <c r="G275" s="25">
        <v>1000</v>
      </c>
      <c r="H275" s="102">
        <v>5</v>
      </c>
      <c r="I275" s="101">
        <v>35</v>
      </c>
      <c r="J275" s="101">
        <v>0.08</v>
      </c>
      <c r="K275" s="25">
        <v>1000</v>
      </c>
      <c r="L275" s="101">
        <v>35</v>
      </c>
      <c r="M275" s="101">
        <v>0.08</v>
      </c>
      <c r="N275" s="25">
        <v>1000</v>
      </c>
      <c r="O275" s="101">
        <v>35</v>
      </c>
      <c r="P275" s="101">
        <v>0.08</v>
      </c>
      <c r="Q275" s="25">
        <v>1000</v>
      </c>
      <c r="R275" s="102">
        <v>5</v>
      </c>
      <c r="S275" s="101">
        <v>35</v>
      </c>
      <c r="T275" s="101">
        <v>0.08</v>
      </c>
      <c r="U275" s="25">
        <v>1000</v>
      </c>
      <c r="V275" s="101">
        <v>35</v>
      </c>
      <c r="W275" s="101">
        <v>0.08</v>
      </c>
      <c r="X275" s="25">
        <v>1000</v>
      </c>
      <c r="Y275" s="102">
        <v>5</v>
      </c>
    </row>
    <row r="276" spans="1:25" s="25" customFormat="1">
      <c r="A276" s="77"/>
      <c r="B276" s="101">
        <v>35</v>
      </c>
      <c r="C276" s="101">
        <v>0.08</v>
      </c>
      <c r="D276" s="25">
        <v>1000</v>
      </c>
      <c r="E276" s="101">
        <v>35</v>
      </c>
      <c r="F276" s="101">
        <v>0.08</v>
      </c>
      <c r="G276" s="25">
        <v>1000</v>
      </c>
      <c r="H276" s="102">
        <v>5</v>
      </c>
      <c r="I276" s="101">
        <v>35</v>
      </c>
      <c r="J276" s="101">
        <v>0.08</v>
      </c>
      <c r="K276" s="25">
        <v>1000</v>
      </c>
      <c r="L276" s="101">
        <v>35</v>
      </c>
      <c r="M276" s="101">
        <v>0.08</v>
      </c>
      <c r="N276" s="25">
        <v>1000</v>
      </c>
      <c r="O276" s="101">
        <v>35</v>
      </c>
      <c r="P276" s="101">
        <v>0.08</v>
      </c>
      <c r="Q276" s="25">
        <v>1000</v>
      </c>
      <c r="R276" s="102">
        <v>5</v>
      </c>
      <c r="S276" s="101">
        <v>35</v>
      </c>
      <c r="T276" s="101">
        <v>0.08</v>
      </c>
      <c r="U276" s="25">
        <v>1000</v>
      </c>
      <c r="V276" s="101">
        <v>35</v>
      </c>
      <c r="W276" s="101">
        <v>0.08</v>
      </c>
      <c r="X276" s="25">
        <v>1000</v>
      </c>
      <c r="Y276" s="102">
        <v>5</v>
      </c>
    </row>
    <row r="277" spans="1:25" s="25" customFormat="1">
      <c r="A277" s="77"/>
      <c r="B277" s="101">
        <v>35</v>
      </c>
      <c r="C277" s="101">
        <v>0.08</v>
      </c>
      <c r="D277" s="25">
        <v>1000</v>
      </c>
      <c r="E277" s="101">
        <v>35</v>
      </c>
      <c r="F277" s="101">
        <v>0.08</v>
      </c>
      <c r="G277" s="25">
        <v>1000</v>
      </c>
      <c r="H277" s="102">
        <v>5</v>
      </c>
      <c r="I277" s="101">
        <v>35</v>
      </c>
      <c r="J277" s="101">
        <v>0.08</v>
      </c>
      <c r="K277" s="25">
        <v>1000</v>
      </c>
      <c r="L277" s="101">
        <v>35</v>
      </c>
      <c r="M277" s="101">
        <v>0.08</v>
      </c>
      <c r="N277" s="25">
        <v>1000</v>
      </c>
      <c r="O277" s="101">
        <v>35</v>
      </c>
      <c r="P277" s="101">
        <v>0.08</v>
      </c>
      <c r="Q277" s="25">
        <v>1000</v>
      </c>
      <c r="R277" s="102">
        <v>5</v>
      </c>
      <c r="S277" s="101">
        <v>35</v>
      </c>
      <c r="T277" s="101">
        <v>0.08</v>
      </c>
      <c r="U277" s="25">
        <v>1000</v>
      </c>
      <c r="V277" s="101">
        <v>35</v>
      </c>
      <c r="W277" s="101">
        <v>0.08</v>
      </c>
      <c r="X277" s="25">
        <v>1000</v>
      </c>
      <c r="Y277" s="102">
        <v>5</v>
      </c>
    </row>
    <row r="278" spans="1:25" s="25" customFormat="1">
      <c r="A278" s="77"/>
      <c r="B278" s="101">
        <v>35</v>
      </c>
      <c r="C278" s="101">
        <v>0.08</v>
      </c>
      <c r="D278" s="25">
        <v>1000</v>
      </c>
      <c r="E278" s="101">
        <v>35</v>
      </c>
      <c r="F278" s="101">
        <v>0.08</v>
      </c>
      <c r="G278" s="25">
        <v>1000</v>
      </c>
      <c r="H278" s="102">
        <v>5</v>
      </c>
      <c r="I278" s="101">
        <v>35</v>
      </c>
      <c r="J278" s="101">
        <v>0.08</v>
      </c>
      <c r="K278" s="25">
        <v>1000</v>
      </c>
      <c r="L278" s="101">
        <v>35</v>
      </c>
      <c r="M278" s="101">
        <v>0.08</v>
      </c>
      <c r="N278" s="25">
        <v>1000</v>
      </c>
      <c r="O278" s="101">
        <v>35</v>
      </c>
      <c r="P278" s="101">
        <v>0.08</v>
      </c>
      <c r="Q278" s="25">
        <v>1000</v>
      </c>
      <c r="R278" s="102">
        <v>5</v>
      </c>
      <c r="S278" s="101">
        <v>35</v>
      </c>
      <c r="T278" s="101">
        <v>0.08</v>
      </c>
      <c r="U278" s="25">
        <v>1000</v>
      </c>
      <c r="V278" s="101">
        <v>35</v>
      </c>
      <c r="W278" s="101">
        <v>0.08</v>
      </c>
      <c r="X278" s="25">
        <v>1000</v>
      </c>
      <c r="Y278" s="102">
        <v>5</v>
      </c>
    </row>
    <row r="279" spans="1:25" s="25" customFormat="1">
      <c r="A279" s="77"/>
      <c r="B279" s="101">
        <v>35</v>
      </c>
      <c r="C279" s="101">
        <v>0.08</v>
      </c>
      <c r="D279" s="25">
        <v>1000</v>
      </c>
      <c r="E279" s="101">
        <v>35</v>
      </c>
      <c r="F279" s="101">
        <v>0.08</v>
      </c>
      <c r="G279" s="25">
        <v>1000</v>
      </c>
      <c r="H279" s="102">
        <v>5</v>
      </c>
      <c r="I279" s="101">
        <v>35</v>
      </c>
      <c r="J279" s="101">
        <v>0.08</v>
      </c>
      <c r="K279" s="25">
        <v>1000</v>
      </c>
      <c r="L279" s="101">
        <v>35</v>
      </c>
      <c r="M279" s="101">
        <v>0.08</v>
      </c>
      <c r="N279" s="25">
        <v>1000</v>
      </c>
      <c r="O279" s="101">
        <v>35</v>
      </c>
      <c r="P279" s="101">
        <v>0.08</v>
      </c>
      <c r="Q279" s="25">
        <v>1000</v>
      </c>
      <c r="R279" s="102">
        <v>5</v>
      </c>
      <c r="S279" s="101">
        <v>35</v>
      </c>
      <c r="T279" s="101">
        <v>0.08</v>
      </c>
      <c r="U279" s="25">
        <v>1000</v>
      </c>
      <c r="V279" s="101">
        <v>35</v>
      </c>
      <c r="W279" s="101">
        <v>0.08</v>
      </c>
      <c r="X279" s="25">
        <v>1000</v>
      </c>
      <c r="Y279" s="102">
        <v>5</v>
      </c>
    </row>
    <row r="280" spans="1:25" s="25" customFormat="1">
      <c r="A280" s="77"/>
      <c r="B280" s="101">
        <v>35</v>
      </c>
      <c r="C280" s="101">
        <v>0.08</v>
      </c>
      <c r="D280" s="25">
        <v>1000</v>
      </c>
      <c r="E280" s="101">
        <v>35</v>
      </c>
      <c r="F280" s="101">
        <v>0.08</v>
      </c>
      <c r="G280" s="25">
        <v>1000</v>
      </c>
      <c r="H280" s="102">
        <v>5</v>
      </c>
      <c r="I280" s="101">
        <v>35</v>
      </c>
      <c r="J280" s="101">
        <v>0.08</v>
      </c>
      <c r="K280" s="25">
        <v>1000</v>
      </c>
      <c r="L280" s="101">
        <v>35</v>
      </c>
      <c r="M280" s="101">
        <v>0.08</v>
      </c>
      <c r="N280" s="25">
        <v>1000</v>
      </c>
      <c r="O280" s="101">
        <v>35</v>
      </c>
      <c r="P280" s="101">
        <v>0.08</v>
      </c>
      <c r="Q280" s="25">
        <v>1000</v>
      </c>
      <c r="R280" s="102">
        <v>5</v>
      </c>
      <c r="S280" s="101">
        <v>35</v>
      </c>
      <c r="T280" s="101">
        <v>0.08</v>
      </c>
      <c r="U280" s="25">
        <v>1000</v>
      </c>
      <c r="V280" s="101">
        <v>35</v>
      </c>
      <c r="W280" s="101">
        <v>0.08</v>
      </c>
      <c r="X280" s="25">
        <v>1000</v>
      </c>
      <c r="Y280" s="102">
        <v>5</v>
      </c>
    </row>
    <row r="281" spans="1:25" s="25" customFormat="1">
      <c r="A281" s="77"/>
      <c r="B281" s="101">
        <v>35</v>
      </c>
      <c r="C281" s="101">
        <v>0.08</v>
      </c>
      <c r="D281" s="25">
        <v>1000</v>
      </c>
      <c r="E281" s="101">
        <v>35</v>
      </c>
      <c r="F281" s="101">
        <v>0.08</v>
      </c>
      <c r="G281" s="25">
        <v>1000</v>
      </c>
      <c r="H281" s="102">
        <v>5</v>
      </c>
      <c r="I281" s="101">
        <v>35</v>
      </c>
      <c r="J281" s="101">
        <v>0.08</v>
      </c>
      <c r="K281" s="25">
        <v>1000</v>
      </c>
      <c r="L281" s="101">
        <v>35</v>
      </c>
      <c r="M281" s="101">
        <v>0.08</v>
      </c>
      <c r="N281" s="25">
        <v>1000</v>
      </c>
      <c r="O281" s="101">
        <v>35</v>
      </c>
      <c r="P281" s="101">
        <v>0.08</v>
      </c>
      <c r="Q281" s="25">
        <v>1000</v>
      </c>
      <c r="R281" s="102">
        <v>5</v>
      </c>
      <c r="S281" s="101">
        <v>35</v>
      </c>
      <c r="T281" s="101">
        <v>0.08</v>
      </c>
      <c r="U281" s="25">
        <v>1000</v>
      </c>
      <c r="V281" s="101">
        <v>35</v>
      </c>
      <c r="W281" s="101">
        <v>0.08</v>
      </c>
      <c r="X281" s="25">
        <v>1000</v>
      </c>
      <c r="Y281" s="102">
        <v>5</v>
      </c>
    </row>
    <row r="282" spans="1:25" s="25" customFormat="1">
      <c r="A282" s="77"/>
      <c r="B282" s="101">
        <v>35</v>
      </c>
      <c r="C282" s="101">
        <v>0.08</v>
      </c>
      <c r="D282" s="25">
        <v>1000</v>
      </c>
      <c r="E282" s="101">
        <v>35</v>
      </c>
      <c r="F282" s="101">
        <v>0.08</v>
      </c>
      <c r="G282" s="25">
        <v>1000</v>
      </c>
      <c r="H282" s="102">
        <v>5</v>
      </c>
      <c r="I282" s="101">
        <v>35</v>
      </c>
      <c r="J282" s="101">
        <v>0.08</v>
      </c>
      <c r="K282" s="25">
        <v>1000</v>
      </c>
      <c r="L282" s="101">
        <v>35</v>
      </c>
      <c r="M282" s="101">
        <v>0.08</v>
      </c>
      <c r="N282" s="25">
        <v>1000</v>
      </c>
      <c r="O282" s="101">
        <v>35</v>
      </c>
      <c r="P282" s="101">
        <v>0.08</v>
      </c>
      <c r="Q282" s="25">
        <v>1000</v>
      </c>
      <c r="R282" s="102">
        <v>5</v>
      </c>
      <c r="S282" s="101">
        <v>35</v>
      </c>
      <c r="T282" s="101">
        <v>0.08</v>
      </c>
      <c r="U282" s="25">
        <v>1000</v>
      </c>
      <c r="V282" s="101">
        <v>35</v>
      </c>
      <c r="W282" s="101">
        <v>0.08</v>
      </c>
      <c r="X282" s="25">
        <v>1000</v>
      </c>
      <c r="Y282" s="102">
        <v>5</v>
      </c>
    </row>
    <row r="283" spans="1:25" s="25" customFormat="1">
      <c r="A283" s="77"/>
      <c r="B283" s="101">
        <v>35</v>
      </c>
      <c r="C283" s="101">
        <v>0.08</v>
      </c>
      <c r="D283" s="25">
        <v>1000</v>
      </c>
      <c r="E283" s="101">
        <v>35</v>
      </c>
      <c r="F283" s="101">
        <v>0.08</v>
      </c>
      <c r="G283" s="25">
        <v>1000</v>
      </c>
      <c r="H283" s="102">
        <v>5</v>
      </c>
      <c r="I283" s="101">
        <v>35</v>
      </c>
      <c r="J283" s="101">
        <v>0.08</v>
      </c>
      <c r="K283" s="25">
        <v>1000</v>
      </c>
      <c r="L283" s="101">
        <v>35</v>
      </c>
      <c r="M283" s="101">
        <v>0.08</v>
      </c>
      <c r="N283" s="25">
        <v>1000</v>
      </c>
      <c r="O283" s="101">
        <v>35</v>
      </c>
      <c r="P283" s="101">
        <v>0.08</v>
      </c>
      <c r="Q283" s="25">
        <v>1000</v>
      </c>
      <c r="R283" s="102">
        <v>5</v>
      </c>
      <c r="S283" s="101">
        <v>35</v>
      </c>
      <c r="T283" s="101">
        <v>0.08</v>
      </c>
      <c r="U283" s="25">
        <v>1000</v>
      </c>
      <c r="V283" s="101">
        <v>35</v>
      </c>
      <c r="W283" s="101">
        <v>0.08</v>
      </c>
      <c r="X283" s="25">
        <v>1000</v>
      </c>
      <c r="Y283" s="102">
        <v>5</v>
      </c>
    </row>
    <row r="284" spans="1:25" s="25" customFormat="1">
      <c r="A284" s="77"/>
      <c r="B284" s="101">
        <v>35</v>
      </c>
      <c r="C284" s="101">
        <v>0.08</v>
      </c>
      <c r="D284" s="25">
        <v>1000</v>
      </c>
      <c r="E284" s="101">
        <v>35</v>
      </c>
      <c r="F284" s="101">
        <v>0.08</v>
      </c>
      <c r="G284" s="25">
        <v>1000</v>
      </c>
      <c r="H284" s="102">
        <v>5</v>
      </c>
      <c r="I284" s="101">
        <v>35</v>
      </c>
      <c r="J284" s="101">
        <v>0.08</v>
      </c>
      <c r="K284" s="25">
        <v>1000</v>
      </c>
      <c r="L284" s="101">
        <v>35</v>
      </c>
      <c r="M284" s="101">
        <v>0.08</v>
      </c>
      <c r="N284" s="25">
        <v>1000</v>
      </c>
      <c r="O284" s="101">
        <v>35</v>
      </c>
      <c r="P284" s="101">
        <v>0.08</v>
      </c>
      <c r="Q284" s="25">
        <v>1000</v>
      </c>
      <c r="R284" s="102">
        <v>5</v>
      </c>
      <c r="S284" s="101">
        <v>35</v>
      </c>
      <c r="T284" s="101">
        <v>0.08</v>
      </c>
      <c r="U284" s="25">
        <v>1000</v>
      </c>
      <c r="V284" s="101">
        <v>35</v>
      </c>
      <c r="W284" s="101">
        <v>0.08</v>
      </c>
      <c r="X284" s="25">
        <v>1000</v>
      </c>
      <c r="Y284" s="102">
        <v>5</v>
      </c>
    </row>
    <row r="285" spans="1:25" s="25" customFormat="1">
      <c r="A285" s="77"/>
      <c r="B285" s="101">
        <v>35</v>
      </c>
      <c r="C285" s="101">
        <v>0.08</v>
      </c>
      <c r="D285" s="25">
        <v>1000</v>
      </c>
      <c r="E285" s="101">
        <v>35</v>
      </c>
      <c r="F285" s="101">
        <v>0.08</v>
      </c>
      <c r="G285" s="25">
        <v>1000</v>
      </c>
      <c r="H285" s="102">
        <v>5</v>
      </c>
      <c r="I285" s="101">
        <v>35</v>
      </c>
      <c r="J285" s="101">
        <v>0.08</v>
      </c>
      <c r="K285" s="25">
        <v>1000</v>
      </c>
      <c r="L285" s="101">
        <v>35</v>
      </c>
      <c r="M285" s="101">
        <v>0.08</v>
      </c>
      <c r="N285" s="25">
        <v>1000</v>
      </c>
      <c r="O285" s="101">
        <v>35</v>
      </c>
      <c r="P285" s="101">
        <v>0.08</v>
      </c>
      <c r="Q285" s="25">
        <v>1000</v>
      </c>
      <c r="R285" s="102">
        <v>5</v>
      </c>
      <c r="S285" s="101">
        <v>35</v>
      </c>
      <c r="T285" s="101">
        <v>0.08</v>
      </c>
      <c r="U285" s="25">
        <v>1000</v>
      </c>
      <c r="V285" s="101">
        <v>35</v>
      </c>
      <c r="W285" s="101">
        <v>0.08</v>
      </c>
      <c r="X285" s="25">
        <v>1000</v>
      </c>
      <c r="Y285" s="102">
        <v>5</v>
      </c>
    </row>
    <row r="286" spans="1:25" s="25" customFormat="1">
      <c r="A286" s="77"/>
      <c r="B286" s="101">
        <v>35</v>
      </c>
      <c r="C286" s="101">
        <v>0.08</v>
      </c>
      <c r="D286" s="25">
        <v>1000</v>
      </c>
      <c r="E286" s="101">
        <v>35</v>
      </c>
      <c r="F286" s="101">
        <v>0.08</v>
      </c>
      <c r="G286" s="25">
        <v>1000</v>
      </c>
      <c r="H286" s="102">
        <v>5</v>
      </c>
      <c r="I286" s="101">
        <v>35</v>
      </c>
      <c r="J286" s="101">
        <v>0.08</v>
      </c>
      <c r="K286" s="25">
        <v>1000</v>
      </c>
      <c r="L286" s="101">
        <v>35</v>
      </c>
      <c r="M286" s="101">
        <v>0.08</v>
      </c>
      <c r="N286" s="25">
        <v>1000</v>
      </c>
      <c r="O286" s="101">
        <v>35</v>
      </c>
      <c r="P286" s="101">
        <v>0.08</v>
      </c>
      <c r="Q286" s="25">
        <v>1000</v>
      </c>
      <c r="R286" s="102">
        <v>5</v>
      </c>
      <c r="S286" s="101">
        <v>35</v>
      </c>
      <c r="T286" s="101">
        <v>0.08</v>
      </c>
      <c r="U286" s="25">
        <v>1000</v>
      </c>
      <c r="V286" s="101">
        <v>35</v>
      </c>
      <c r="W286" s="101">
        <v>0.08</v>
      </c>
      <c r="X286" s="25">
        <v>1000</v>
      </c>
      <c r="Y286" s="102">
        <v>5</v>
      </c>
    </row>
    <row r="287" spans="1:25" s="25" customFormat="1">
      <c r="A287" s="77"/>
      <c r="B287" s="101">
        <v>35</v>
      </c>
      <c r="C287" s="101">
        <v>0.08</v>
      </c>
      <c r="D287" s="25">
        <v>1000</v>
      </c>
      <c r="E287" s="101">
        <v>35</v>
      </c>
      <c r="F287" s="101">
        <v>0.08</v>
      </c>
      <c r="G287" s="25">
        <v>1000</v>
      </c>
      <c r="H287" s="102">
        <v>5</v>
      </c>
      <c r="I287" s="101">
        <v>35</v>
      </c>
      <c r="J287" s="101">
        <v>0.08</v>
      </c>
      <c r="K287" s="25">
        <v>1000</v>
      </c>
      <c r="L287" s="101">
        <v>35</v>
      </c>
      <c r="M287" s="101">
        <v>0.08</v>
      </c>
      <c r="N287" s="25">
        <v>1000</v>
      </c>
      <c r="O287" s="101">
        <v>35</v>
      </c>
      <c r="P287" s="101">
        <v>0.08</v>
      </c>
      <c r="Q287" s="25">
        <v>1000</v>
      </c>
      <c r="R287" s="102">
        <v>5</v>
      </c>
      <c r="S287" s="101">
        <v>35</v>
      </c>
      <c r="T287" s="101">
        <v>0.08</v>
      </c>
      <c r="U287" s="25">
        <v>1000</v>
      </c>
      <c r="V287" s="101">
        <v>35</v>
      </c>
      <c r="W287" s="101">
        <v>0.08</v>
      </c>
      <c r="X287" s="25">
        <v>1000</v>
      </c>
      <c r="Y287" s="102">
        <v>5</v>
      </c>
    </row>
    <row r="288" spans="1:25" s="25" customFormat="1">
      <c r="A288" s="77"/>
      <c r="B288" s="101">
        <v>35</v>
      </c>
      <c r="C288" s="101">
        <v>0.08</v>
      </c>
      <c r="D288" s="25">
        <v>1000</v>
      </c>
      <c r="E288" s="101">
        <v>35</v>
      </c>
      <c r="F288" s="101">
        <v>0.08</v>
      </c>
      <c r="G288" s="25">
        <v>1000</v>
      </c>
      <c r="H288" s="102">
        <v>5</v>
      </c>
      <c r="I288" s="101">
        <v>35</v>
      </c>
      <c r="J288" s="101">
        <v>0.08</v>
      </c>
      <c r="K288" s="25">
        <v>1000</v>
      </c>
      <c r="L288" s="101">
        <v>35</v>
      </c>
      <c r="M288" s="101">
        <v>0.08</v>
      </c>
      <c r="N288" s="25">
        <v>1000</v>
      </c>
      <c r="O288" s="101">
        <v>35</v>
      </c>
      <c r="P288" s="101">
        <v>0.08</v>
      </c>
      <c r="Q288" s="25">
        <v>1000</v>
      </c>
      <c r="R288" s="102">
        <v>5</v>
      </c>
      <c r="S288" s="101">
        <v>35</v>
      </c>
      <c r="T288" s="101">
        <v>0.08</v>
      </c>
      <c r="U288" s="25">
        <v>1000</v>
      </c>
      <c r="V288" s="101">
        <v>35</v>
      </c>
      <c r="W288" s="101">
        <v>0.08</v>
      </c>
      <c r="X288" s="25">
        <v>1000</v>
      </c>
      <c r="Y288" s="102">
        <v>5</v>
      </c>
    </row>
    <row r="289" spans="1:25" s="25" customFormat="1">
      <c r="A289" s="77"/>
      <c r="B289" s="101">
        <v>35</v>
      </c>
      <c r="C289" s="101">
        <v>0.08</v>
      </c>
      <c r="D289" s="25">
        <v>1000</v>
      </c>
      <c r="E289" s="101">
        <v>35</v>
      </c>
      <c r="F289" s="101">
        <v>0.08</v>
      </c>
      <c r="G289" s="25">
        <v>1000</v>
      </c>
      <c r="H289" s="102">
        <v>5</v>
      </c>
      <c r="I289" s="101">
        <v>35</v>
      </c>
      <c r="J289" s="101">
        <v>0.08</v>
      </c>
      <c r="K289" s="25">
        <v>1000</v>
      </c>
      <c r="L289" s="101">
        <v>35</v>
      </c>
      <c r="M289" s="101">
        <v>0.08</v>
      </c>
      <c r="N289" s="25">
        <v>1000</v>
      </c>
      <c r="O289" s="101">
        <v>35</v>
      </c>
      <c r="P289" s="101">
        <v>0.08</v>
      </c>
      <c r="Q289" s="25">
        <v>1000</v>
      </c>
      <c r="R289" s="102">
        <v>5</v>
      </c>
      <c r="S289" s="101">
        <v>35</v>
      </c>
      <c r="T289" s="101">
        <v>0.08</v>
      </c>
      <c r="U289" s="25">
        <v>1000</v>
      </c>
      <c r="V289" s="101">
        <v>35</v>
      </c>
      <c r="W289" s="101">
        <v>0.08</v>
      </c>
      <c r="X289" s="25">
        <v>1000</v>
      </c>
      <c r="Y289" s="102">
        <v>5</v>
      </c>
    </row>
    <row r="290" spans="1:25" s="25" customFormat="1">
      <c r="A290" s="77"/>
      <c r="B290" s="101">
        <v>35</v>
      </c>
      <c r="C290" s="101">
        <v>0.08</v>
      </c>
      <c r="D290" s="25">
        <v>1000</v>
      </c>
      <c r="E290" s="101">
        <v>35</v>
      </c>
      <c r="F290" s="101">
        <v>0.08</v>
      </c>
      <c r="G290" s="25">
        <v>1000</v>
      </c>
      <c r="H290" s="102">
        <v>5</v>
      </c>
      <c r="I290" s="101">
        <v>35</v>
      </c>
      <c r="J290" s="101">
        <v>0.08</v>
      </c>
      <c r="K290" s="25">
        <v>1000</v>
      </c>
      <c r="L290" s="101">
        <v>35</v>
      </c>
      <c r="M290" s="101">
        <v>0.08</v>
      </c>
      <c r="N290" s="25">
        <v>1000</v>
      </c>
      <c r="O290" s="101">
        <v>35</v>
      </c>
      <c r="P290" s="101">
        <v>0.08</v>
      </c>
      <c r="Q290" s="25">
        <v>1000</v>
      </c>
      <c r="R290" s="102">
        <v>5</v>
      </c>
      <c r="S290" s="101">
        <v>35</v>
      </c>
      <c r="T290" s="101">
        <v>0.08</v>
      </c>
      <c r="U290" s="25">
        <v>1000</v>
      </c>
      <c r="V290" s="101">
        <v>35</v>
      </c>
      <c r="W290" s="101">
        <v>0.08</v>
      </c>
      <c r="X290" s="25">
        <v>1000</v>
      </c>
      <c r="Y290" s="102">
        <v>5</v>
      </c>
    </row>
    <row r="291" spans="1:25" s="25" customFormat="1">
      <c r="A291" s="77"/>
      <c r="B291" s="101">
        <v>35</v>
      </c>
      <c r="C291" s="101">
        <v>0.08</v>
      </c>
      <c r="D291" s="25">
        <v>1000</v>
      </c>
      <c r="E291" s="101">
        <v>35</v>
      </c>
      <c r="F291" s="101">
        <v>0.08</v>
      </c>
      <c r="G291" s="25">
        <v>1000</v>
      </c>
      <c r="H291" s="102">
        <v>5</v>
      </c>
      <c r="I291" s="101">
        <v>35</v>
      </c>
      <c r="J291" s="101">
        <v>0.08</v>
      </c>
      <c r="K291" s="25">
        <v>1000</v>
      </c>
      <c r="L291" s="101">
        <v>35</v>
      </c>
      <c r="M291" s="101">
        <v>0.08</v>
      </c>
      <c r="N291" s="25">
        <v>1000</v>
      </c>
      <c r="O291" s="101">
        <v>35</v>
      </c>
      <c r="P291" s="101">
        <v>0.08</v>
      </c>
      <c r="Q291" s="25">
        <v>1000</v>
      </c>
      <c r="R291" s="102">
        <v>5</v>
      </c>
      <c r="S291" s="101">
        <v>35</v>
      </c>
      <c r="T291" s="101">
        <v>0.08</v>
      </c>
      <c r="U291" s="25">
        <v>1000</v>
      </c>
      <c r="V291" s="101">
        <v>35</v>
      </c>
      <c r="W291" s="101">
        <v>0.08</v>
      </c>
      <c r="X291" s="25">
        <v>1000</v>
      </c>
      <c r="Y291" s="102">
        <v>5</v>
      </c>
    </row>
    <row r="292" spans="1:25" s="25" customFormat="1">
      <c r="A292" s="77"/>
      <c r="B292" s="101">
        <v>35</v>
      </c>
      <c r="C292" s="101">
        <v>0.08</v>
      </c>
      <c r="D292" s="25">
        <v>1000</v>
      </c>
      <c r="E292" s="101">
        <v>35</v>
      </c>
      <c r="F292" s="101">
        <v>0.08</v>
      </c>
      <c r="G292" s="25">
        <v>1000</v>
      </c>
      <c r="H292" s="102">
        <v>5</v>
      </c>
      <c r="I292" s="101">
        <v>35</v>
      </c>
      <c r="J292" s="101">
        <v>0.08</v>
      </c>
      <c r="K292" s="25">
        <v>1000</v>
      </c>
      <c r="L292" s="101">
        <v>35</v>
      </c>
      <c r="M292" s="101">
        <v>0.08</v>
      </c>
      <c r="N292" s="25">
        <v>1000</v>
      </c>
      <c r="O292" s="101">
        <v>35</v>
      </c>
      <c r="P292" s="101">
        <v>0.08</v>
      </c>
      <c r="Q292" s="25">
        <v>1000</v>
      </c>
      <c r="R292" s="102">
        <v>5</v>
      </c>
      <c r="S292" s="101">
        <v>35</v>
      </c>
      <c r="T292" s="101">
        <v>0.08</v>
      </c>
      <c r="U292" s="25">
        <v>1000</v>
      </c>
      <c r="V292" s="101">
        <v>35</v>
      </c>
      <c r="W292" s="101">
        <v>0.08</v>
      </c>
      <c r="X292" s="25">
        <v>1000</v>
      </c>
      <c r="Y292" s="102">
        <v>5</v>
      </c>
    </row>
    <row r="293" spans="1:25" s="25" customFormat="1">
      <c r="A293" s="77"/>
      <c r="B293" s="101">
        <v>35</v>
      </c>
      <c r="C293" s="101">
        <v>0.08</v>
      </c>
      <c r="D293" s="25">
        <v>1000</v>
      </c>
      <c r="E293" s="101">
        <v>35</v>
      </c>
      <c r="F293" s="101">
        <v>0.08</v>
      </c>
      <c r="G293" s="25">
        <v>1000</v>
      </c>
      <c r="H293" s="102">
        <v>5</v>
      </c>
      <c r="I293" s="101">
        <v>35</v>
      </c>
      <c r="J293" s="101">
        <v>0.08</v>
      </c>
      <c r="K293" s="25">
        <v>1000</v>
      </c>
      <c r="L293" s="101">
        <v>35</v>
      </c>
      <c r="M293" s="101">
        <v>0.08</v>
      </c>
      <c r="N293" s="25">
        <v>1000</v>
      </c>
      <c r="O293" s="101">
        <v>35</v>
      </c>
      <c r="P293" s="101">
        <v>0.08</v>
      </c>
      <c r="Q293" s="25">
        <v>1000</v>
      </c>
      <c r="R293" s="102">
        <v>5</v>
      </c>
      <c r="S293" s="101">
        <v>35</v>
      </c>
      <c r="T293" s="101">
        <v>0.08</v>
      </c>
      <c r="U293" s="25">
        <v>1000</v>
      </c>
      <c r="V293" s="101">
        <v>35</v>
      </c>
      <c r="W293" s="101">
        <v>0.08</v>
      </c>
      <c r="X293" s="25">
        <v>1000</v>
      </c>
      <c r="Y293" s="102">
        <v>5</v>
      </c>
    </row>
    <row r="294" spans="1:25" s="25" customFormat="1">
      <c r="A294" s="77"/>
      <c r="B294" s="101">
        <v>35</v>
      </c>
      <c r="C294" s="101">
        <v>0.08</v>
      </c>
      <c r="D294" s="25">
        <v>1000</v>
      </c>
      <c r="E294" s="101">
        <v>35</v>
      </c>
      <c r="F294" s="101">
        <v>0.08</v>
      </c>
      <c r="G294" s="25">
        <v>1000</v>
      </c>
      <c r="H294" s="102">
        <v>5</v>
      </c>
      <c r="I294" s="101">
        <v>35</v>
      </c>
      <c r="J294" s="101">
        <v>0.08</v>
      </c>
      <c r="K294" s="25">
        <v>1000</v>
      </c>
      <c r="L294" s="101">
        <v>35</v>
      </c>
      <c r="M294" s="101">
        <v>0.08</v>
      </c>
      <c r="N294" s="25">
        <v>1000</v>
      </c>
      <c r="O294" s="101">
        <v>35</v>
      </c>
      <c r="P294" s="101">
        <v>0.08</v>
      </c>
      <c r="Q294" s="25">
        <v>1000</v>
      </c>
      <c r="R294" s="102">
        <v>5</v>
      </c>
      <c r="S294" s="101">
        <v>35</v>
      </c>
      <c r="T294" s="101">
        <v>0.08</v>
      </c>
      <c r="U294" s="25">
        <v>1000</v>
      </c>
      <c r="V294" s="101">
        <v>35</v>
      </c>
      <c r="W294" s="101">
        <v>0.08</v>
      </c>
      <c r="X294" s="25">
        <v>1000</v>
      </c>
      <c r="Y294" s="102">
        <v>5</v>
      </c>
    </row>
    <row r="295" spans="1:25" s="25" customFormat="1">
      <c r="A295" s="77"/>
      <c r="B295" s="101">
        <v>35</v>
      </c>
      <c r="C295" s="101">
        <v>0.08</v>
      </c>
      <c r="D295" s="25">
        <v>1000</v>
      </c>
      <c r="E295" s="101">
        <v>35</v>
      </c>
      <c r="F295" s="101">
        <v>0.08</v>
      </c>
      <c r="G295" s="25">
        <v>1000</v>
      </c>
      <c r="H295" s="102">
        <v>5</v>
      </c>
      <c r="I295" s="101">
        <v>35</v>
      </c>
      <c r="J295" s="101">
        <v>0.08</v>
      </c>
      <c r="K295" s="25">
        <v>1000</v>
      </c>
      <c r="L295" s="101">
        <v>35</v>
      </c>
      <c r="M295" s="101">
        <v>0.08</v>
      </c>
      <c r="N295" s="25">
        <v>1000</v>
      </c>
      <c r="O295" s="101">
        <v>35</v>
      </c>
      <c r="P295" s="101">
        <v>0.08</v>
      </c>
      <c r="Q295" s="25">
        <v>1000</v>
      </c>
      <c r="R295" s="102">
        <v>5</v>
      </c>
      <c r="S295" s="101">
        <v>35</v>
      </c>
      <c r="T295" s="101">
        <v>0.08</v>
      </c>
      <c r="U295" s="25">
        <v>1000</v>
      </c>
      <c r="V295" s="101">
        <v>35</v>
      </c>
      <c r="W295" s="101">
        <v>0.08</v>
      </c>
      <c r="X295" s="25">
        <v>1000</v>
      </c>
      <c r="Y295" s="102">
        <v>5</v>
      </c>
    </row>
    <row r="296" spans="1:25" s="25" customFormat="1">
      <c r="A296" s="77"/>
      <c r="B296" s="101">
        <v>35</v>
      </c>
      <c r="C296" s="101">
        <v>0.08</v>
      </c>
      <c r="D296" s="25">
        <v>1000</v>
      </c>
      <c r="E296" s="101">
        <v>35</v>
      </c>
      <c r="F296" s="101">
        <v>0.08</v>
      </c>
      <c r="G296" s="25">
        <v>1000</v>
      </c>
      <c r="H296" s="102">
        <v>5</v>
      </c>
      <c r="I296" s="101">
        <v>35</v>
      </c>
      <c r="J296" s="101">
        <v>0.08</v>
      </c>
      <c r="K296" s="25">
        <v>1000</v>
      </c>
      <c r="L296" s="101">
        <v>35</v>
      </c>
      <c r="M296" s="101">
        <v>0.08</v>
      </c>
      <c r="N296" s="25">
        <v>1000</v>
      </c>
      <c r="O296" s="101">
        <v>35</v>
      </c>
      <c r="P296" s="101">
        <v>0.08</v>
      </c>
      <c r="Q296" s="25">
        <v>1000</v>
      </c>
      <c r="R296" s="102">
        <v>5</v>
      </c>
      <c r="S296" s="101">
        <v>35</v>
      </c>
      <c r="T296" s="101">
        <v>0.08</v>
      </c>
      <c r="U296" s="25">
        <v>1000</v>
      </c>
      <c r="V296" s="101">
        <v>35</v>
      </c>
      <c r="W296" s="101">
        <v>0.08</v>
      </c>
      <c r="X296" s="25">
        <v>1000</v>
      </c>
      <c r="Y296" s="102">
        <v>5</v>
      </c>
    </row>
    <row r="297" spans="1:25" s="25" customFormat="1">
      <c r="A297" s="77"/>
      <c r="B297" s="101">
        <v>35</v>
      </c>
      <c r="C297" s="101">
        <v>0.08</v>
      </c>
      <c r="D297" s="25">
        <v>1000</v>
      </c>
      <c r="E297" s="101">
        <v>35</v>
      </c>
      <c r="F297" s="101">
        <v>0.08</v>
      </c>
      <c r="G297" s="25">
        <v>1000</v>
      </c>
      <c r="H297" s="102">
        <v>5</v>
      </c>
      <c r="I297" s="101">
        <v>35</v>
      </c>
      <c r="J297" s="101">
        <v>0.08</v>
      </c>
      <c r="K297" s="25">
        <v>1000</v>
      </c>
      <c r="L297" s="101">
        <v>35</v>
      </c>
      <c r="M297" s="101">
        <v>0.08</v>
      </c>
      <c r="N297" s="25">
        <v>1000</v>
      </c>
      <c r="O297" s="101">
        <v>35</v>
      </c>
      <c r="P297" s="101">
        <v>0.08</v>
      </c>
      <c r="Q297" s="25">
        <v>1000</v>
      </c>
      <c r="R297" s="102">
        <v>5</v>
      </c>
      <c r="S297" s="101">
        <v>35</v>
      </c>
      <c r="T297" s="101">
        <v>0.08</v>
      </c>
      <c r="U297" s="25">
        <v>1000</v>
      </c>
      <c r="V297" s="101">
        <v>35</v>
      </c>
      <c r="W297" s="101">
        <v>0.08</v>
      </c>
      <c r="X297" s="25">
        <v>1000</v>
      </c>
      <c r="Y297" s="102">
        <v>5</v>
      </c>
    </row>
    <row r="298" spans="1:25" s="25" customFormat="1">
      <c r="A298" s="77"/>
      <c r="B298" s="101">
        <v>35</v>
      </c>
      <c r="C298" s="101">
        <v>0.08</v>
      </c>
      <c r="D298" s="25">
        <v>1000</v>
      </c>
      <c r="E298" s="101">
        <v>35</v>
      </c>
      <c r="F298" s="101">
        <v>0.08</v>
      </c>
      <c r="G298" s="25">
        <v>1000</v>
      </c>
      <c r="H298" s="102">
        <v>5</v>
      </c>
      <c r="I298" s="101">
        <v>35</v>
      </c>
      <c r="J298" s="101">
        <v>0.08</v>
      </c>
      <c r="K298" s="25">
        <v>1000</v>
      </c>
      <c r="L298" s="101">
        <v>35</v>
      </c>
      <c r="M298" s="101">
        <v>0.08</v>
      </c>
      <c r="N298" s="25">
        <v>1000</v>
      </c>
      <c r="O298" s="101">
        <v>35</v>
      </c>
      <c r="P298" s="101">
        <v>0.08</v>
      </c>
      <c r="Q298" s="25">
        <v>1000</v>
      </c>
      <c r="R298" s="102">
        <v>5</v>
      </c>
      <c r="S298" s="101">
        <v>35</v>
      </c>
      <c r="T298" s="101">
        <v>0.08</v>
      </c>
      <c r="U298" s="25">
        <v>1000</v>
      </c>
      <c r="V298" s="101">
        <v>35</v>
      </c>
      <c r="W298" s="101">
        <v>0.08</v>
      </c>
      <c r="X298" s="25">
        <v>1000</v>
      </c>
      <c r="Y298" s="102">
        <v>5</v>
      </c>
    </row>
    <row r="299" spans="1:25" s="25" customFormat="1">
      <c r="A299" s="77"/>
      <c r="B299" s="101">
        <v>35</v>
      </c>
      <c r="C299" s="101">
        <v>0.08</v>
      </c>
      <c r="D299" s="25">
        <v>1000</v>
      </c>
      <c r="E299" s="101">
        <v>35</v>
      </c>
      <c r="F299" s="101">
        <v>0.08</v>
      </c>
      <c r="G299" s="25">
        <v>1000</v>
      </c>
      <c r="H299" s="102">
        <v>5</v>
      </c>
      <c r="I299" s="101">
        <v>35</v>
      </c>
      <c r="J299" s="101">
        <v>0.08</v>
      </c>
      <c r="K299" s="25">
        <v>1000</v>
      </c>
      <c r="L299" s="101">
        <v>35</v>
      </c>
      <c r="M299" s="101">
        <v>0.08</v>
      </c>
      <c r="N299" s="25">
        <v>1000</v>
      </c>
      <c r="O299" s="101">
        <v>35</v>
      </c>
      <c r="P299" s="101">
        <v>0.08</v>
      </c>
      <c r="Q299" s="25">
        <v>1000</v>
      </c>
      <c r="R299" s="102">
        <v>5</v>
      </c>
      <c r="S299" s="101">
        <v>35</v>
      </c>
      <c r="T299" s="101">
        <v>0.08</v>
      </c>
      <c r="U299" s="25">
        <v>1000</v>
      </c>
      <c r="V299" s="101">
        <v>35</v>
      </c>
      <c r="W299" s="101">
        <v>0.08</v>
      </c>
      <c r="X299" s="25">
        <v>1000</v>
      </c>
      <c r="Y299" s="102">
        <v>5</v>
      </c>
    </row>
    <row r="300" spans="1:25" s="25" customFormat="1">
      <c r="A300" s="77"/>
      <c r="B300" s="101">
        <v>35</v>
      </c>
      <c r="C300" s="101">
        <v>0.08</v>
      </c>
      <c r="D300" s="25">
        <v>1000</v>
      </c>
      <c r="E300" s="101">
        <v>35</v>
      </c>
      <c r="F300" s="101">
        <v>0.08</v>
      </c>
      <c r="G300" s="25">
        <v>1000</v>
      </c>
      <c r="H300" s="102">
        <v>5</v>
      </c>
      <c r="I300" s="101">
        <v>35</v>
      </c>
      <c r="J300" s="101">
        <v>0.08</v>
      </c>
      <c r="K300" s="25">
        <v>1000</v>
      </c>
      <c r="L300" s="101">
        <v>35</v>
      </c>
      <c r="M300" s="101">
        <v>0.08</v>
      </c>
      <c r="N300" s="25">
        <v>1000</v>
      </c>
      <c r="O300" s="101">
        <v>35</v>
      </c>
      <c r="P300" s="101">
        <v>0.08</v>
      </c>
      <c r="Q300" s="25">
        <v>1000</v>
      </c>
      <c r="R300" s="102">
        <v>5</v>
      </c>
      <c r="S300" s="101">
        <v>35</v>
      </c>
      <c r="T300" s="101">
        <v>0.08</v>
      </c>
      <c r="U300" s="25">
        <v>1000</v>
      </c>
      <c r="V300" s="101">
        <v>35</v>
      </c>
      <c r="W300" s="101">
        <v>0.08</v>
      </c>
      <c r="X300" s="25">
        <v>1000</v>
      </c>
      <c r="Y300" s="102">
        <v>5</v>
      </c>
    </row>
    <row r="301" spans="1:25" s="25" customFormat="1">
      <c r="A301" s="77"/>
      <c r="B301" s="101">
        <v>35</v>
      </c>
      <c r="C301" s="101">
        <v>0.08</v>
      </c>
      <c r="D301" s="25">
        <v>1000</v>
      </c>
      <c r="E301" s="101">
        <v>35</v>
      </c>
      <c r="F301" s="101">
        <v>0.08</v>
      </c>
      <c r="G301" s="25">
        <v>1000</v>
      </c>
      <c r="H301" s="102">
        <v>5</v>
      </c>
      <c r="I301" s="101">
        <v>35</v>
      </c>
      <c r="J301" s="101">
        <v>0.08</v>
      </c>
      <c r="K301" s="25">
        <v>1000</v>
      </c>
      <c r="L301" s="101">
        <v>35</v>
      </c>
      <c r="M301" s="101">
        <v>0.08</v>
      </c>
      <c r="N301" s="25">
        <v>1000</v>
      </c>
      <c r="O301" s="101">
        <v>35</v>
      </c>
      <c r="P301" s="101">
        <v>0.08</v>
      </c>
      <c r="Q301" s="25">
        <v>1000</v>
      </c>
      <c r="R301" s="102">
        <v>5</v>
      </c>
      <c r="S301" s="101">
        <v>35</v>
      </c>
      <c r="T301" s="101">
        <v>0.08</v>
      </c>
      <c r="U301" s="25">
        <v>1000</v>
      </c>
      <c r="V301" s="101">
        <v>35</v>
      </c>
      <c r="W301" s="101">
        <v>0.08</v>
      </c>
      <c r="X301" s="25">
        <v>1000</v>
      </c>
      <c r="Y301" s="102">
        <v>5</v>
      </c>
    </row>
    <row r="302" spans="1:25" s="25" customFormat="1">
      <c r="A302" s="77"/>
      <c r="B302" s="101">
        <v>35</v>
      </c>
      <c r="C302" s="101">
        <v>0.08</v>
      </c>
      <c r="D302" s="25">
        <v>1000</v>
      </c>
      <c r="E302" s="101">
        <v>35</v>
      </c>
      <c r="F302" s="101">
        <v>0.08</v>
      </c>
      <c r="G302" s="25">
        <v>1000</v>
      </c>
      <c r="H302" s="102">
        <v>5</v>
      </c>
      <c r="I302" s="101">
        <v>35</v>
      </c>
      <c r="J302" s="101">
        <v>0.08</v>
      </c>
      <c r="K302" s="25">
        <v>1000</v>
      </c>
      <c r="L302" s="101">
        <v>35</v>
      </c>
      <c r="M302" s="101">
        <v>0.08</v>
      </c>
      <c r="N302" s="25">
        <v>1000</v>
      </c>
      <c r="O302" s="101">
        <v>35</v>
      </c>
      <c r="P302" s="101">
        <v>0.08</v>
      </c>
      <c r="Q302" s="25">
        <v>1000</v>
      </c>
      <c r="R302" s="102">
        <v>5</v>
      </c>
      <c r="S302" s="101">
        <v>35</v>
      </c>
      <c r="T302" s="101">
        <v>0.08</v>
      </c>
      <c r="U302" s="25">
        <v>1000</v>
      </c>
      <c r="V302" s="101">
        <v>35</v>
      </c>
      <c r="W302" s="101">
        <v>0.08</v>
      </c>
      <c r="X302" s="25">
        <v>1000</v>
      </c>
      <c r="Y302" s="102">
        <v>5</v>
      </c>
    </row>
    <row r="303" spans="1:25" s="25" customFormat="1">
      <c r="A303" s="77"/>
      <c r="B303" s="101">
        <v>35</v>
      </c>
      <c r="C303" s="101">
        <v>0.08</v>
      </c>
      <c r="D303" s="25">
        <v>1000</v>
      </c>
      <c r="E303" s="101">
        <v>35</v>
      </c>
      <c r="F303" s="101">
        <v>0.08</v>
      </c>
      <c r="G303" s="25">
        <v>1000</v>
      </c>
      <c r="H303" s="102">
        <v>5</v>
      </c>
      <c r="I303" s="101">
        <v>35</v>
      </c>
      <c r="J303" s="101">
        <v>0.08</v>
      </c>
      <c r="K303" s="25">
        <v>1000</v>
      </c>
      <c r="L303" s="101">
        <v>35</v>
      </c>
      <c r="M303" s="101">
        <v>0.08</v>
      </c>
      <c r="N303" s="25">
        <v>1000</v>
      </c>
      <c r="O303" s="101">
        <v>35</v>
      </c>
      <c r="P303" s="101">
        <v>0.08</v>
      </c>
      <c r="Q303" s="25">
        <v>1000</v>
      </c>
      <c r="R303" s="102">
        <v>5</v>
      </c>
      <c r="S303" s="101">
        <v>35</v>
      </c>
      <c r="T303" s="101">
        <v>0.08</v>
      </c>
      <c r="U303" s="25">
        <v>1000</v>
      </c>
      <c r="V303" s="101">
        <v>35</v>
      </c>
      <c r="W303" s="101">
        <v>0.08</v>
      </c>
      <c r="X303" s="25">
        <v>1000</v>
      </c>
      <c r="Y303" s="102">
        <v>5</v>
      </c>
    </row>
    <row r="304" spans="1:25" s="25" customFormat="1">
      <c r="A304" s="77"/>
      <c r="B304" s="101">
        <v>35</v>
      </c>
      <c r="C304" s="101">
        <v>0.08</v>
      </c>
      <c r="D304" s="25">
        <v>1000</v>
      </c>
      <c r="E304" s="101">
        <v>35</v>
      </c>
      <c r="F304" s="101">
        <v>0.08</v>
      </c>
      <c r="G304" s="25">
        <v>1000</v>
      </c>
      <c r="H304" s="102">
        <v>5</v>
      </c>
      <c r="I304" s="101">
        <v>35</v>
      </c>
      <c r="J304" s="101">
        <v>0.08</v>
      </c>
      <c r="K304" s="25">
        <v>1000</v>
      </c>
      <c r="L304" s="101">
        <v>35</v>
      </c>
      <c r="M304" s="101">
        <v>0.08</v>
      </c>
      <c r="N304" s="25">
        <v>1000</v>
      </c>
      <c r="O304" s="101">
        <v>35</v>
      </c>
      <c r="P304" s="101">
        <v>0.08</v>
      </c>
      <c r="Q304" s="25">
        <v>1000</v>
      </c>
      <c r="R304" s="102">
        <v>5</v>
      </c>
      <c r="S304" s="101">
        <v>35</v>
      </c>
      <c r="T304" s="101">
        <v>0.08</v>
      </c>
      <c r="U304" s="25">
        <v>1000</v>
      </c>
      <c r="V304" s="101">
        <v>35</v>
      </c>
      <c r="W304" s="101">
        <v>0.08</v>
      </c>
      <c r="X304" s="25">
        <v>1000</v>
      </c>
      <c r="Y304" s="102">
        <v>5</v>
      </c>
    </row>
    <row r="305" spans="1:25" s="25" customFormat="1">
      <c r="A305" s="77"/>
      <c r="B305" s="101">
        <v>35</v>
      </c>
      <c r="C305" s="101">
        <v>0.08</v>
      </c>
      <c r="D305" s="25">
        <v>1000</v>
      </c>
      <c r="E305" s="101">
        <v>35</v>
      </c>
      <c r="F305" s="101">
        <v>0.08</v>
      </c>
      <c r="G305" s="25">
        <v>1000</v>
      </c>
      <c r="H305" s="102">
        <v>5</v>
      </c>
      <c r="I305" s="101">
        <v>35</v>
      </c>
      <c r="J305" s="101">
        <v>0.08</v>
      </c>
      <c r="K305" s="25">
        <v>1000</v>
      </c>
      <c r="L305" s="101">
        <v>35</v>
      </c>
      <c r="M305" s="101">
        <v>0.08</v>
      </c>
      <c r="N305" s="25">
        <v>1000</v>
      </c>
      <c r="O305" s="101">
        <v>35</v>
      </c>
      <c r="P305" s="101">
        <v>0.08</v>
      </c>
      <c r="Q305" s="25">
        <v>1000</v>
      </c>
      <c r="R305" s="102">
        <v>5</v>
      </c>
      <c r="S305" s="101">
        <v>35</v>
      </c>
      <c r="T305" s="101">
        <v>0.08</v>
      </c>
      <c r="U305" s="25">
        <v>1000</v>
      </c>
      <c r="V305" s="101">
        <v>35</v>
      </c>
      <c r="W305" s="101">
        <v>0.08</v>
      </c>
      <c r="X305" s="25">
        <v>1000</v>
      </c>
      <c r="Y305" s="102">
        <v>5</v>
      </c>
    </row>
    <row r="306" spans="1:25" s="25" customFormat="1">
      <c r="A306" s="77"/>
      <c r="B306" s="101">
        <v>35</v>
      </c>
      <c r="C306" s="101">
        <v>0.08</v>
      </c>
      <c r="D306" s="25">
        <v>1000</v>
      </c>
      <c r="E306" s="101">
        <v>35</v>
      </c>
      <c r="F306" s="101">
        <v>0.08</v>
      </c>
      <c r="G306" s="25">
        <v>1000</v>
      </c>
      <c r="H306" s="102">
        <v>5</v>
      </c>
      <c r="I306" s="101">
        <v>35</v>
      </c>
      <c r="J306" s="101">
        <v>0.08</v>
      </c>
      <c r="K306" s="25">
        <v>1000</v>
      </c>
      <c r="L306" s="101">
        <v>35</v>
      </c>
      <c r="M306" s="101">
        <v>0.08</v>
      </c>
      <c r="N306" s="25">
        <v>1000</v>
      </c>
      <c r="O306" s="101">
        <v>35</v>
      </c>
      <c r="P306" s="101">
        <v>0.08</v>
      </c>
      <c r="Q306" s="25">
        <v>1000</v>
      </c>
      <c r="R306" s="102">
        <v>5</v>
      </c>
      <c r="S306" s="101">
        <v>35</v>
      </c>
      <c r="T306" s="101">
        <v>0.08</v>
      </c>
      <c r="U306" s="25">
        <v>1000</v>
      </c>
      <c r="V306" s="101">
        <v>35</v>
      </c>
      <c r="W306" s="101">
        <v>0.08</v>
      </c>
      <c r="X306" s="25">
        <v>1000</v>
      </c>
      <c r="Y306" s="102">
        <v>5</v>
      </c>
    </row>
    <row r="307" spans="1:25" s="25" customFormat="1">
      <c r="A307" s="77"/>
      <c r="B307" s="101">
        <v>35</v>
      </c>
      <c r="C307" s="101">
        <v>0.08</v>
      </c>
      <c r="D307" s="25">
        <v>1000</v>
      </c>
      <c r="E307" s="101">
        <v>35</v>
      </c>
      <c r="F307" s="101">
        <v>0.08</v>
      </c>
      <c r="G307" s="25">
        <v>1000</v>
      </c>
      <c r="H307" s="102">
        <v>5</v>
      </c>
      <c r="I307" s="101">
        <v>35</v>
      </c>
      <c r="J307" s="101">
        <v>0.08</v>
      </c>
      <c r="K307" s="25">
        <v>1000</v>
      </c>
      <c r="L307" s="101">
        <v>35</v>
      </c>
      <c r="M307" s="101">
        <v>0.08</v>
      </c>
      <c r="N307" s="25">
        <v>1000</v>
      </c>
      <c r="O307" s="101">
        <v>35</v>
      </c>
      <c r="P307" s="101">
        <v>0.08</v>
      </c>
      <c r="Q307" s="25">
        <v>1000</v>
      </c>
      <c r="R307" s="102">
        <v>5</v>
      </c>
      <c r="S307" s="101">
        <v>35</v>
      </c>
      <c r="T307" s="101">
        <v>0.08</v>
      </c>
      <c r="U307" s="25">
        <v>1000</v>
      </c>
      <c r="V307" s="101">
        <v>35</v>
      </c>
      <c r="W307" s="101">
        <v>0.08</v>
      </c>
      <c r="X307" s="25">
        <v>1000</v>
      </c>
      <c r="Y307" s="102">
        <v>5</v>
      </c>
    </row>
    <row r="308" spans="1:25" s="25" customFormat="1">
      <c r="A308" s="77"/>
      <c r="B308" s="101">
        <v>35</v>
      </c>
      <c r="C308" s="101">
        <v>0.08</v>
      </c>
      <c r="D308" s="25">
        <v>1000</v>
      </c>
      <c r="E308" s="101">
        <v>35</v>
      </c>
      <c r="F308" s="101">
        <v>0.08</v>
      </c>
      <c r="G308" s="25">
        <v>1000</v>
      </c>
      <c r="H308" s="102">
        <v>5</v>
      </c>
      <c r="I308" s="101">
        <v>35</v>
      </c>
      <c r="J308" s="101">
        <v>0.08</v>
      </c>
      <c r="K308" s="25">
        <v>1000</v>
      </c>
      <c r="L308" s="101">
        <v>35</v>
      </c>
      <c r="M308" s="101">
        <v>0.08</v>
      </c>
      <c r="N308" s="25">
        <v>1000</v>
      </c>
      <c r="O308" s="101">
        <v>35</v>
      </c>
      <c r="P308" s="101">
        <v>0.08</v>
      </c>
      <c r="Q308" s="25">
        <v>1000</v>
      </c>
      <c r="R308" s="102">
        <v>5</v>
      </c>
      <c r="S308" s="101">
        <v>35</v>
      </c>
      <c r="T308" s="101">
        <v>0.08</v>
      </c>
      <c r="U308" s="25">
        <v>1000</v>
      </c>
      <c r="V308" s="101">
        <v>35</v>
      </c>
      <c r="W308" s="101">
        <v>0.08</v>
      </c>
      <c r="X308" s="25">
        <v>1000</v>
      </c>
      <c r="Y308" s="102">
        <v>5</v>
      </c>
    </row>
    <row r="309" spans="1:25" s="25" customFormat="1">
      <c r="A309" s="77"/>
      <c r="B309" s="101">
        <v>35</v>
      </c>
      <c r="C309" s="101">
        <v>0.08</v>
      </c>
      <c r="D309" s="25">
        <v>1000</v>
      </c>
      <c r="E309" s="101">
        <v>35</v>
      </c>
      <c r="F309" s="101">
        <v>0.08</v>
      </c>
      <c r="G309" s="25">
        <v>1000</v>
      </c>
      <c r="H309" s="102">
        <v>5</v>
      </c>
      <c r="I309" s="101">
        <v>35</v>
      </c>
      <c r="J309" s="101">
        <v>0.08</v>
      </c>
      <c r="K309" s="25">
        <v>1000</v>
      </c>
      <c r="L309" s="101">
        <v>35</v>
      </c>
      <c r="M309" s="101">
        <v>0.08</v>
      </c>
      <c r="N309" s="25">
        <v>1000</v>
      </c>
      <c r="O309" s="101">
        <v>35</v>
      </c>
      <c r="P309" s="101">
        <v>0.08</v>
      </c>
      <c r="Q309" s="25">
        <v>1000</v>
      </c>
      <c r="R309" s="102">
        <v>5</v>
      </c>
      <c r="S309" s="101">
        <v>35</v>
      </c>
      <c r="T309" s="101">
        <v>0.08</v>
      </c>
      <c r="U309" s="25">
        <v>1000</v>
      </c>
      <c r="V309" s="101">
        <v>35</v>
      </c>
      <c r="W309" s="101">
        <v>0.08</v>
      </c>
      <c r="X309" s="25">
        <v>1000</v>
      </c>
      <c r="Y309" s="102">
        <v>5</v>
      </c>
    </row>
    <row r="310" spans="1:25" s="25" customFormat="1">
      <c r="A310" s="77"/>
      <c r="B310" s="101">
        <v>35</v>
      </c>
      <c r="C310" s="101">
        <v>0.08</v>
      </c>
      <c r="D310" s="25">
        <v>1000</v>
      </c>
      <c r="E310" s="101">
        <v>35</v>
      </c>
      <c r="F310" s="101">
        <v>0.08</v>
      </c>
      <c r="G310" s="25">
        <v>1000</v>
      </c>
      <c r="H310" s="102">
        <v>5</v>
      </c>
      <c r="I310" s="101">
        <v>35</v>
      </c>
      <c r="J310" s="101">
        <v>0.08</v>
      </c>
      <c r="K310" s="25">
        <v>1000</v>
      </c>
      <c r="L310" s="101">
        <v>35</v>
      </c>
      <c r="M310" s="101">
        <v>0.08</v>
      </c>
      <c r="N310" s="25">
        <v>1000</v>
      </c>
      <c r="O310" s="101">
        <v>35</v>
      </c>
      <c r="P310" s="101">
        <v>0.08</v>
      </c>
      <c r="Q310" s="25">
        <v>1000</v>
      </c>
      <c r="R310" s="102">
        <v>5</v>
      </c>
      <c r="S310" s="101">
        <v>35</v>
      </c>
      <c r="T310" s="101">
        <v>0.08</v>
      </c>
      <c r="U310" s="25">
        <v>1000</v>
      </c>
      <c r="V310" s="101">
        <v>35</v>
      </c>
      <c r="W310" s="101">
        <v>0.08</v>
      </c>
      <c r="X310" s="25">
        <v>1000</v>
      </c>
      <c r="Y310" s="102">
        <v>5</v>
      </c>
    </row>
    <row r="311" spans="1:25" s="25" customFormat="1">
      <c r="A311" s="77"/>
      <c r="B311" s="101">
        <v>35</v>
      </c>
      <c r="C311" s="101">
        <v>0.08</v>
      </c>
      <c r="D311" s="25">
        <v>1000</v>
      </c>
      <c r="E311" s="101">
        <v>35</v>
      </c>
      <c r="F311" s="101">
        <v>0.08</v>
      </c>
      <c r="G311" s="25">
        <v>1000</v>
      </c>
      <c r="H311" s="102">
        <v>5</v>
      </c>
      <c r="I311" s="101">
        <v>35</v>
      </c>
      <c r="J311" s="101">
        <v>0.08</v>
      </c>
      <c r="K311" s="25">
        <v>1000</v>
      </c>
      <c r="L311" s="101">
        <v>35</v>
      </c>
      <c r="M311" s="101">
        <v>0.08</v>
      </c>
      <c r="N311" s="25">
        <v>1000</v>
      </c>
      <c r="O311" s="101">
        <v>35</v>
      </c>
      <c r="P311" s="101">
        <v>0.08</v>
      </c>
      <c r="Q311" s="25">
        <v>1000</v>
      </c>
      <c r="R311" s="102">
        <v>5</v>
      </c>
      <c r="S311" s="101">
        <v>35</v>
      </c>
      <c r="T311" s="101">
        <v>0.08</v>
      </c>
      <c r="U311" s="25">
        <v>1000</v>
      </c>
      <c r="V311" s="101">
        <v>35</v>
      </c>
      <c r="W311" s="101">
        <v>0.08</v>
      </c>
      <c r="X311" s="25">
        <v>1000</v>
      </c>
      <c r="Y311" s="102">
        <v>5</v>
      </c>
    </row>
    <row r="312" spans="1:25" s="25" customFormat="1">
      <c r="A312" s="77"/>
      <c r="B312" s="101">
        <v>35</v>
      </c>
      <c r="C312" s="101">
        <v>0.08</v>
      </c>
      <c r="D312" s="25">
        <v>1000</v>
      </c>
      <c r="E312" s="101">
        <v>35</v>
      </c>
      <c r="F312" s="101">
        <v>0.08</v>
      </c>
      <c r="G312" s="25">
        <v>1000</v>
      </c>
      <c r="H312" s="102">
        <v>5</v>
      </c>
      <c r="I312" s="101">
        <v>35</v>
      </c>
      <c r="J312" s="101">
        <v>0.08</v>
      </c>
      <c r="K312" s="25">
        <v>1000</v>
      </c>
      <c r="L312" s="101">
        <v>35</v>
      </c>
      <c r="M312" s="101">
        <v>0.08</v>
      </c>
      <c r="N312" s="25">
        <v>1000</v>
      </c>
      <c r="O312" s="101">
        <v>35</v>
      </c>
      <c r="P312" s="101">
        <v>0.08</v>
      </c>
      <c r="Q312" s="25">
        <v>1000</v>
      </c>
      <c r="R312" s="102">
        <v>5</v>
      </c>
      <c r="S312" s="101">
        <v>35</v>
      </c>
      <c r="T312" s="101">
        <v>0.08</v>
      </c>
      <c r="U312" s="25">
        <v>1000</v>
      </c>
      <c r="V312" s="101">
        <v>35</v>
      </c>
      <c r="W312" s="101">
        <v>0.08</v>
      </c>
      <c r="X312" s="25">
        <v>1000</v>
      </c>
      <c r="Y312" s="102">
        <v>5</v>
      </c>
    </row>
    <row r="313" spans="1:25" s="25" customFormat="1">
      <c r="A313" s="77"/>
      <c r="B313" s="101">
        <v>35</v>
      </c>
      <c r="C313" s="101">
        <v>0.08</v>
      </c>
      <c r="D313" s="25">
        <v>1000</v>
      </c>
      <c r="E313" s="101">
        <v>35</v>
      </c>
      <c r="F313" s="101">
        <v>0.08</v>
      </c>
      <c r="G313" s="25">
        <v>1000</v>
      </c>
      <c r="H313" s="102">
        <v>5</v>
      </c>
      <c r="I313" s="101">
        <v>35</v>
      </c>
      <c r="J313" s="101">
        <v>0.08</v>
      </c>
      <c r="K313" s="25">
        <v>1000</v>
      </c>
      <c r="L313" s="101">
        <v>35</v>
      </c>
      <c r="M313" s="101">
        <v>0.08</v>
      </c>
      <c r="N313" s="25">
        <v>1000</v>
      </c>
      <c r="O313" s="101">
        <v>35</v>
      </c>
      <c r="P313" s="101">
        <v>0.08</v>
      </c>
      <c r="Q313" s="25">
        <v>1000</v>
      </c>
      <c r="R313" s="102">
        <v>5</v>
      </c>
      <c r="S313" s="101">
        <v>35</v>
      </c>
      <c r="T313" s="101">
        <v>0.08</v>
      </c>
      <c r="U313" s="25">
        <v>1000</v>
      </c>
      <c r="V313" s="101">
        <v>35</v>
      </c>
      <c r="W313" s="101">
        <v>0.08</v>
      </c>
      <c r="X313" s="25">
        <v>1000</v>
      </c>
      <c r="Y313" s="102">
        <v>5</v>
      </c>
    </row>
    <row r="314" spans="1:25" s="25" customFormat="1">
      <c r="A314" s="77"/>
      <c r="B314" s="101">
        <v>35</v>
      </c>
      <c r="C314" s="101">
        <v>0.08</v>
      </c>
      <c r="D314" s="25">
        <v>1000</v>
      </c>
      <c r="E314" s="101">
        <v>35</v>
      </c>
      <c r="F314" s="101">
        <v>0.08</v>
      </c>
      <c r="G314" s="25">
        <v>1000</v>
      </c>
      <c r="H314" s="102">
        <v>5</v>
      </c>
      <c r="I314" s="101">
        <v>35</v>
      </c>
      <c r="J314" s="101">
        <v>0.08</v>
      </c>
      <c r="K314" s="25">
        <v>1000</v>
      </c>
      <c r="L314" s="101">
        <v>35</v>
      </c>
      <c r="M314" s="101">
        <v>0.08</v>
      </c>
      <c r="N314" s="25">
        <v>1000</v>
      </c>
      <c r="O314" s="101">
        <v>35</v>
      </c>
      <c r="P314" s="101">
        <v>0.08</v>
      </c>
      <c r="Q314" s="25">
        <v>1000</v>
      </c>
      <c r="R314" s="102">
        <v>5</v>
      </c>
      <c r="S314" s="101">
        <v>35</v>
      </c>
      <c r="T314" s="101">
        <v>0.08</v>
      </c>
      <c r="U314" s="25">
        <v>1000</v>
      </c>
      <c r="V314" s="101">
        <v>35</v>
      </c>
      <c r="W314" s="101">
        <v>0.08</v>
      </c>
      <c r="X314" s="25">
        <v>1000</v>
      </c>
      <c r="Y314" s="102">
        <v>5</v>
      </c>
    </row>
    <row r="315" spans="1:25" s="25" customFormat="1">
      <c r="A315" s="77"/>
      <c r="B315" s="101">
        <v>35</v>
      </c>
      <c r="C315" s="101">
        <v>0.08</v>
      </c>
      <c r="D315" s="25">
        <v>1000</v>
      </c>
      <c r="E315" s="101">
        <v>35</v>
      </c>
      <c r="F315" s="101">
        <v>0.08</v>
      </c>
      <c r="G315" s="25">
        <v>1000</v>
      </c>
      <c r="H315" s="102">
        <v>5</v>
      </c>
      <c r="I315" s="101">
        <v>35</v>
      </c>
      <c r="J315" s="101">
        <v>0.08</v>
      </c>
      <c r="K315" s="25">
        <v>1000</v>
      </c>
      <c r="L315" s="101">
        <v>35</v>
      </c>
      <c r="M315" s="101">
        <v>0.08</v>
      </c>
      <c r="N315" s="25">
        <v>1000</v>
      </c>
      <c r="O315" s="101">
        <v>35</v>
      </c>
      <c r="P315" s="101">
        <v>0.08</v>
      </c>
      <c r="Q315" s="25">
        <v>1000</v>
      </c>
      <c r="R315" s="102">
        <v>5</v>
      </c>
      <c r="S315" s="101">
        <v>35</v>
      </c>
      <c r="T315" s="101">
        <v>0.08</v>
      </c>
      <c r="U315" s="25">
        <v>1000</v>
      </c>
      <c r="V315" s="101">
        <v>35</v>
      </c>
      <c r="W315" s="101">
        <v>0.08</v>
      </c>
      <c r="X315" s="25">
        <v>1000</v>
      </c>
      <c r="Y315" s="102">
        <v>5</v>
      </c>
    </row>
    <row r="316" spans="1:25" s="25" customFormat="1">
      <c r="A316" s="77"/>
      <c r="B316" s="101">
        <v>35</v>
      </c>
      <c r="C316" s="101">
        <v>0.08</v>
      </c>
      <c r="D316" s="25">
        <v>1000</v>
      </c>
      <c r="E316" s="101">
        <v>35</v>
      </c>
      <c r="F316" s="101">
        <v>0.08</v>
      </c>
      <c r="G316" s="25">
        <v>1000</v>
      </c>
      <c r="H316" s="102">
        <v>5</v>
      </c>
      <c r="I316" s="101">
        <v>35</v>
      </c>
      <c r="J316" s="101">
        <v>0.08</v>
      </c>
      <c r="K316" s="25">
        <v>1000</v>
      </c>
      <c r="L316" s="101">
        <v>35</v>
      </c>
      <c r="M316" s="101">
        <v>0.08</v>
      </c>
      <c r="N316" s="25">
        <v>1000</v>
      </c>
      <c r="O316" s="101">
        <v>35</v>
      </c>
      <c r="P316" s="101">
        <v>0.08</v>
      </c>
      <c r="Q316" s="25">
        <v>1000</v>
      </c>
      <c r="R316" s="102">
        <v>5</v>
      </c>
      <c r="S316" s="101">
        <v>35</v>
      </c>
      <c r="T316" s="101">
        <v>0.08</v>
      </c>
      <c r="U316" s="25">
        <v>1000</v>
      </c>
      <c r="V316" s="101">
        <v>35</v>
      </c>
      <c r="W316" s="101">
        <v>0.08</v>
      </c>
      <c r="X316" s="25">
        <v>1000</v>
      </c>
      <c r="Y316" s="102">
        <v>5</v>
      </c>
    </row>
    <row r="317" spans="1:25" s="25" customFormat="1">
      <c r="A317" s="77"/>
      <c r="B317" s="101">
        <v>35</v>
      </c>
      <c r="C317" s="101">
        <v>0.08</v>
      </c>
      <c r="D317" s="25">
        <v>1000</v>
      </c>
      <c r="E317" s="101">
        <v>35</v>
      </c>
      <c r="F317" s="101">
        <v>0.08</v>
      </c>
      <c r="G317" s="25">
        <v>1000</v>
      </c>
      <c r="H317" s="102">
        <v>5</v>
      </c>
      <c r="I317" s="101">
        <v>35</v>
      </c>
      <c r="J317" s="101">
        <v>0.08</v>
      </c>
      <c r="K317" s="25">
        <v>1000</v>
      </c>
      <c r="L317" s="101">
        <v>35</v>
      </c>
      <c r="M317" s="101">
        <v>0.08</v>
      </c>
      <c r="N317" s="25">
        <v>1000</v>
      </c>
      <c r="O317" s="101">
        <v>35</v>
      </c>
      <c r="P317" s="101">
        <v>0.08</v>
      </c>
      <c r="Q317" s="25">
        <v>1000</v>
      </c>
      <c r="R317" s="102">
        <v>5</v>
      </c>
      <c r="S317" s="101">
        <v>35</v>
      </c>
      <c r="T317" s="101">
        <v>0.08</v>
      </c>
      <c r="U317" s="25">
        <v>1000</v>
      </c>
      <c r="V317" s="101">
        <v>35</v>
      </c>
      <c r="W317" s="101">
        <v>0.08</v>
      </c>
      <c r="X317" s="25">
        <v>1000</v>
      </c>
      <c r="Y317" s="102">
        <v>5</v>
      </c>
    </row>
    <row r="318" spans="1:25" s="25" customFormat="1">
      <c r="A318" s="77"/>
      <c r="B318" s="101">
        <v>35</v>
      </c>
      <c r="C318" s="101">
        <v>0.08</v>
      </c>
      <c r="D318" s="25">
        <v>1000</v>
      </c>
      <c r="E318" s="101">
        <v>35</v>
      </c>
      <c r="F318" s="101">
        <v>0.08</v>
      </c>
      <c r="G318" s="25">
        <v>1000</v>
      </c>
      <c r="H318" s="102">
        <v>5</v>
      </c>
      <c r="I318" s="101">
        <v>35</v>
      </c>
      <c r="J318" s="101">
        <v>0.08</v>
      </c>
      <c r="K318" s="25">
        <v>1000</v>
      </c>
      <c r="L318" s="101">
        <v>35</v>
      </c>
      <c r="M318" s="101">
        <v>0.08</v>
      </c>
      <c r="N318" s="25">
        <v>1000</v>
      </c>
      <c r="O318" s="101">
        <v>35</v>
      </c>
      <c r="P318" s="101">
        <v>0.08</v>
      </c>
      <c r="Q318" s="25">
        <v>1000</v>
      </c>
      <c r="R318" s="102">
        <v>5</v>
      </c>
      <c r="S318" s="101">
        <v>35</v>
      </c>
      <c r="T318" s="101">
        <v>0.08</v>
      </c>
      <c r="U318" s="25">
        <v>1000</v>
      </c>
      <c r="V318" s="101">
        <v>35</v>
      </c>
      <c r="W318" s="101">
        <v>0.08</v>
      </c>
      <c r="X318" s="25">
        <v>1000</v>
      </c>
      <c r="Y318" s="102">
        <v>5</v>
      </c>
    </row>
    <row r="319" spans="1:25" s="25" customFormat="1">
      <c r="A319" s="77"/>
      <c r="B319" s="101">
        <v>35</v>
      </c>
      <c r="C319" s="101">
        <v>0.08</v>
      </c>
      <c r="D319" s="25">
        <v>1000</v>
      </c>
      <c r="E319" s="101">
        <v>35</v>
      </c>
      <c r="F319" s="101">
        <v>0.08</v>
      </c>
      <c r="G319" s="25">
        <v>1000</v>
      </c>
      <c r="H319" s="102">
        <v>5</v>
      </c>
      <c r="I319" s="101">
        <v>35</v>
      </c>
      <c r="J319" s="101">
        <v>0.08</v>
      </c>
      <c r="K319" s="25">
        <v>1000</v>
      </c>
      <c r="L319" s="101">
        <v>35</v>
      </c>
      <c r="M319" s="101">
        <v>0.08</v>
      </c>
      <c r="N319" s="25">
        <v>1000</v>
      </c>
      <c r="O319" s="101">
        <v>35</v>
      </c>
      <c r="P319" s="101">
        <v>0.08</v>
      </c>
      <c r="Q319" s="25">
        <v>1000</v>
      </c>
      <c r="R319" s="102">
        <v>5</v>
      </c>
      <c r="S319" s="101">
        <v>35</v>
      </c>
      <c r="T319" s="101">
        <v>0.08</v>
      </c>
      <c r="U319" s="25">
        <v>1000</v>
      </c>
      <c r="V319" s="101">
        <v>35</v>
      </c>
      <c r="W319" s="101">
        <v>0.08</v>
      </c>
      <c r="X319" s="25">
        <v>1000</v>
      </c>
      <c r="Y319" s="102">
        <v>5</v>
      </c>
    </row>
    <row r="320" spans="1:25" s="25" customFormat="1">
      <c r="A320" s="77"/>
      <c r="B320" s="101">
        <v>35</v>
      </c>
      <c r="C320" s="101">
        <v>0.08</v>
      </c>
      <c r="D320" s="25">
        <v>1000</v>
      </c>
      <c r="E320" s="101">
        <v>35</v>
      </c>
      <c r="F320" s="101">
        <v>0.08</v>
      </c>
      <c r="G320" s="25">
        <v>1000</v>
      </c>
      <c r="H320" s="102">
        <v>5</v>
      </c>
      <c r="I320" s="101">
        <v>35</v>
      </c>
      <c r="J320" s="101">
        <v>0.08</v>
      </c>
      <c r="K320" s="25">
        <v>1000</v>
      </c>
      <c r="L320" s="101">
        <v>35</v>
      </c>
      <c r="M320" s="101">
        <v>0.08</v>
      </c>
      <c r="N320" s="25">
        <v>1000</v>
      </c>
      <c r="O320" s="101">
        <v>35</v>
      </c>
      <c r="P320" s="101">
        <v>0.08</v>
      </c>
      <c r="Q320" s="25">
        <v>1000</v>
      </c>
      <c r="R320" s="102">
        <v>5</v>
      </c>
      <c r="S320" s="101">
        <v>35</v>
      </c>
      <c r="T320" s="101">
        <v>0.08</v>
      </c>
      <c r="U320" s="25">
        <v>1000</v>
      </c>
      <c r="V320" s="101">
        <v>35</v>
      </c>
      <c r="W320" s="101">
        <v>0.08</v>
      </c>
      <c r="X320" s="25">
        <v>1000</v>
      </c>
      <c r="Y320" s="102">
        <v>5</v>
      </c>
    </row>
    <row r="321" spans="1:25" s="25" customFormat="1">
      <c r="A321" s="77"/>
      <c r="B321" s="101">
        <v>35</v>
      </c>
      <c r="C321" s="101">
        <v>0.08</v>
      </c>
      <c r="D321" s="25">
        <v>1000</v>
      </c>
      <c r="E321" s="101">
        <v>35</v>
      </c>
      <c r="F321" s="101">
        <v>0.08</v>
      </c>
      <c r="G321" s="25">
        <v>1000</v>
      </c>
      <c r="H321" s="102">
        <v>5</v>
      </c>
      <c r="I321" s="101">
        <v>35</v>
      </c>
      <c r="J321" s="101">
        <v>0.08</v>
      </c>
      <c r="K321" s="25">
        <v>1000</v>
      </c>
      <c r="L321" s="101">
        <v>35</v>
      </c>
      <c r="M321" s="101">
        <v>0.08</v>
      </c>
      <c r="N321" s="25">
        <v>1000</v>
      </c>
      <c r="O321" s="101">
        <v>35</v>
      </c>
      <c r="P321" s="101">
        <v>0.08</v>
      </c>
      <c r="Q321" s="25">
        <v>1000</v>
      </c>
      <c r="R321" s="102">
        <v>5</v>
      </c>
      <c r="S321" s="101">
        <v>35</v>
      </c>
      <c r="T321" s="101">
        <v>0.08</v>
      </c>
      <c r="U321" s="25">
        <v>1000</v>
      </c>
      <c r="V321" s="101">
        <v>35</v>
      </c>
      <c r="W321" s="101">
        <v>0.08</v>
      </c>
      <c r="X321" s="25">
        <v>1000</v>
      </c>
      <c r="Y321" s="102">
        <v>5</v>
      </c>
    </row>
    <row r="322" spans="1:25" s="25" customFormat="1">
      <c r="A322" s="77"/>
      <c r="B322" s="101">
        <v>35</v>
      </c>
      <c r="C322" s="101">
        <v>0.08</v>
      </c>
      <c r="D322" s="25">
        <v>1000</v>
      </c>
      <c r="E322" s="101">
        <v>35</v>
      </c>
      <c r="F322" s="101">
        <v>0.08</v>
      </c>
      <c r="G322" s="25">
        <v>1000</v>
      </c>
      <c r="H322" s="102">
        <v>5</v>
      </c>
      <c r="I322" s="101">
        <v>35</v>
      </c>
      <c r="J322" s="101">
        <v>0.08</v>
      </c>
      <c r="K322" s="25">
        <v>1000</v>
      </c>
      <c r="L322" s="101">
        <v>35</v>
      </c>
      <c r="M322" s="101">
        <v>0.08</v>
      </c>
      <c r="N322" s="25">
        <v>1000</v>
      </c>
      <c r="O322" s="101">
        <v>35</v>
      </c>
      <c r="P322" s="101">
        <v>0.08</v>
      </c>
      <c r="Q322" s="25">
        <v>1000</v>
      </c>
      <c r="R322" s="102">
        <v>5</v>
      </c>
      <c r="S322" s="101">
        <v>35</v>
      </c>
      <c r="T322" s="101">
        <v>0.08</v>
      </c>
      <c r="U322" s="25">
        <v>1000</v>
      </c>
      <c r="V322" s="101">
        <v>35</v>
      </c>
      <c r="W322" s="101">
        <v>0.08</v>
      </c>
      <c r="X322" s="25">
        <v>1000</v>
      </c>
      <c r="Y322" s="102">
        <v>5</v>
      </c>
    </row>
    <row r="323" spans="1:25" s="25" customFormat="1">
      <c r="A323" s="77"/>
      <c r="B323" s="101">
        <v>35</v>
      </c>
      <c r="C323" s="101">
        <v>0.08</v>
      </c>
      <c r="D323" s="25">
        <v>1000</v>
      </c>
      <c r="E323" s="101">
        <v>35</v>
      </c>
      <c r="F323" s="101">
        <v>0.08</v>
      </c>
      <c r="G323" s="25">
        <v>1000</v>
      </c>
      <c r="H323" s="102">
        <v>5</v>
      </c>
      <c r="I323" s="101">
        <v>35</v>
      </c>
      <c r="J323" s="101">
        <v>0.08</v>
      </c>
      <c r="K323" s="25">
        <v>1000</v>
      </c>
      <c r="L323" s="101">
        <v>35</v>
      </c>
      <c r="M323" s="101">
        <v>0.08</v>
      </c>
      <c r="N323" s="25">
        <v>1000</v>
      </c>
      <c r="O323" s="101">
        <v>35</v>
      </c>
      <c r="P323" s="101">
        <v>0.08</v>
      </c>
      <c r="Q323" s="25">
        <v>1000</v>
      </c>
      <c r="R323" s="102">
        <v>5</v>
      </c>
      <c r="S323" s="101">
        <v>35</v>
      </c>
      <c r="T323" s="101">
        <v>0.08</v>
      </c>
      <c r="U323" s="25">
        <v>1000</v>
      </c>
      <c r="V323" s="101">
        <v>35</v>
      </c>
      <c r="W323" s="101">
        <v>0.08</v>
      </c>
      <c r="X323" s="25">
        <v>1000</v>
      </c>
      <c r="Y323" s="102">
        <v>5</v>
      </c>
    </row>
    <row r="324" spans="1:25" s="25" customFormat="1">
      <c r="A324" s="77"/>
      <c r="B324" s="101">
        <v>35</v>
      </c>
      <c r="C324" s="101">
        <v>0.08</v>
      </c>
      <c r="D324" s="25">
        <v>1000</v>
      </c>
      <c r="E324" s="101">
        <v>35</v>
      </c>
      <c r="F324" s="101">
        <v>0.08</v>
      </c>
      <c r="G324" s="25">
        <v>1000</v>
      </c>
      <c r="H324" s="102">
        <v>5</v>
      </c>
      <c r="I324" s="101">
        <v>35</v>
      </c>
      <c r="J324" s="101">
        <v>0.08</v>
      </c>
      <c r="K324" s="25">
        <v>1000</v>
      </c>
      <c r="L324" s="101">
        <v>35</v>
      </c>
      <c r="M324" s="101">
        <v>0.08</v>
      </c>
      <c r="N324" s="25">
        <v>1000</v>
      </c>
      <c r="O324" s="101">
        <v>35</v>
      </c>
      <c r="P324" s="101">
        <v>0.08</v>
      </c>
      <c r="Q324" s="25">
        <v>1000</v>
      </c>
      <c r="R324" s="102">
        <v>5</v>
      </c>
      <c r="S324" s="101">
        <v>35</v>
      </c>
      <c r="T324" s="101">
        <v>0.08</v>
      </c>
      <c r="U324" s="25">
        <v>1000</v>
      </c>
      <c r="V324" s="101">
        <v>35</v>
      </c>
      <c r="W324" s="101">
        <v>0.08</v>
      </c>
      <c r="X324" s="25">
        <v>1000</v>
      </c>
      <c r="Y324" s="102">
        <v>5</v>
      </c>
    </row>
    <row r="325" spans="1:25" s="25" customFormat="1">
      <c r="A325" s="77"/>
      <c r="B325" s="101">
        <v>35</v>
      </c>
      <c r="C325" s="101">
        <v>0.08</v>
      </c>
      <c r="D325" s="25">
        <v>1000</v>
      </c>
      <c r="E325" s="101">
        <v>35</v>
      </c>
      <c r="F325" s="101">
        <v>0.08</v>
      </c>
      <c r="G325" s="25">
        <v>1000</v>
      </c>
      <c r="H325" s="102">
        <v>5</v>
      </c>
      <c r="I325" s="101">
        <v>35</v>
      </c>
      <c r="J325" s="101">
        <v>0.08</v>
      </c>
      <c r="K325" s="25">
        <v>1000</v>
      </c>
      <c r="L325" s="101">
        <v>35</v>
      </c>
      <c r="M325" s="101">
        <v>0.08</v>
      </c>
      <c r="N325" s="25">
        <v>1000</v>
      </c>
      <c r="O325" s="101">
        <v>35</v>
      </c>
      <c r="P325" s="101">
        <v>0.08</v>
      </c>
      <c r="Q325" s="25">
        <v>1000</v>
      </c>
      <c r="R325" s="102">
        <v>5</v>
      </c>
      <c r="S325" s="101">
        <v>35</v>
      </c>
      <c r="T325" s="101">
        <v>0.08</v>
      </c>
      <c r="U325" s="25">
        <v>1000</v>
      </c>
      <c r="V325" s="101">
        <v>35</v>
      </c>
      <c r="W325" s="101">
        <v>0.08</v>
      </c>
      <c r="X325" s="25">
        <v>1000</v>
      </c>
      <c r="Y325" s="102">
        <v>5</v>
      </c>
    </row>
    <row r="326" spans="1:25" s="25" customFormat="1">
      <c r="A326" s="77"/>
      <c r="B326" s="101">
        <v>35</v>
      </c>
      <c r="C326" s="101">
        <v>0.08</v>
      </c>
      <c r="D326" s="25">
        <v>1000</v>
      </c>
      <c r="E326" s="101">
        <v>35</v>
      </c>
      <c r="F326" s="101">
        <v>0.08</v>
      </c>
      <c r="G326" s="25">
        <v>1000</v>
      </c>
      <c r="H326" s="102">
        <v>5</v>
      </c>
      <c r="I326" s="101">
        <v>35</v>
      </c>
      <c r="J326" s="101">
        <v>0.08</v>
      </c>
      <c r="K326" s="25">
        <v>1000</v>
      </c>
      <c r="L326" s="101">
        <v>35</v>
      </c>
      <c r="M326" s="101">
        <v>0.08</v>
      </c>
      <c r="N326" s="25">
        <v>1000</v>
      </c>
      <c r="O326" s="101">
        <v>35</v>
      </c>
      <c r="P326" s="101">
        <v>0.08</v>
      </c>
      <c r="Q326" s="25">
        <v>1000</v>
      </c>
      <c r="R326" s="102">
        <v>5</v>
      </c>
      <c r="S326" s="101">
        <v>35</v>
      </c>
      <c r="T326" s="101">
        <v>0.08</v>
      </c>
      <c r="U326" s="25">
        <v>1000</v>
      </c>
      <c r="V326" s="101">
        <v>35</v>
      </c>
      <c r="W326" s="101">
        <v>0.08</v>
      </c>
      <c r="X326" s="25">
        <v>1000</v>
      </c>
      <c r="Y326" s="102">
        <v>5</v>
      </c>
    </row>
    <row r="327" spans="1:25" s="25" customFormat="1">
      <c r="A327" s="77"/>
      <c r="B327" s="101">
        <v>35</v>
      </c>
      <c r="C327" s="101">
        <v>0.08</v>
      </c>
      <c r="D327" s="25">
        <v>1000</v>
      </c>
      <c r="E327" s="101">
        <v>35</v>
      </c>
      <c r="F327" s="101">
        <v>0.08</v>
      </c>
      <c r="G327" s="25">
        <v>1000</v>
      </c>
      <c r="H327" s="102">
        <v>5</v>
      </c>
      <c r="I327" s="101">
        <v>35</v>
      </c>
      <c r="J327" s="101">
        <v>0.08</v>
      </c>
      <c r="K327" s="25">
        <v>1000</v>
      </c>
      <c r="L327" s="101">
        <v>35</v>
      </c>
      <c r="M327" s="101">
        <v>0.08</v>
      </c>
      <c r="N327" s="25">
        <v>1000</v>
      </c>
      <c r="O327" s="101">
        <v>35</v>
      </c>
      <c r="P327" s="101">
        <v>0.08</v>
      </c>
      <c r="Q327" s="25">
        <v>1000</v>
      </c>
      <c r="R327" s="102">
        <v>5</v>
      </c>
      <c r="S327" s="101">
        <v>35</v>
      </c>
      <c r="T327" s="101">
        <v>0.08</v>
      </c>
      <c r="U327" s="25">
        <v>1000</v>
      </c>
      <c r="V327" s="101">
        <v>35</v>
      </c>
      <c r="W327" s="101">
        <v>0.08</v>
      </c>
      <c r="X327" s="25">
        <v>1000</v>
      </c>
      <c r="Y327" s="102">
        <v>5</v>
      </c>
    </row>
    <row r="328" spans="1:25" s="25" customFormat="1">
      <c r="A328" s="77"/>
      <c r="B328" s="101">
        <v>35</v>
      </c>
      <c r="C328" s="101">
        <v>0.08</v>
      </c>
      <c r="D328" s="25">
        <v>1000</v>
      </c>
      <c r="E328" s="101">
        <v>35</v>
      </c>
      <c r="F328" s="101">
        <v>0.08</v>
      </c>
      <c r="G328" s="25">
        <v>1000</v>
      </c>
      <c r="H328" s="102">
        <v>5</v>
      </c>
      <c r="I328" s="101">
        <v>35</v>
      </c>
      <c r="J328" s="101">
        <v>0.08</v>
      </c>
      <c r="K328" s="25">
        <v>1000</v>
      </c>
      <c r="L328" s="101">
        <v>35</v>
      </c>
      <c r="M328" s="101">
        <v>0.08</v>
      </c>
      <c r="N328" s="25">
        <v>1000</v>
      </c>
      <c r="O328" s="101">
        <v>35</v>
      </c>
      <c r="P328" s="101">
        <v>0.08</v>
      </c>
      <c r="Q328" s="25">
        <v>1000</v>
      </c>
      <c r="R328" s="102">
        <v>5</v>
      </c>
      <c r="S328" s="101">
        <v>35</v>
      </c>
      <c r="T328" s="101">
        <v>0.08</v>
      </c>
      <c r="U328" s="25">
        <v>1000</v>
      </c>
      <c r="V328" s="101">
        <v>35</v>
      </c>
      <c r="W328" s="101">
        <v>0.08</v>
      </c>
      <c r="X328" s="25">
        <v>1000</v>
      </c>
      <c r="Y328" s="102">
        <v>5</v>
      </c>
    </row>
    <row r="329" spans="1:25" s="25" customFormat="1">
      <c r="A329" s="77"/>
      <c r="B329" s="101">
        <v>35</v>
      </c>
      <c r="C329" s="101">
        <v>0.08</v>
      </c>
      <c r="D329" s="25">
        <v>1000</v>
      </c>
      <c r="E329" s="101">
        <v>35</v>
      </c>
      <c r="F329" s="101">
        <v>0.08</v>
      </c>
      <c r="G329" s="25">
        <v>1000</v>
      </c>
      <c r="H329" s="102">
        <v>5</v>
      </c>
      <c r="I329" s="101">
        <v>35</v>
      </c>
      <c r="J329" s="101">
        <v>0.08</v>
      </c>
      <c r="K329" s="25">
        <v>1000</v>
      </c>
      <c r="L329" s="101">
        <v>35</v>
      </c>
      <c r="M329" s="101">
        <v>0.08</v>
      </c>
      <c r="N329" s="25">
        <v>1000</v>
      </c>
      <c r="O329" s="101">
        <v>35</v>
      </c>
      <c r="P329" s="101">
        <v>0.08</v>
      </c>
      <c r="Q329" s="25">
        <v>1000</v>
      </c>
      <c r="R329" s="102">
        <v>5</v>
      </c>
      <c r="S329" s="101">
        <v>35</v>
      </c>
      <c r="T329" s="101">
        <v>0.08</v>
      </c>
      <c r="U329" s="25">
        <v>1000</v>
      </c>
      <c r="V329" s="101">
        <v>35</v>
      </c>
      <c r="W329" s="101">
        <v>0.08</v>
      </c>
      <c r="X329" s="25">
        <v>1000</v>
      </c>
      <c r="Y329" s="102">
        <v>5</v>
      </c>
    </row>
    <row r="330" spans="1:25" s="25" customFormat="1">
      <c r="A330" s="77"/>
      <c r="B330" s="101">
        <v>35</v>
      </c>
      <c r="C330" s="101">
        <v>0.08</v>
      </c>
      <c r="D330" s="25">
        <v>1000</v>
      </c>
      <c r="E330" s="101">
        <v>35</v>
      </c>
      <c r="F330" s="101">
        <v>0.08</v>
      </c>
      <c r="G330" s="25">
        <v>1000</v>
      </c>
      <c r="H330" s="102">
        <v>5</v>
      </c>
      <c r="I330" s="101">
        <v>35</v>
      </c>
      <c r="J330" s="101">
        <v>0.08</v>
      </c>
      <c r="K330" s="25">
        <v>1000</v>
      </c>
      <c r="L330" s="101">
        <v>35</v>
      </c>
      <c r="M330" s="101">
        <v>0.08</v>
      </c>
      <c r="N330" s="25">
        <v>1000</v>
      </c>
      <c r="O330" s="101">
        <v>35</v>
      </c>
      <c r="P330" s="101">
        <v>0.08</v>
      </c>
      <c r="Q330" s="25">
        <v>1000</v>
      </c>
      <c r="R330" s="102">
        <v>5</v>
      </c>
      <c r="S330" s="101">
        <v>35</v>
      </c>
      <c r="T330" s="101">
        <v>0.08</v>
      </c>
      <c r="U330" s="25">
        <v>1000</v>
      </c>
      <c r="V330" s="101">
        <v>35</v>
      </c>
      <c r="W330" s="101">
        <v>0.08</v>
      </c>
      <c r="X330" s="25">
        <v>1000</v>
      </c>
      <c r="Y330" s="102">
        <v>5</v>
      </c>
    </row>
    <row r="331" spans="1:25" s="25" customFormat="1">
      <c r="A331" s="77"/>
      <c r="B331" s="101">
        <v>35</v>
      </c>
      <c r="C331" s="101">
        <v>0.08</v>
      </c>
      <c r="D331" s="25">
        <v>1000</v>
      </c>
      <c r="E331" s="101">
        <v>35</v>
      </c>
      <c r="F331" s="101">
        <v>0.08</v>
      </c>
      <c r="G331" s="25">
        <v>1000</v>
      </c>
      <c r="H331" s="102">
        <v>5</v>
      </c>
      <c r="I331" s="101">
        <v>35</v>
      </c>
      <c r="J331" s="101">
        <v>0.08</v>
      </c>
      <c r="K331" s="25">
        <v>1000</v>
      </c>
      <c r="L331" s="101">
        <v>35</v>
      </c>
      <c r="M331" s="101">
        <v>0.08</v>
      </c>
      <c r="N331" s="25">
        <v>1000</v>
      </c>
      <c r="O331" s="101">
        <v>35</v>
      </c>
      <c r="P331" s="101">
        <v>0.08</v>
      </c>
      <c r="Q331" s="25">
        <v>1000</v>
      </c>
      <c r="R331" s="102">
        <v>5</v>
      </c>
      <c r="S331" s="101">
        <v>35</v>
      </c>
      <c r="T331" s="101">
        <v>0.08</v>
      </c>
      <c r="U331" s="25">
        <v>1000</v>
      </c>
      <c r="V331" s="101">
        <v>35</v>
      </c>
      <c r="W331" s="101">
        <v>0.08</v>
      </c>
      <c r="X331" s="25">
        <v>1000</v>
      </c>
      <c r="Y331" s="102">
        <v>5</v>
      </c>
    </row>
    <row r="332" spans="1:25" s="25" customFormat="1">
      <c r="A332" s="77"/>
      <c r="B332" s="101">
        <v>35</v>
      </c>
      <c r="C332" s="101">
        <v>0.08</v>
      </c>
      <c r="D332" s="25">
        <v>1000</v>
      </c>
      <c r="E332" s="101">
        <v>35</v>
      </c>
      <c r="F332" s="101">
        <v>0.08</v>
      </c>
      <c r="G332" s="25">
        <v>1000</v>
      </c>
      <c r="H332" s="102">
        <v>5</v>
      </c>
      <c r="I332" s="101">
        <v>35</v>
      </c>
      <c r="J332" s="101">
        <v>0.08</v>
      </c>
      <c r="K332" s="25">
        <v>1000</v>
      </c>
      <c r="L332" s="101">
        <v>35</v>
      </c>
      <c r="M332" s="101">
        <v>0.08</v>
      </c>
      <c r="N332" s="25">
        <v>1000</v>
      </c>
      <c r="O332" s="101">
        <v>35</v>
      </c>
      <c r="P332" s="101">
        <v>0.08</v>
      </c>
      <c r="Q332" s="25">
        <v>1000</v>
      </c>
      <c r="R332" s="102">
        <v>5</v>
      </c>
      <c r="S332" s="101">
        <v>35</v>
      </c>
      <c r="T332" s="101">
        <v>0.08</v>
      </c>
      <c r="U332" s="25">
        <v>1000</v>
      </c>
      <c r="V332" s="101">
        <v>35</v>
      </c>
      <c r="W332" s="101">
        <v>0.08</v>
      </c>
      <c r="X332" s="25">
        <v>1000</v>
      </c>
      <c r="Y332" s="102">
        <v>5</v>
      </c>
    </row>
    <row r="333" spans="1:25" s="25" customFormat="1">
      <c r="A333" s="77"/>
      <c r="B333" s="101">
        <v>35</v>
      </c>
      <c r="C333" s="101">
        <v>0.08</v>
      </c>
      <c r="D333" s="25">
        <v>1000</v>
      </c>
      <c r="E333" s="101">
        <v>35</v>
      </c>
      <c r="F333" s="101">
        <v>0.08</v>
      </c>
      <c r="G333" s="25">
        <v>1000</v>
      </c>
      <c r="H333" s="102">
        <v>5</v>
      </c>
      <c r="I333" s="101">
        <v>35</v>
      </c>
      <c r="J333" s="101">
        <v>0.08</v>
      </c>
      <c r="K333" s="25">
        <v>1000</v>
      </c>
      <c r="L333" s="101">
        <v>35</v>
      </c>
      <c r="M333" s="101">
        <v>0.08</v>
      </c>
      <c r="N333" s="25">
        <v>1000</v>
      </c>
      <c r="O333" s="101">
        <v>35</v>
      </c>
      <c r="P333" s="101">
        <v>0.08</v>
      </c>
      <c r="Q333" s="25">
        <v>1000</v>
      </c>
      <c r="R333" s="102">
        <v>5</v>
      </c>
      <c r="S333" s="101">
        <v>35</v>
      </c>
      <c r="T333" s="101">
        <v>0.08</v>
      </c>
      <c r="U333" s="25">
        <v>1000</v>
      </c>
      <c r="V333" s="101">
        <v>35</v>
      </c>
      <c r="W333" s="101">
        <v>0.08</v>
      </c>
      <c r="X333" s="25">
        <v>1000</v>
      </c>
      <c r="Y333" s="102">
        <v>5</v>
      </c>
    </row>
    <row r="334" spans="1:25" s="25" customFormat="1">
      <c r="A334" s="77"/>
      <c r="B334" s="101">
        <v>35</v>
      </c>
      <c r="C334" s="101">
        <v>0.08</v>
      </c>
      <c r="D334" s="25">
        <v>1000</v>
      </c>
      <c r="E334" s="101">
        <v>35</v>
      </c>
      <c r="F334" s="101">
        <v>0.08</v>
      </c>
      <c r="G334" s="25">
        <v>1000</v>
      </c>
      <c r="H334" s="102">
        <v>5</v>
      </c>
      <c r="I334" s="101">
        <v>35</v>
      </c>
      <c r="J334" s="101">
        <v>0.08</v>
      </c>
      <c r="K334" s="25">
        <v>1000</v>
      </c>
      <c r="L334" s="101">
        <v>35</v>
      </c>
      <c r="M334" s="101">
        <v>0.08</v>
      </c>
      <c r="N334" s="25">
        <v>1000</v>
      </c>
      <c r="O334" s="101">
        <v>35</v>
      </c>
      <c r="P334" s="101">
        <v>0.08</v>
      </c>
      <c r="Q334" s="25">
        <v>1000</v>
      </c>
      <c r="R334" s="102">
        <v>5</v>
      </c>
      <c r="S334" s="101">
        <v>35</v>
      </c>
      <c r="T334" s="101">
        <v>0.08</v>
      </c>
      <c r="U334" s="25">
        <v>1000</v>
      </c>
      <c r="V334" s="101">
        <v>35</v>
      </c>
      <c r="W334" s="101">
        <v>0.08</v>
      </c>
      <c r="X334" s="25">
        <v>1000</v>
      </c>
      <c r="Y334" s="102">
        <v>5</v>
      </c>
    </row>
    <row r="335" spans="1:25" s="25" customFormat="1">
      <c r="A335" s="77"/>
      <c r="B335" s="101">
        <v>0</v>
      </c>
      <c r="C335" s="101">
        <v>0</v>
      </c>
      <c r="D335" s="25">
        <v>1000</v>
      </c>
      <c r="E335" s="101">
        <v>0</v>
      </c>
      <c r="F335" s="101">
        <v>0</v>
      </c>
      <c r="G335" s="25">
        <v>1000</v>
      </c>
      <c r="H335" s="102">
        <v>5</v>
      </c>
      <c r="I335" s="101">
        <v>0</v>
      </c>
      <c r="J335" s="101">
        <v>0</v>
      </c>
      <c r="K335" s="25">
        <v>1000</v>
      </c>
      <c r="L335" s="101">
        <v>0</v>
      </c>
      <c r="M335" s="101">
        <v>0</v>
      </c>
      <c r="N335" s="25">
        <v>1000</v>
      </c>
      <c r="O335" s="101">
        <v>0</v>
      </c>
      <c r="P335" s="101">
        <v>0</v>
      </c>
      <c r="Q335" s="25">
        <v>1000</v>
      </c>
      <c r="R335" s="102">
        <v>5</v>
      </c>
      <c r="S335" s="101">
        <v>0</v>
      </c>
      <c r="T335" s="101">
        <v>0</v>
      </c>
      <c r="U335" s="25">
        <v>1000</v>
      </c>
      <c r="V335" s="101">
        <v>0</v>
      </c>
      <c r="W335" s="101">
        <v>0</v>
      </c>
      <c r="X335" s="25">
        <v>1000</v>
      </c>
      <c r="Y335" s="102">
        <v>5</v>
      </c>
    </row>
    <row r="336" spans="1:25" s="25" customFormat="1">
      <c r="A336" s="77"/>
      <c r="B336" s="101">
        <v>0</v>
      </c>
      <c r="C336" s="101">
        <v>0</v>
      </c>
      <c r="D336" s="25">
        <v>1000</v>
      </c>
      <c r="E336" s="101">
        <v>0</v>
      </c>
      <c r="F336" s="101">
        <v>0</v>
      </c>
      <c r="G336" s="25">
        <v>1000</v>
      </c>
      <c r="H336" s="102">
        <v>5</v>
      </c>
      <c r="I336" s="101">
        <v>0</v>
      </c>
      <c r="J336" s="101">
        <v>0</v>
      </c>
      <c r="K336" s="25">
        <v>1000</v>
      </c>
      <c r="L336" s="101">
        <v>0</v>
      </c>
      <c r="M336" s="101">
        <v>0</v>
      </c>
      <c r="N336" s="25">
        <v>1000</v>
      </c>
      <c r="O336" s="101">
        <v>0</v>
      </c>
      <c r="P336" s="101">
        <v>0</v>
      </c>
      <c r="Q336" s="25">
        <v>1000</v>
      </c>
      <c r="R336" s="102">
        <v>5</v>
      </c>
      <c r="S336" s="101">
        <v>0</v>
      </c>
      <c r="T336" s="101">
        <v>0</v>
      </c>
      <c r="U336" s="25">
        <v>1000</v>
      </c>
      <c r="V336" s="101">
        <v>0</v>
      </c>
      <c r="W336" s="101">
        <v>0</v>
      </c>
      <c r="X336" s="25">
        <v>1000</v>
      </c>
      <c r="Y336" s="102">
        <v>5</v>
      </c>
    </row>
    <row r="337" spans="1:25" s="25" customFormat="1">
      <c r="A337" s="77"/>
      <c r="B337" s="101">
        <v>0</v>
      </c>
      <c r="C337" s="101">
        <v>0</v>
      </c>
      <c r="D337" s="25">
        <v>1000</v>
      </c>
      <c r="E337" s="101">
        <v>0</v>
      </c>
      <c r="F337" s="101">
        <v>0</v>
      </c>
      <c r="G337" s="25">
        <v>1000</v>
      </c>
      <c r="H337" s="102">
        <v>5</v>
      </c>
      <c r="I337" s="101">
        <v>0</v>
      </c>
      <c r="J337" s="101">
        <v>0</v>
      </c>
      <c r="K337" s="25">
        <v>1000</v>
      </c>
      <c r="L337" s="101">
        <v>0</v>
      </c>
      <c r="M337" s="101">
        <v>0</v>
      </c>
      <c r="N337" s="25">
        <v>1000</v>
      </c>
      <c r="O337" s="101">
        <v>0</v>
      </c>
      <c r="P337" s="101">
        <v>0</v>
      </c>
      <c r="Q337" s="25">
        <v>1000</v>
      </c>
      <c r="R337" s="102">
        <v>5</v>
      </c>
      <c r="S337" s="101">
        <v>0</v>
      </c>
      <c r="T337" s="101">
        <v>0</v>
      </c>
      <c r="U337" s="25">
        <v>1000</v>
      </c>
      <c r="V337" s="101">
        <v>0</v>
      </c>
      <c r="W337" s="101">
        <v>0</v>
      </c>
      <c r="X337" s="25">
        <v>1000</v>
      </c>
      <c r="Y337" s="102">
        <v>5</v>
      </c>
    </row>
    <row r="338" spans="1:25" s="25" customFormat="1">
      <c r="A338" s="77"/>
      <c r="B338" s="101">
        <v>0</v>
      </c>
      <c r="C338" s="101">
        <v>0</v>
      </c>
      <c r="D338" s="25">
        <v>1000</v>
      </c>
      <c r="E338" s="101">
        <v>0</v>
      </c>
      <c r="F338" s="101">
        <v>0</v>
      </c>
      <c r="G338" s="25">
        <v>1000</v>
      </c>
      <c r="H338" s="102">
        <v>5</v>
      </c>
      <c r="I338" s="101">
        <v>0</v>
      </c>
      <c r="J338" s="101">
        <v>0</v>
      </c>
      <c r="K338" s="25">
        <v>1000</v>
      </c>
      <c r="L338" s="101">
        <v>0</v>
      </c>
      <c r="M338" s="101">
        <v>0</v>
      </c>
      <c r="N338" s="25">
        <v>1000</v>
      </c>
      <c r="O338" s="101">
        <v>0</v>
      </c>
      <c r="P338" s="101">
        <v>0</v>
      </c>
      <c r="Q338" s="25">
        <v>1000</v>
      </c>
      <c r="R338" s="102">
        <v>5</v>
      </c>
      <c r="S338" s="101">
        <v>0</v>
      </c>
      <c r="T338" s="101">
        <v>0</v>
      </c>
      <c r="U338" s="25">
        <v>1000</v>
      </c>
      <c r="V338" s="101">
        <v>0</v>
      </c>
      <c r="W338" s="101">
        <v>0</v>
      </c>
      <c r="X338" s="25">
        <v>1000</v>
      </c>
      <c r="Y338" s="102">
        <v>5</v>
      </c>
    </row>
    <row r="339" spans="1:25" s="25" customFormat="1">
      <c r="A339" s="77"/>
      <c r="B339" s="101">
        <v>0</v>
      </c>
      <c r="C339" s="101">
        <v>0</v>
      </c>
      <c r="D339" s="25">
        <v>1000</v>
      </c>
      <c r="E339" s="101">
        <v>0</v>
      </c>
      <c r="F339" s="101">
        <v>0</v>
      </c>
      <c r="G339" s="25">
        <v>1000</v>
      </c>
      <c r="H339" s="102">
        <v>5</v>
      </c>
      <c r="I339" s="101">
        <v>0</v>
      </c>
      <c r="J339" s="101">
        <v>0</v>
      </c>
      <c r="K339" s="25">
        <v>1000</v>
      </c>
      <c r="L339" s="101">
        <v>0</v>
      </c>
      <c r="M339" s="101">
        <v>0</v>
      </c>
      <c r="N339" s="25">
        <v>1000</v>
      </c>
      <c r="O339" s="101">
        <v>0</v>
      </c>
      <c r="P339" s="101">
        <v>0</v>
      </c>
      <c r="Q339" s="25">
        <v>1000</v>
      </c>
      <c r="R339" s="102">
        <v>5</v>
      </c>
      <c r="S339" s="101">
        <v>0</v>
      </c>
      <c r="T339" s="101">
        <v>0</v>
      </c>
      <c r="U339" s="25">
        <v>1000</v>
      </c>
      <c r="V339" s="101">
        <v>0</v>
      </c>
      <c r="W339" s="101">
        <v>0</v>
      </c>
      <c r="X339" s="25">
        <v>1000</v>
      </c>
      <c r="Y339" s="102">
        <v>5</v>
      </c>
    </row>
    <row r="340" spans="1:25" s="25" customFormat="1">
      <c r="A340" s="77"/>
      <c r="B340" s="101">
        <v>0</v>
      </c>
      <c r="C340" s="101">
        <v>0</v>
      </c>
      <c r="D340" s="25">
        <v>1000</v>
      </c>
      <c r="E340" s="101">
        <v>0</v>
      </c>
      <c r="F340" s="101">
        <v>0</v>
      </c>
      <c r="G340" s="25">
        <v>1000</v>
      </c>
      <c r="H340" s="102">
        <v>5</v>
      </c>
      <c r="I340" s="101">
        <v>0</v>
      </c>
      <c r="J340" s="101">
        <v>0</v>
      </c>
      <c r="K340" s="25">
        <v>1000</v>
      </c>
      <c r="L340" s="101">
        <v>0</v>
      </c>
      <c r="M340" s="101">
        <v>0</v>
      </c>
      <c r="N340" s="25">
        <v>1000</v>
      </c>
      <c r="O340" s="101">
        <v>0</v>
      </c>
      <c r="P340" s="101">
        <v>0</v>
      </c>
      <c r="Q340" s="25">
        <v>1000</v>
      </c>
      <c r="R340" s="102">
        <v>5</v>
      </c>
      <c r="S340" s="101">
        <v>0</v>
      </c>
      <c r="T340" s="101">
        <v>0</v>
      </c>
      <c r="U340" s="25">
        <v>1000</v>
      </c>
      <c r="V340" s="101">
        <v>0</v>
      </c>
      <c r="W340" s="101">
        <v>0</v>
      </c>
      <c r="X340" s="25">
        <v>1000</v>
      </c>
      <c r="Y340" s="102">
        <v>5</v>
      </c>
    </row>
    <row r="341" spans="1:25" s="25" customFormat="1">
      <c r="A341" s="77"/>
      <c r="B341" s="101">
        <v>0</v>
      </c>
      <c r="C341" s="101">
        <v>0</v>
      </c>
      <c r="D341" s="25">
        <v>1000</v>
      </c>
      <c r="E341" s="101">
        <v>0</v>
      </c>
      <c r="F341" s="101">
        <v>0</v>
      </c>
      <c r="G341" s="25">
        <v>1000</v>
      </c>
      <c r="H341" s="102">
        <v>5</v>
      </c>
      <c r="I341" s="101">
        <v>0</v>
      </c>
      <c r="J341" s="101">
        <v>0</v>
      </c>
      <c r="K341" s="25">
        <v>1000</v>
      </c>
      <c r="L341" s="101">
        <v>0</v>
      </c>
      <c r="M341" s="101">
        <v>0</v>
      </c>
      <c r="N341" s="25">
        <v>1000</v>
      </c>
      <c r="O341" s="101">
        <v>0</v>
      </c>
      <c r="P341" s="101">
        <v>0</v>
      </c>
      <c r="Q341" s="25">
        <v>1000</v>
      </c>
      <c r="R341" s="102">
        <v>5</v>
      </c>
      <c r="S341" s="101">
        <v>0</v>
      </c>
      <c r="T341" s="101">
        <v>0</v>
      </c>
      <c r="U341" s="25">
        <v>1000</v>
      </c>
      <c r="V341" s="101">
        <v>0</v>
      </c>
      <c r="W341" s="101">
        <v>0</v>
      </c>
      <c r="X341" s="25">
        <v>1000</v>
      </c>
      <c r="Y341" s="102">
        <v>5</v>
      </c>
    </row>
    <row r="342" spans="1:25" s="25" customFormat="1">
      <c r="A342" s="77"/>
      <c r="B342" s="101">
        <v>0</v>
      </c>
      <c r="C342" s="101">
        <v>0</v>
      </c>
      <c r="D342" s="25">
        <v>1000</v>
      </c>
      <c r="E342" s="101">
        <v>0</v>
      </c>
      <c r="F342" s="101">
        <v>0</v>
      </c>
      <c r="G342" s="25">
        <v>1000</v>
      </c>
      <c r="H342" s="102">
        <v>5</v>
      </c>
      <c r="I342" s="101">
        <v>0</v>
      </c>
      <c r="J342" s="101">
        <v>0</v>
      </c>
      <c r="K342" s="25">
        <v>1000</v>
      </c>
      <c r="L342" s="101">
        <v>0</v>
      </c>
      <c r="M342" s="101">
        <v>0</v>
      </c>
      <c r="N342" s="25">
        <v>1000</v>
      </c>
      <c r="O342" s="101">
        <v>0</v>
      </c>
      <c r="P342" s="101">
        <v>0</v>
      </c>
      <c r="Q342" s="25">
        <v>1000</v>
      </c>
      <c r="R342" s="102">
        <v>5</v>
      </c>
      <c r="S342" s="101">
        <v>0</v>
      </c>
      <c r="T342" s="101">
        <v>0</v>
      </c>
      <c r="U342" s="25">
        <v>1000</v>
      </c>
      <c r="V342" s="101">
        <v>0</v>
      </c>
      <c r="W342" s="101">
        <v>0</v>
      </c>
      <c r="X342" s="25">
        <v>1000</v>
      </c>
      <c r="Y342" s="102">
        <v>5</v>
      </c>
    </row>
    <row r="343" spans="1:25" s="25" customFormat="1">
      <c r="A343" s="77"/>
      <c r="B343" s="101">
        <v>0</v>
      </c>
      <c r="C343" s="101">
        <v>0</v>
      </c>
      <c r="D343" s="25">
        <v>1000</v>
      </c>
      <c r="E343" s="101">
        <v>0</v>
      </c>
      <c r="F343" s="101">
        <v>0</v>
      </c>
      <c r="G343" s="25">
        <v>1000</v>
      </c>
      <c r="H343" s="102">
        <v>5</v>
      </c>
      <c r="I343" s="101">
        <v>0</v>
      </c>
      <c r="J343" s="101">
        <v>0</v>
      </c>
      <c r="K343" s="25">
        <v>1000</v>
      </c>
      <c r="L343" s="101">
        <v>0</v>
      </c>
      <c r="M343" s="101">
        <v>0</v>
      </c>
      <c r="N343" s="25">
        <v>1000</v>
      </c>
      <c r="O343" s="101">
        <v>0</v>
      </c>
      <c r="P343" s="101">
        <v>0</v>
      </c>
      <c r="Q343" s="25">
        <v>1000</v>
      </c>
      <c r="R343" s="102">
        <v>5</v>
      </c>
      <c r="S343" s="101">
        <v>0</v>
      </c>
      <c r="T343" s="101">
        <v>0</v>
      </c>
      <c r="U343" s="25">
        <v>1000</v>
      </c>
      <c r="V343" s="101">
        <v>0</v>
      </c>
      <c r="W343" s="101">
        <v>0</v>
      </c>
      <c r="X343" s="25">
        <v>1000</v>
      </c>
      <c r="Y343" s="102">
        <v>5</v>
      </c>
    </row>
    <row r="344" spans="1:25" s="25" customFormat="1">
      <c r="A344" s="77"/>
      <c r="B344" s="101">
        <v>0</v>
      </c>
      <c r="C344" s="101">
        <v>0</v>
      </c>
      <c r="D344" s="25">
        <v>1000</v>
      </c>
      <c r="E344" s="101">
        <v>0</v>
      </c>
      <c r="F344" s="101">
        <v>0</v>
      </c>
      <c r="G344" s="25">
        <v>1000</v>
      </c>
      <c r="H344" s="102">
        <v>5</v>
      </c>
      <c r="I344" s="101">
        <v>0</v>
      </c>
      <c r="J344" s="101">
        <v>0</v>
      </c>
      <c r="K344" s="25">
        <v>1000</v>
      </c>
      <c r="L344" s="101">
        <v>0</v>
      </c>
      <c r="M344" s="101">
        <v>0</v>
      </c>
      <c r="N344" s="25">
        <v>1000</v>
      </c>
      <c r="O344" s="101">
        <v>0</v>
      </c>
      <c r="P344" s="101">
        <v>0</v>
      </c>
      <c r="Q344" s="25">
        <v>1000</v>
      </c>
      <c r="R344" s="102">
        <v>5</v>
      </c>
      <c r="S344" s="101">
        <v>0</v>
      </c>
      <c r="T344" s="101">
        <v>0</v>
      </c>
      <c r="U344" s="25">
        <v>1000</v>
      </c>
      <c r="V344" s="101">
        <v>0</v>
      </c>
      <c r="W344" s="101">
        <v>0</v>
      </c>
      <c r="X344" s="25">
        <v>1000</v>
      </c>
      <c r="Y344" s="102">
        <v>5</v>
      </c>
    </row>
    <row r="345" spans="1:25" s="25" customFormat="1">
      <c r="A345" s="77"/>
      <c r="B345" s="101">
        <v>0</v>
      </c>
      <c r="C345" s="101">
        <v>0</v>
      </c>
      <c r="D345" s="25">
        <v>1000</v>
      </c>
      <c r="E345" s="101">
        <v>0</v>
      </c>
      <c r="F345" s="101">
        <v>0</v>
      </c>
      <c r="G345" s="25">
        <v>1000</v>
      </c>
      <c r="H345" s="102">
        <v>5</v>
      </c>
      <c r="I345" s="101">
        <v>0</v>
      </c>
      <c r="J345" s="101">
        <v>0</v>
      </c>
      <c r="K345" s="25">
        <v>1000</v>
      </c>
      <c r="L345" s="101">
        <v>0</v>
      </c>
      <c r="M345" s="101">
        <v>0</v>
      </c>
      <c r="N345" s="25">
        <v>1000</v>
      </c>
      <c r="O345" s="101">
        <v>0</v>
      </c>
      <c r="P345" s="101">
        <v>0</v>
      </c>
      <c r="Q345" s="25">
        <v>1000</v>
      </c>
      <c r="R345" s="102">
        <v>5</v>
      </c>
      <c r="S345" s="101">
        <v>0</v>
      </c>
      <c r="T345" s="101">
        <v>0</v>
      </c>
      <c r="U345" s="25">
        <v>1000</v>
      </c>
      <c r="V345" s="101">
        <v>0</v>
      </c>
      <c r="W345" s="101">
        <v>0</v>
      </c>
      <c r="X345" s="25">
        <v>1000</v>
      </c>
      <c r="Y345" s="102">
        <v>5</v>
      </c>
    </row>
    <row r="346" spans="1:25" s="25" customFormat="1">
      <c r="A346" s="77"/>
      <c r="B346" s="101">
        <v>0</v>
      </c>
      <c r="C346" s="101">
        <v>0</v>
      </c>
      <c r="D346" s="25">
        <v>1000</v>
      </c>
      <c r="E346" s="101">
        <v>0</v>
      </c>
      <c r="F346" s="101">
        <v>0</v>
      </c>
      <c r="G346" s="25">
        <v>1000</v>
      </c>
      <c r="H346" s="102">
        <v>5</v>
      </c>
      <c r="I346" s="101">
        <v>0</v>
      </c>
      <c r="J346" s="101">
        <v>0</v>
      </c>
      <c r="K346" s="25">
        <v>1000</v>
      </c>
      <c r="L346" s="101">
        <v>0</v>
      </c>
      <c r="M346" s="101">
        <v>0</v>
      </c>
      <c r="N346" s="25">
        <v>1000</v>
      </c>
      <c r="O346" s="101">
        <v>0</v>
      </c>
      <c r="P346" s="101">
        <v>0</v>
      </c>
      <c r="Q346" s="25">
        <v>1000</v>
      </c>
      <c r="R346" s="102">
        <v>5</v>
      </c>
      <c r="S346" s="101">
        <v>0</v>
      </c>
      <c r="T346" s="101">
        <v>0</v>
      </c>
      <c r="U346" s="25">
        <v>1000</v>
      </c>
      <c r="V346" s="101">
        <v>0</v>
      </c>
      <c r="W346" s="101">
        <v>0</v>
      </c>
      <c r="X346" s="25">
        <v>1000</v>
      </c>
      <c r="Y346" s="102">
        <v>5</v>
      </c>
    </row>
    <row r="347" spans="1:25" s="25" customFormat="1">
      <c r="A347" s="77"/>
      <c r="B347" s="101">
        <v>0</v>
      </c>
      <c r="C347" s="101">
        <v>0</v>
      </c>
      <c r="D347" s="25">
        <v>1000</v>
      </c>
      <c r="E347" s="101">
        <v>0</v>
      </c>
      <c r="F347" s="101">
        <v>0</v>
      </c>
      <c r="G347" s="25">
        <v>1000</v>
      </c>
      <c r="H347" s="102">
        <v>5</v>
      </c>
      <c r="I347" s="101">
        <v>0</v>
      </c>
      <c r="J347" s="101">
        <v>0</v>
      </c>
      <c r="K347" s="25">
        <v>1000</v>
      </c>
      <c r="L347" s="101">
        <v>0</v>
      </c>
      <c r="M347" s="101">
        <v>0</v>
      </c>
      <c r="N347" s="25">
        <v>1000</v>
      </c>
      <c r="O347" s="101">
        <v>0</v>
      </c>
      <c r="P347" s="101">
        <v>0</v>
      </c>
      <c r="Q347" s="25">
        <v>1000</v>
      </c>
      <c r="R347" s="102">
        <v>5</v>
      </c>
      <c r="S347" s="101">
        <v>0</v>
      </c>
      <c r="T347" s="101">
        <v>0</v>
      </c>
      <c r="U347" s="25">
        <v>1000</v>
      </c>
      <c r="V347" s="101">
        <v>0</v>
      </c>
      <c r="W347" s="101">
        <v>0</v>
      </c>
      <c r="X347" s="25">
        <v>1000</v>
      </c>
      <c r="Y347" s="102">
        <v>5</v>
      </c>
    </row>
    <row r="348" spans="1:25" s="25" customFormat="1">
      <c r="A348" s="77"/>
      <c r="B348" s="101">
        <v>0</v>
      </c>
      <c r="C348" s="101">
        <v>0</v>
      </c>
      <c r="D348" s="25">
        <v>1000</v>
      </c>
      <c r="E348" s="101">
        <v>0</v>
      </c>
      <c r="F348" s="101">
        <v>0</v>
      </c>
      <c r="G348" s="25">
        <v>1000</v>
      </c>
      <c r="H348" s="102">
        <v>5</v>
      </c>
      <c r="I348" s="101">
        <v>0</v>
      </c>
      <c r="J348" s="101">
        <v>0</v>
      </c>
      <c r="K348" s="25">
        <v>1000</v>
      </c>
      <c r="L348" s="101">
        <v>0</v>
      </c>
      <c r="M348" s="101">
        <v>0</v>
      </c>
      <c r="N348" s="25">
        <v>1000</v>
      </c>
      <c r="O348" s="101">
        <v>0</v>
      </c>
      <c r="P348" s="101">
        <v>0</v>
      </c>
      <c r="Q348" s="25">
        <v>1000</v>
      </c>
      <c r="R348" s="102">
        <v>5</v>
      </c>
      <c r="S348" s="101">
        <v>0</v>
      </c>
      <c r="T348" s="101">
        <v>0</v>
      </c>
      <c r="U348" s="25">
        <v>1000</v>
      </c>
      <c r="V348" s="101">
        <v>0</v>
      </c>
      <c r="W348" s="101">
        <v>0</v>
      </c>
      <c r="X348" s="25">
        <v>1000</v>
      </c>
      <c r="Y348" s="102">
        <v>5</v>
      </c>
    </row>
    <row r="349" spans="1:25" s="25" customFormat="1">
      <c r="A349" s="77"/>
      <c r="B349" s="101">
        <v>0</v>
      </c>
      <c r="C349" s="101">
        <v>0</v>
      </c>
      <c r="D349" s="25">
        <v>1000</v>
      </c>
      <c r="E349" s="101">
        <v>0</v>
      </c>
      <c r="F349" s="101">
        <v>0</v>
      </c>
      <c r="G349" s="25">
        <v>1000</v>
      </c>
      <c r="H349" s="102">
        <v>5</v>
      </c>
      <c r="I349" s="101">
        <v>0</v>
      </c>
      <c r="J349" s="101">
        <v>0</v>
      </c>
      <c r="K349" s="25">
        <v>1000</v>
      </c>
      <c r="L349" s="101">
        <v>0</v>
      </c>
      <c r="M349" s="101">
        <v>0</v>
      </c>
      <c r="N349" s="25">
        <v>1000</v>
      </c>
      <c r="O349" s="101">
        <v>0</v>
      </c>
      <c r="P349" s="101">
        <v>0</v>
      </c>
      <c r="Q349" s="25">
        <v>1000</v>
      </c>
      <c r="R349" s="102">
        <v>5</v>
      </c>
      <c r="S349" s="101">
        <v>0</v>
      </c>
      <c r="T349" s="101">
        <v>0</v>
      </c>
      <c r="U349" s="25">
        <v>1000</v>
      </c>
      <c r="V349" s="101">
        <v>0</v>
      </c>
      <c r="W349" s="101">
        <v>0</v>
      </c>
      <c r="X349" s="25">
        <v>1000</v>
      </c>
      <c r="Y349" s="102">
        <v>5</v>
      </c>
    </row>
    <row r="350" spans="1:25" s="25" customFormat="1">
      <c r="A350" s="77"/>
      <c r="B350" s="101">
        <v>0</v>
      </c>
      <c r="C350" s="101">
        <v>0</v>
      </c>
      <c r="D350" s="25">
        <v>1000</v>
      </c>
      <c r="E350" s="101">
        <v>0</v>
      </c>
      <c r="F350" s="101">
        <v>0</v>
      </c>
      <c r="G350" s="25">
        <v>1000</v>
      </c>
      <c r="H350" s="102">
        <v>5</v>
      </c>
      <c r="I350" s="101">
        <v>0</v>
      </c>
      <c r="J350" s="101">
        <v>0</v>
      </c>
      <c r="K350" s="25">
        <v>1000</v>
      </c>
      <c r="L350" s="101">
        <v>0</v>
      </c>
      <c r="M350" s="101">
        <v>0</v>
      </c>
      <c r="N350" s="25">
        <v>1000</v>
      </c>
      <c r="O350" s="101">
        <v>0</v>
      </c>
      <c r="P350" s="101">
        <v>0</v>
      </c>
      <c r="Q350" s="25">
        <v>1000</v>
      </c>
      <c r="R350" s="102">
        <v>5</v>
      </c>
      <c r="S350" s="101">
        <v>0</v>
      </c>
      <c r="T350" s="101">
        <v>0</v>
      </c>
      <c r="U350" s="25">
        <v>1000</v>
      </c>
      <c r="V350" s="101">
        <v>0</v>
      </c>
      <c r="W350" s="101">
        <v>0</v>
      </c>
      <c r="X350" s="25">
        <v>1000</v>
      </c>
      <c r="Y350" s="102">
        <v>5</v>
      </c>
    </row>
    <row r="351" spans="1:25" s="25" customFormat="1">
      <c r="A351" s="77"/>
      <c r="B351" s="101">
        <v>0</v>
      </c>
      <c r="C351" s="101">
        <v>0</v>
      </c>
      <c r="D351" s="25">
        <v>1000</v>
      </c>
      <c r="E351" s="101">
        <v>0</v>
      </c>
      <c r="F351" s="101">
        <v>0</v>
      </c>
      <c r="G351" s="25">
        <v>1000</v>
      </c>
      <c r="H351" s="102">
        <v>5</v>
      </c>
      <c r="I351" s="101">
        <v>0</v>
      </c>
      <c r="J351" s="101">
        <v>0</v>
      </c>
      <c r="K351" s="25">
        <v>1000</v>
      </c>
      <c r="L351" s="101">
        <v>0</v>
      </c>
      <c r="M351" s="101">
        <v>0</v>
      </c>
      <c r="N351" s="25">
        <v>1000</v>
      </c>
      <c r="O351" s="101">
        <v>0</v>
      </c>
      <c r="P351" s="101">
        <v>0</v>
      </c>
      <c r="Q351" s="25">
        <v>1000</v>
      </c>
      <c r="R351" s="102">
        <v>5</v>
      </c>
      <c r="S351" s="101">
        <v>0</v>
      </c>
      <c r="T351" s="101">
        <v>0</v>
      </c>
      <c r="U351" s="25">
        <v>1000</v>
      </c>
      <c r="V351" s="101">
        <v>0</v>
      </c>
      <c r="W351" s="101">
        <v>0</v>
      </c>
      <c r="X351" s="25">
        <v>1000</v>
      </c>
      <c r="Y351" s="102">
        <v>5</v>
      </c>
    </row>
    <row r="352" spans="1:25" s="25" customFormat="1">
      <c r="A352" s="77"/>
      <c r="B352" s="101">
        <v>0</v>
      </c>
      <c r="C352" s="101">
        <v>0</v>
      </c>
      <c r="D352" s="25">
        <v>1000</v>
      </c>
      <c r="E352" s="101">
        <v>0</v>
      </c>
      <c r="F352" s="101">
        <v>0</v>
      </c>
      <c r="G352" s="25">
        <v>1000</v>
      </c>
      <c r="H352" s="102">
        <v>5</v>
      </c>
      <c r="I352" s="101">
        <v>0</v>
      </c>
      <c r="J352" s="101">
        <v>0</v>
      </c>
      <c r="K352" s="25">
        <v>1000</v>
      </c>
      <c r="L352" s="101">
        <v>0</v>
      </c>
      <c r="M352" s="101">
        <v>0</v>
      </c>
      <c r="N352" s="25">
        <v>1000</v>
      </c>
      <c r="O352" s="101">
        <v>0</v>
      </c>
      <c r="P352" s="101">
        <v>0</v>
      </c>
      <c r="Q352" s="25">
        <v>1000</v>
      </c>
      <c r="R352" s="102">
        <v>5</v>
      </c>
      <c r="S352" s="101">
        <v>0</v>
      </c>
      <c r="T352" s="101">
        <v>0</v>
      </c>
      <c r="U352" s="25">
        <v>1000</v>
      </c>
      <c r="V352" s="101">
        <v>0</v>
      </c>
      <c r="W352" s="101">
        <v>0</v>
      </c>
      <c r="X352" s="25">
        <v>1000</v>
      </c>
      <c r="Y352" s="102">
        <v>5</v>
      </c>
    </row>
    <row r="353" spans="1:25" s="25" customFormat="1">
      <c r="A353" s="77"/>
      <c r="B353" s="101">
        <v>0</v>
      </c>
      <c r="C353" s="101">
        <v>0</v>
      </c>
      <c r="D353" s="25">
        <v>1000</v>
      </c>
      <c r="E353" s="101">
        <v>0</v>
      </c>
      <c r="F353" s="101">
        <v>0</v>
      </c>
      <c r="G353" s="25">
        <v>1000</v>
      </c>
      <c r="H353" s="102">
        <v>5</v>
      </c>
      <c r="I353" s="101">
        <v>0</v>
      </c>
      <c r="J353" s="101">
        <v>0</v>
      </c>
      <c r="K353" s="25">
        <v>1000</v>
      </c>
      <c r="L353" s="101">
        <v>0</v>
      </c>
      <c r="M353" s="101">
        <v>0</v>
      </c>
      <c r="N353" s="25">
        <v>1000</v>
      </c>
      <c r="O353" s="101">
        <v>0</v>
      </c>
      <c r="P353" s="101">
        <v>0</v>
      </c>
      <c r="Q353" s="25">
        <v>1000</v>
      </c>
      <c r="R353" s="102">
        <v>5</v>
      </c>
      <c r="S353" s="101">
        <v>0</v>
      </c>
      <c r="T353" s="101">
        <v>0</v>
      </c>
      <c r="U353" s="25">
        <v>1000</v>
      </c>
      <c r="V353" s="101">
        <v>0</v>
      </c>
      <c r="W353" s="101">
        <v>0</v>
      </c>
      <c r="X353" s="25">
        <v>1000</v>
      </c>
      <c r="Y353" s="102">
        <v>5</v>
      </c>
    </row>
    <row r="354" spans="1:25" s="25" customFormat="1">
      <c r="A354" s="77"/>
      <c r="B354" s="101">
        <v>0</v>
      </c>
      <c r="C354" s="101">
        <v>0</v>
      </c>
      <c r="D354" s="25">
        <v>1000</v>
      </c>
      <c r="E354" s="101">
        <v>0</v>
      </c>
      <c r="F354" s="101">
        <v>0</v>
      </c>
      <c r="G354" s="25">
        <v>1000</v>
      </c>
      <c r="H354" s="102">
        <v>5</v>
      </c>
      <c r="I354" s="101">
        <v>0</v>
      </c>
      <c r="J354" s="101">
        <v>0</v>
      </c>
      <c r="K354" s="25">
        <v>1000</v>
      </c>
      <c r="L354" s="101">
        <v>0</v>
      </c>
      <c r="M354" s="101">
        <v>0</v>
      </c>
      <c r="N354" s="25">
        <v>1000</v>
      </c>
      <c r="O354" s="101">
        <v>0</v>
      </c>
      <c r="P354" s="101">
        <v>0</v>
      </c>
      <c r="Q354" s="25">
        <v>1000</v>
      </c>
      <c r="R354" s="102">
        <v>5</v>
      </c>
      <c r="S354" s="101">
        <v>0</v>
      </c>
      <c r="T354" s="101">
        <v>0</v>
      </c>
      <c r="U354" s="25">
        <v>1000</v>
      </c>
      <c r="V354" s="101">
        <v>0</v>
      </c>
      <c r="W354" s="101">
        <v>0</v>
      </c>
      <c r="X354" s="25">
        <v>1000</v>
      </c>
      <c r="Y354" s="102">
        <v>5</v>
      </c>
    </row>
    <row r="355" spans="1:25" s="25" customFormat="1">
      <c r="A355" s="77"/>
      <c r="B355" s="101">
        <v>0</v>
      </c>
      <c r="C355" s="101">
        <v>0</v>
      </c>
      <c r="D355" s="25">
        <v>1000</v>
      </c>
      <c r="E355" s="101">
        <v>0</v>
      </c>
      <c r="F355" s="101">
        <v>0</v>
      </c>
      <c r="G355" s="25">
        <v>1000</v>
      </c>
      <c r="H355" s="102">
        <v>5</v>
      </c>
      <c r="I355" s="101">
        <v>0</v>
      </c>
      <c r="J355" s="101">
        <v>0</v>
      </c>
      <c r="K355" s="25">
        <v>1000</v>
      </c>
      <c r="L355" s="101">
        <v>0</v>
      </c>
      <c r="M355" s="101">
        <v>0</v>
      </c>
      <c r="N355" s="25">
        <v>1000</v>
      </c>
      <c r="O355" s="101">
        <v>0</v>
      </c>
      <c r="P355" s="101">
        <v>0</v>
      </c>
      <c r="Q355" s="25">
        <v>1000</v>
      </c>
      <c r="R355" s="102">
        <v>5</v>
      </c>
      <c r="S355" s="101">
        <v>0</v>
      </c>
      <c r="T355" s="101">
        <v>0</v>
      </c>
      <c r="U355" s="25">
        <v>1000</v>
      </c>
      <c r="V355" s="101">
        <v>0</v>
      </c>
      <c r="W355" s="101">
        <v>0</v>
      </c>
      <c r="X355" s="25">
        <v>1000</v>
      </c>
      <c r="Y355" s="102">
        <v>5</v>
      </c>
    </row>
    <row r="356" spans="1:25" s="25" customFormat="1">
      <c r="A356" s="77"/>
      <c r="B356" s="101">
        <v>0</v>
      </c>
      <c r="C356" s="101">
        <v>0</v>
      </c>
      <c r="D356" s="25">
        <v>1000</v>
      </c>
      <c r="E356" s="101">
        <v>0</v>
      </c>
      <c r="F356" s="101">
        <v>0</v>
      </c>
      <c r="G356" s="25">
        <v>1000</v>
      </c>
      <c r="H356" s="102">
        <v>5</v>
      </c>
      <c r="I356" s="101">
        <v>0</v>
      </c>
      <c r="J356" s="101">
        <v>0</v>
      </c>
      <c r="K356" s="25">
        <v>1000</v>
      </c>
      <c r="L356" s="101">
        <v>0</v>
      </c>
      <c r="M356" s="101">
        <v>0</v>
      </c>
      <c r="N356" s="25">
        <v>1000</v>
      </c>
      <c r="O356" s="101">
        <v>0</v>
      </c>
      <c r="P356" s="101">
        <v>0</v>
      </c>
      <c r="Q356" s="25">
        <v>1000</v>
      </c>
      <c r="R356" s="102">
        <v>5</v>
      </c>
      <c r="S356" s="101">
        <v>0</v>
      </c>
      <c r="T356" s="101">
        <v>0</v>
      </c>
      <c r="U356" s="25">
        <v>1000</v>
      </c>
      <c r="V356" s="101">
        <v>0</v>
      </c>
      <c r="W356" s="101">
        <v>0</v>
      </c>
      <c r="X356" s="25">
        <v>1000</v>
      </c>
      <c r="Y356" s="102">
        <v>5</v>
      </c>
    </row>
    <row r="357" spans="1:25" s="25" customFormat="1">
      <c r="A357" s="77"/>
      <c r="B357" s="101">
        <v>0</v>
      </c>
      <c r="C357" s="101">
        <v>0</v>
      </c>
      <c r="D357" s="25">
        <v>1000</v>
      </c>
      <c r="E357" s="101">
        <v>0</v>
      </c>
      <c r="F357" s="101">
        <v>0</v>
      </c>
      <c r="G357" s="25">
        <v>1000</v>
      </c>
      <c r="H357" s="102">
        <v>5</v>
      </c>
      <c r="I357" s="101">
        <v>0</v>
      </c>
      <c r="J357" s="101">
        <v>0</v>
      </c>
      <c r="K357" s="25">
        <v>1000</v>
      </c>
      <c r="L357" s="101">
        <v>0</v>
      </c>
      <c r="M357" s="101">
        <v>0</v>
      </c>
      <c r="N357" s="25">
        <v>1000</v>
      </c>
      <c r="O357" s="101">
        <v>0</v>
      </c>
      <c r="P357" s="101">
        <v>0</v>
      </c>
      <c r="Q357" s="25">
        <v>1000</v>
      </c>
      <c r="R357" s="102">
        <v>5</v>
      </c>
      <c r="S357" s="101">
        <v>0</v>
      </c>
      <c r="T357" s="101">
        <v>0</v>
      </c>
      <c r="U357" s="25">
        <v>1000</v>
      </c>
      <c r="V357" s="101">
        <v>0</v>
      </c>
      <c r="W357" s="101">
        <v>0</v>
      </c>
      <c r="X357" s="25">
        <v>1000</v>
      </c>
      <c r="Y357" s="102">
        <v>5</v>
      </c>
    </row>
    <row r="358" spans="1:25" s="25" customFormat="1">
      <c r="A358" s="77"/>
      <c r="B358" s="101">
        <v>0</v>
      </c>
      <c r="C358" s="101">
        <v>0</v>
      </c>
      <c r="D358" s="25">
        <v>1000</v>
      </c>
      <c r="E358" s="101">
        <v>0</v>
      </c>
      <c r="F358" s="101">
        <v>0</v>
      </c>
      <c r="G358" s="25">
        <v>1000</v>
      </c>
      <c r="H358" s="102">
        <v>5</v>
      </c>
      <c r="I358" s="101">
        <v>0</v>
      </c>
      <c r="J358" s="101">
        <v>0</v>
      </c>
      <c r="K358" s="25">
        <v>1000</v>
      </c>
      <c r="L358" s="101">
        <v>0</v>
      </c>
      <c r="M358" s="101">
        <v>0</v>
      </c>
      <c r="N358" s="25">
        <v>1000</v>
      </c>
      <c r="O358" s="101">
        <v>0</v>
      </c>
      <c r="P358" s="101">
        <v>0</v>
      </c>
      <c r="Q358" s="25">
        <v>1000</v>
      </c>
      <c r="R358" s="102">
        <v>5</v>
      </c>
      <c r="S358" s="101">
        <v>0</v>
      </c>
      <c r="T358" s="101">
        <v>0</v>
      </c>
      <c r="U358" s="25">
        <v>1000</v>
      </c>
      <c r="V358" s="101">
        <v>0</v>
      </c>
      <c r="W358" s="101">
        <v>0</v>
      </c>
      <c r="X358" s="25">
        <v>1000</v>
      </c>
      <c r="Y358" s="102">
        <v>5</v>
      </c>
    </row>
    <row r="359" spans="1:25" s="25" customFormat="1">
      <c r="A359" s="77"/>
      <c r="B359" s="101">
        <v>0</v>
      </c>
      <c r="C359" s="101">
        <v>0</v>
      </c>
      <c r="D359" s="25">
        <v>1000</v>
      </c>
      <c r="E359" s="101">
        <v>0</v>
      </c>
      <c r="F359" s="101">
        <v>0</v>
      </c>
      <c r="G359" s="25">
        <v>1000</v>
      </c>
      <c r="H359" s="102">
        <v>5</v>
      </c>
      <c r="I359" s="101">
        <v>0</v>
      </c>
      <c r="J359" s="101">
        <v>0</v>
      </c>
      <c r="K359" s="25">
        <v>1000</v>
      </c>
      <c r="L359" s="101">
        <v>0</v>
      </c>
      <c r="M359" s="101">
        <v>0</v>
      </c>
      <c r="N359" s="25">
        <v>1000</v>
      </c>
      <c r="O359" s="101">
        <v>0</v>
      </c>
      <c r="P359" s="101">
        <v>0</v>
      </c>
      <c r="Q359" s="25">
        <v>1000</v>
      </c>
      <c r="R359" s="102">
        <v>5</v>
      </c>
      <c r="S359" s="101">
        <v>0</v>
      </c>
      <c r="T359" s="101">
        <v>0</v>
      </c>
      <c r="U359" s="25">
        <v>1000</v>
      </c>
      <c r="V359" s="101">
        <v>0</v>
      </c>
      <c r="W359" s="101">
        <v>0</v>
      </c>
      <c r="X359" s="25">
        <v>1000</v>
      </c>
      <c r="Y359" s="102">
        <v>5</v>
      </c>
    </row>
    <row r="360" spans="1:25" s="25" customFormat="1">
      <c r="A360" s="77"/>
      <c r="B360" s="101">
        <v>0</v>
      </c>
      <c r="C360" s="101">
        <v>0</v>
      </c>
      <c r="D360" s="25">
        <v>1000</v>
      </c>
      <c r="E360" s="101">
        <v>0</v>
      </c>
      <c r="F360" s="101">
        <v>0</v>
      </c>
      <c r="G360" s="25">
        <v>1000</v>
      </c>
      <c r="H360" s="102">
        <v>5</v>
      </c>
      <c r="I360" s="101">
        <v>0</v>
      </c>
      <c r="J360" s="101">
        <v>0</v>
      </c>
      <c r="K360" s="25">
        <v>1000</v>
      </c>
      <c r="L360" s="101">
        <v>0</v>
      </c>
      <c r="M360" s="101">
        <v>0</v>
      </c>
      <c r="N360" s="25">
        <v>1000</v>
      </c>
      <c r="O360" s="101">
        <v>0</v>
      </c>
      <c r="P360" s="101">
        <v>0</v>
      </c>
      <c r="Q360" s="25">
        <v>1000</v>
      </c>
      <c r="R360" s="102">
        <v>5</v>
      </c>
      <c r="S360" s="101">
        <v>0</v>
      </c>
      <c r="T360" s="101">
        <v>0</v>
      </c>
      <c r="U360" s="25">
        <v>1000</v>
      </c>
      <c r="V360" s="101">
        <v>0</v>
      </c>
      <c r="W360" s="101">
        <v>0</v>
      </c>
      <c r="X360" s="25">
        <v>1000</v>
      </c>
      <c r="Y360" s="102">
        <v>5</v>
      </c>
    </row>
    <row r="361" spans="1:25" s="25" customFormat="1">
      <c r="A361" s="77"/>
      <c r="B361" s="101">
        <v>0</v>
      </c>
      <c r="C361" s="101">
        <v>0</v>
      </c>
      <c r="D361" s="25">
        <v>1000</v>
      </c>
      <c r="E361" s="101">
        <v>0</v>
      </c>
      <c r="F361" s="101">
        <v>0</v>
      </c>
      <c r="G361" s="25">
        <v>1000</v>
      </c>
      <c r="H361" s="102">
        <v>5</v>
      </c>
      <c r="I361" s="101">
        <v>0</v>
      </c>
      <c r="J361" s="101">
        <v>0</v>
      </c>
      <c r="K361" s="25">
        <v>1000</v>
      </c>
      <c r="L361" s="101">
        <v>0</v>
      </c>
      <c r="M361" s="101">
        <v>0</v>
      </c>
      <c r="N361" s="25">
        <v>1000</v>
      </c>
      <c r="O361" s="101">
        <v>0</v>
      </c>
      <c r="P361" s="101">
        <v>0</v>
      </c>
      <c r="Q361" s="25">
        <v>1000</v>
      </c>
      <c r="R361" s="102">
        <v>5</v>
      </c>
      <c r="S361" s="101">
        <v>0</v>
      </c>
      <c r="T361" s="101">
        <v>0</v>
      </c>
      <c r="U361" s="25">
        <v>1000</v>
      </c>
      <c r="V361" s="101">
        <v>0</v>
      </c>
      <c r="W361" s="101">
        <v>0</v>
      </c>
      <c r="X361" s="25">
        <v>1000</v>
      </c>
      <c r="Y361" s="102">
        <v>5</v>
      </c>
    </row>
    <row r="362" spans="1:25" s="25" customFormat="1">
      <c r="A362" s="77"/>
      <c r="B362" s="101">
        <v>0</v>
      </c>
      <c r="C362" s="101">
        <v>0</v>
      </c>
      <c r="D362" s="25">
        <v>1000</v>
      </c>
      <c r="E362" s="101">
        <v>0</v>
      </c>
      <c r="F362" s="101">
        <v>0</v>
      </c>
      <c r="G362" s="25">
        <v>1000</v>
      </c>
      <c r="H362" s="102">
        <v>5</v>
      </c>
      <c r="I362" s="101">
        <v>0</v>
      </c>
      <c r="J362" s="101">
        <v>0</v>
      </c>
      <c r="K362" s="25">
        <v>1000</v>
      </c>
      <c r="L362" s="101">
        <v>0</v>
      </c>
      <c r="M362" s="101">
        <v>0</v>
      </c>
      <c r="N362" s="25">
        <v>1000</v>
      </c>
      <c r="O362" s="101">
        <v>0</v>
      </c>
      <c r="P362" s="101">
        <v>0</v>
      </c>
      <c r="Q362" s="25">
        <v>1000</v>
      </c>
      <c r="R362" s="102">
        <v>5</v>
      </c>
      <c r="S362" s="101">
        <v>0</v>
      </c>
      <c r="T362" s="101">
        <v>0</v>
      </c>
      <c r="U362" s="25">
        <v>1000</v>
      </c>
      <c r="V362" s="101">
        <v>0</v>
      </c>
      <c r="W362" s="101">
        <v>0</v>
      </c>
      <c r="X362" s="25">
        <v>1000</v>
      </c>
      <c r="Y362" s="102">
        <v>5</v>
      </c>
    </row>
    <row r="363" spans="1:25" s="25" customFormat="1">
      <c r="A363" s="77"/>
      <c r="B363" s="101">
        <v>0</v>
      </c>
      <c r="C363" s="101">
        <v>0</v>
      </c>
      <c r="D363" s="25">
        <v>1000</v>
      </c>
      <c r="E363" s="101">
        <v>0</v>
      </c>
      <c r="F363" s="101">
        <v>0</v>
      </c>
      <c r="G363" s="25">
        <v>1000</v>
      </c>
      <c r="H363" s="102">
        <v>5</v>
      </c>
      <c r="I363" s="101">
        <v>0</v>
      </c>
      <c r="J363" s="101">
        <v>0</v>
      </c>
      <c r="K363" s="25">
        <v>1000</v>
      </c>
      <c r="L363" s="101">
        <v>0</v>
      </c>
      <c r="M363" s="101">
        <v>0</v>
      </c>
      <c r="N363" s="25">
        <v>1000</v>
      </c>
      <c r="O363" s="101">
        <v>0</v>
      </c>
      <c r="P363" s="101">
        <v>0</v>
      </c>
      <c r="Q363" s="25">
        <v>1000</v>
      </c>
      <c r="R363" s="102">
        <v>5</v>
      </c>
      <c r="S363" s="101">
        <v>0</v>
      </c>
      <c r="T363" s="101">
        <v>0</v>
      </c>
      <c r="U363" s="25">
        <v>1000</v>
      </c>
      <c r="V363" s="101">
        <v>0</v>
      </c>
      <c r="W363" s="101">
        <v>0</v>
      </c>
      <c r="X363" s="25">
        <v>1000</v>
      </c>
      <c r="Y363" s="102">
        <v>5</v>
      </c>
    </row>
    <row r="364" spans="1:25" s="25" customFormat="1">
      <c r="A364" s="77"/>
      <c r="B364" s="101">
        <v>0</v>
      </c>
      <c r="C364" s="101">
        <v>0</v>
      </c>
      <c r="D364" s="25">
        <v>1000</v>
      </c>
      <c r="E364" s="101">
        <v>0</v>
      </c>
      <c r="F364" s="101">
        <v>0</v>
      </c>
      <c r="G364" s="25">
        <v>1000</v>
      </c>
      <c r="H364" s="102">
        <v>5</v>
      </c>
      <c r="I364" s="101">
        <v>0</v>
      </c>
      <c r="J364" s="101">
        <v>0</v>
      </c>
      <c r="K364" s="25">
        <v>1000</v>
      </c>
      <c r="L364" s="101">
        <v>0</v>
      </c>
      <c r="M364" s="101">
        <v>0</v>
      </c>
      <c r="N364" s="25">
        <v>1000</v>
      </c>
      <c r="O364" s="101">
        <v>0</v>
      </c>
      <c r="P364" s="101">
        <v>0</v>
      </c>
      <c r="Q364" s="25">
        <v>1000</v>
      </c>
      <c r="R364" s="102">
        <v>5</v>
      </c>
      <c r="S364" s="101">
        <v>0</v>
      </c>
      <c r="T364" s="101">
        <v>0</v>
      </c>
      <c r="U364" s="25">
        <v>1000</v>
      </c>
      <c r="V364" s="101">
        <v>0</v>
      </c>
      <c r="W364" s="101">
        <v>0</v>
      </c>
      <c r="X364" s="25">
        <v>1000</v>
      </c>
      <c r="Y364" s="102">
        <v>5</v>
      </c>
    </row>
    <row r="365" spans="1:25" s="25" customFormat="1">
      <c r="A365" s="77"/>
      <c r="B365" s="101">
        <v>0</v>
      </c>
      <c r="C365" s="101">
        <v>0</v>
      </c>
      <c r="D365" s="25">
        <v>1000</v>
      </c>
      <c r="E365" s="101">
        <v>0</v>
      </c>
      <c r="F365" s="101">
        <v>0</v>
      </c>
      <c r="G365" s="25">
        <v>1000</v>
      </c>
      <c r="H365" s="102">
        <v>5</v>
      </c>
      <c r="I365" s="101">
        <v>0</v>
      </c>
      <c r="J365" s="101">
        <v>0</v>
      </c>
      <c r="K365" s="25">
        <v>1000</v>
      </c>
      <c r="L365" s="101">
        <v>0</v>
      </c>
      <c r="M365" s="101">
        <v>0</v>
      </c>
      <c r="N365" s="25">
        <v>1000</v>
      </c>
      <c r="O365" s="101">
        <v>0</v>
      </c>
      <c r="P365" s="101">
        <v>0</v>
      </c>
      <c r="Q365" s="25">
        <v>1000</v>
      </c>
      <c r="R365" s="102">
        <v>5</v>
      </c>
      <c r="S365" s="101">
        <v>0</v>
      </c>
      <c r="T365" s="101">
        <v>0</v>
      </c>
      <c r="U365" s="25">
        <v>1000</v>
      </c>
      <c r="V365" s="101">
        <v>0</v>
      </c>
      <c r="W365" s="101">
        <v>0</v>
      </c>
      <c r="X365" s="25">
        <v>1000</v>
      </c>
      <c r="Y365" s="102">
        <v>5</v>
      </c>
    </row>
    <row r="366" spans="1:25" s="25" customFormat="1">
      <c r="A366" s="77"/>
      <c r="B366" s="101">
        <v>0</v>
      </c>
      <c r="C366" s="101">
        <v>0</v>
      </c>
      <c r="D366" s="25">
        <v>1000</v>
      </c>
      <c r="E366" s="101">
        <v>0</v>
      </c>
      <c r="F366" s="101">
        <v>0</v>
      </c>
      <c r="G366" s="25">
        <v>1000</v>
      </c>
      <c r="H366" s="102">
        <v>5</v>
      </c>
      <c r="I366" s="101">
        <v>0</v>
      </c>
      <c r="J366" s="101">
        <v>0</v>
      </c>
      <c r="K366" s="25">
        <v>1000</v>
      </c>
      <c r="L366" s="101">
        <v>0</v>
      </c>
      <c r="M366" s="101">
        <v>0</v>
      </c>
      <c r="N366" s="25">
        <v>1000</v>
      </c>
      <c r="O366" s="101">
        <v>0</v>
      </c>
      <c r="P366" s="101">
        <v>0</v>
      </c>
      <c r="Q366" s="25">
        <v>1000</v>
      </c>
      <c r="R366" s="102">
        <v>5</v>
      </c>
      <c r="S366" s="101">
        <v>0</v>
      </c>
      <c r="T366" s="101">
        <v>0</v>
      </c>
      <c r="U366" s="25">
        <v>1000</v>
      </c>
      <c r="V366" s="101">
        <v>0</v>
      </c>
      <c r="W366" s="101">
        <v>0</v>
      </c>
      <c r="X366" s="25">
        <v>1000</v>
      </c>
      <c r="Y366" s="102">
        <v>5</v>
      </c>
    </row>
    <row r="367" spans="1:25" s="25" customFormat="1">
      <c r="A367" s="77"/>
      <c r="B367" s="101">
        <v>0</v>
      </c>
      <c r="C367" s="101">
        <v>0</v>
      </c>
      <c r="D367" s="25">
        <v>1000</v>
      </c>
      <c r="E367" s="101">
        <v>0</v>
      </c>
      <c r="F367" s="101">
        <v>0</v>
      </c>
      <c r="G367" s="25">
        <v>1000</v>
      </c>
      <c r="H367" s="102">
        <v>5</v>
      </c>
      <c r="I367" s="101">
        <v>0</v>
      </c>
      <c r="J367" s="101">
        <v>0</v>
      </c>
      <c r="K367" s="25">
        <v>1000</v>
      </c>
      <c r="L367" s="101">
        <v>0</v>
      </c>
      <c r="M367" s="101">
        <v>0</v>
      </c>
      <c r="N367" s="25">
        <v>1000</v>
      </c>
      <c r="O367" s="101">
        <v>0</v>
      </c>
      <c r="P367" s="101">
        <v>0</v>
      </c>
      <c r="Q367" s="25">
        <v>1000</v>
      </c>
      <c r="R367" s="102">
        <v>5</v>
      </c>
      <c r="S367" s="101">
        <v>0</v>
      </c>
      <c r="T367" s="101">
        <v>0</v>
      </c>
      <c r="U367" s="25">
        <v>1000</v>
      </c>
      <c r="V367" s="101">
        <v>0</v>
      </c>
      <c r="W367" s="101">
        <v>0</v>
      </c>
      <c r="X367" s="25">
        <v>1000</v>
      </c>
      <c r="Y367" s="102">
        <v>5</v>
      </c>
    </row>
    <row r="368" spans="1:25" s="25" customFormat="1">
      <c r="A368" s="77"/>
      <c r="B368" s="101">
        <v>0</v>
      </c>
      <c r="C368" s="101">
        <v>0</v>
      </c>
      <c r="D368" s="25">
        <v>1000</v>
      </c>
      <c r="E368" s="101">
        <v>0</v>
      </c>
      <c r="F368" s="101">
        <v>0</v>
      </c>
      <c r="G368" s="25">
        <v>1000</v>
      </c>
      <c r="H368" s="102">
        <v>5</v>
      </c>
      <c r="I368" s="101">
        <v>0</v>
      </c>
      <c r="J368" s="101">
        <v>0</v>
      </c>
      <c r="K368" s="25">
        <v>1000</v>
      </c>
      <c r="L368" s="101">
        <v>0</v>
      </c>
      <c r="M368" s="101">
        <v>0</v>
      </c>
      <c r="N368" s="25">
        <v>1000</v>
      </c>
      <c r="O368" s="101">
        <v>0</v>
      </c>
      <c r="P368" s="101">
        <v>0</v>
      </c>
      <c r="Q368" s="25">
        <v>1000</v>
      </c>
      <c r="R368" s="102">
        <v>5</v>
      </c>
      <c r="S368" s="101">
        <v>0</v>
      </c>
      <c r="T368" s="101">
        <v>0</v>
      </c>
      <c r="U368" s="25">
        <v>1000</v>
      </c>
      <c r="V368" s="101">
        <v>0</v>
      </c>
      <c r="W368" s="101">
        <v>0</v>
      </c>
      <c r="X368" s="25">
        <v>1000</v>
      </c>
      <c r="Y368" s="102">
        <v>5</v>
      </c>
    </row>
    <row r="369" spans="1:25" s="25" customFormat="1">
      <c r="A369" s="77"/>
      <c r="B369" s="101">
        <v>0</v>
      </c>
      <c r="C369" s="101">
        <v>0</v>
      </c>
      <c r="D369" s="25">
        <v>1000</v>
      </c>
      <c r="E369" s="101">
        <v>0</v>
      </c>
      <c r="F369" s="101">
        <v>0</v>
      </c>
      <c r="G369" s="25">
        <v>1000</v>
      </c>
      <c r="H369" s="102">
        <v>5</v>
      </c>
      <c r="I369" s="101">
        <v>0</v>
      </c>
      <c r="J369" s="101">
        <v>0</v>
      </c>
      <c r="K369" s="25">
        <v>1000</v>
      </c>
      <c r="L369" s="101">
        <v>0</v>
      </c>
      <c r="M369" s="101">
        <v>0</v>
      </c>
      <c r="N369" s="25">
        <v>1000</v>
      </c>
      <c r="O369" s="101">
        <v>0</v>
      </c>
      <c r="P369" s="101">
        <v>0</v>
      </c>
      <c r="Q369" s="25">
        <v>1000</v>
      </c>
      <c r="R369" s="102">
        <v>5</v>
      </c>
      <c r="S369" s="101">
        <v>0</v>
      </c>
      <c r="T369" s="101">
        <v>0</v>
      </c>
      <c r="U369" s="25">
        <v>1000</v>
      </c>
      <c r="V369" s="101">
        <v>0</v>
      </c>
      <c r="W369" s="101">
        <v>0</v>
      </c>
      <c r="X369" s="25">
        <v>1000</v>
      </c>
      <c r="Y369" s="102">
        <v>5</v>
      </c>
    </row>
    <row r="370" spans="1:25" s="25" customFormat="1">
      <c r="A370" s="77"/>
      <c r="B370" s="101">
        <v>0</v>
      </c>
      <c r="C370" s="101">
        <v>0</v>
      </c>
      <c r="D370" s="25">
        <v>1000</v>
      </c>
      <c r="E370" s="101">
        <v>0</v>
      </c>
      <c r="F370" s="101">
        <v>0</v>
      </c>
      <c r="G370" s="25">
        <v>1000</v>
      </c>
      <c r="H370" s="102">
        <v>5</v>
      </c>
      <c r="I370" s="101">
        <v>0</v>
      </c>
      <c r="J370" s="101">
        <v>0</v>
      </c>
      <c r="K370" s="25">
        <v>1000</v>
      </c>
      <c r="L370" s="101">
        <v>0</v>
      </c>
      <c r="M370" s="101">
        <v>0</v>
      </c>
      <c r="N370" s="25">
        <v>1000</v>
      </c>
      <c r="O370" s="101">
        <v>0</v>
      </c>
      <c r="P370" s="101">
        <v>0</v>
      </c>
      <c r="Q370" s="25">
        <v>1000</v>
      </c>
      <c r="R370" s="102">
        <v>5</v>
      </c>
      <c r="S370" s="101">
        <v>0</v>
      </c>
      <c r="T370" s="101">
        <v>0</v>
      </c>
      <c r="U370" s="25">
        <v>1000</v>
      </c>
      <c r="V370" s="101">
        <v>0</v>
      </c>
      <c r="W370" s="101">
        <v>0</v>
      </c>
      <c r="X370" s="25">
        <v>1000</v>
      </c>
      <c r="Y370" s="102">
        <v>5</v>
      </c>
    </row>
    <row r="371" spans="1:25" s="25" customFormat="1">
      <c r="A371" s="77"/>
      <c r="B371" s="101">
        <v>0</v>
      </c>
      <c r="C371" s="101">
        <v>0</v>
      </c>
      <c r="D371" s="25">
        <v>1000</v>
      </c>
      <c r="E371" s="101">
        <v>0</v>
      </c>
      <c r="F371" s="101">
        <v>0</v>
      </c>
      <c r="G371" s="25">
        <v>1000</v>
      </c>
      <c r="H371" s="102">
        <v>5</v>
      </c>
      <c r="I371" s="101">
        <v>0</v>
      </c>
      <c r="J371" s="101">
        <v>0</v>
      </c>
      <c r="K371" s="25">
        <v>1000</v>
      </c>
      <c r="L371" s="101">
        <v>0</v>
      </c>
      <c r="M371" s="101">
        <v>0</v>
      </c>
      <c r="N371" s="25">
        <v>1000</v>
      </c>
      <c r="O371" s="101">
        <v>0</v>
      </c>
      <c r="P371" s="101">
        <v>0</v>
      </c>
      <c r="Q371" s="25">
        <v>1000</v>
      </c>
      <c r="R371" s="102">
        <v>5</v>
      </c>
      <c r="S371" s="101">
        <v>0</v>
      </c>
      <c r="T371" s="101">
        <v>0</v>
      </c>
      <c r="U371" s="25">
        <v>1000</v>
      </c>
      <c r="V371" s="101">
        <v>0</v>
      </c>
      <c r="W371" s="101">
        <v>0</v>
      </c>
      <c r="X371" s="25">
        <v>1000</v>
      </c>
      <c r="Y371" s="102">
        <v>5</v>
      </c>
    </row>
    <row r="372" spans="1:25" s="25" customFormat="1">
      <c r="A372" s="77"/>
      <c r="B372" s="101">
        <v>0</v>
      </c>
      <c r="C372" s="101">
        <v>0</v>
      </c>
      <c r="D372" s="25">
        <v>1000</v>
      </c>
      <c r="E372" s="101">
        <v>0</v>
      </c>
      <c r="F372" s="101">
        <v>0</v>
      </c>
      <c r="G372" s="25">
        <v>1000</v>
      </c>
      <c r="H372" s="102">
        <v>5</v>
      </c>
      <c r="I372" s="101">
        <v>0</v>
      </c>
      <c r="J372" s="101">
        <v>0</v>
      </c>
      <c r="K372" s="25">
        <v>1000</v>
      </c>
      <c r="L372" s="101">
        <v>0</v>
      </c>
      <c r="M372" s="101">
        <v>0</v>
      </c>
      <c r="N372" s="25">
        <v>1000</v>
      </c>
      <c r="O372" s="101">
        <v>0</v>
      </c>
      <c r="P372" s="101">
        <v>0</v>
      </c>
      <c r="Q372" s="25">
        <v>1000</v>
      </c>
      <c r="R372" s="102">
        <v>5</v>
      </c>
      <c r="S372" s="101">
        <v>0</v>
      </c>
      <c r="T372" s="101">
        <v>0</v>
      </c>
      <c r="U372" s="25">
        <v>1000</v>
      </c>
      <c r="V372" s="101">
        <v>0</v>
      </c>
      <c r="W372" s="101">
        <v>0</v>
      </c>
      <c r="X372" s="25">
        <v>1000</v>
      </c>
      <c r="Y372" s="102">
        <v>5</v>
      </c>
    </row>
    <row r="373" spans="1:25" s="25" customFormat="1">
      <c r="A373" s="77"/>
      <c r="B373" s="101">
        <v>0</v>
      </c>
      <c r="C373" s="101">
        <v>0</v>
      </c>
      <c r="D373" s="25">
        <v>1000</v>
      </c>
      <c r="E373" s="101">
        <v>0</v>
      </c>
      <c r="F373" s="101">
        <v>0</v>
      </c>
      <c r="G373" s="25">
        <v>1000</v>
      </c>
      <c r="H373" s="102">
        <v>5</v>
      </c>
      <c r="I373" s="101">
        <v>0</v>
      </c>
      <c r="J373" s="101">
        <v>0</v>
      </c>
      <c r="K373" s="25">
        <v>1000</v>
      </c>
      <c r="L373" s="101">
        <v>0</v>
      </c>
      <c r="M373" s="101">
        <v>0</v>
      </c>
      <c r="N373" s="25">
        <v>1000</v>
      </c>
      <c r="O373" s="101">
        <v>0</v>
      </c>
      <c r="P373" s="101">
        <v>0</v>
      </c>
      <c r="Q373" s="25">
        <v>1000</v>
      </c>
      <c r="R373" s="102">
        <v>5</v>
      </c>
      <c r="S373" s="101">
        <v>0</v>
      </c>
      <c r="T373" s="101">
        <v>0</v>
      </c>
      <c r="U373" s="25">
        <v>1000</v>
      </c>
      <c r="V373" s="101">
        <v>0</v>
      </c>
      <c r="W373" s="101">
        <v>0</v>
      </c>
      <c r="X373" s="25">
        <v>1000</v>
      </c>
      <c r="Y373" s="102">
        <v>5</v>
      </c>
    </row>
    <row r="374" spans="1:25" s="25" customFormat="1">
      <c r="A374" s="77"/>
      <c r="B374" s="101">
        <v>0</v>
      </c>
      <c r="C374" s="101">
        <v>0</v>
      </c>
      <c r="D374" s="25">
        <v>1000</v>
      </c>
      <c r="E374" s="101">
        <v>0</v>
      </c>
      <c r="F374" s="101">
        <v>0</v>
      </c>
      <c r="G374" s="25">
        <v>1000</v>
      </c>
      <c r="H374" s="102">
        <v>5</v>
      </c>
      <c r="I374" s="101">
        <v>0</v>
      </c>
      <c r="J374" s="101">
        <v>0</v>
      </c>
      <c r="K374" s="25">
        <v>1000</v>
      </c>
      <c r="L374" s="101">
        <v>0</v>
      </c>
      <c r="M374" s="101">
        <v>0</v>
      </c>
      <c r="N374" s="25">
        <v>1000</v>
      </c>
      <c r="O374" s="101">
        <v>0</v>
      </c>
      <c r="P374" s="101">
        <v>0</v>
      </c>
      <c r="Q374" s="25">
        <v>1000</v>
      </c>
      <c r="R374" s="102">
        <v>5</v>
      </c>
      <c r="S374" s="101">
        <v>0</v>
      </c>
      <c r="T374" s="101">
        <v>0</v>
      </c>
      <c r="U374" s="25">
        <v>1000</v>
      </c>
      <c r="V374" s="101">
        <v>0</v>
      </c>
      <c r="W374" s="101">
        <v>0</v>
      </c>
      <c r="X374" s="25">
        <v>1000</v>
      </c>
      <c r="Y374" s="102">
        <v>5</v>
      </c>
    </row>
    <row r="375" spans="1:25" s="25" customFormat="1">
      <c r="A375" s="77"/>
      <c r="B375" s="101">
        <v>0</v>
      </c>
      <c r="C375" s="101">
        <v>0</v>
      </c>
      <c r="D375" s="25">
        <v>1000</v>
      </c>
      <c r="E375" s="101">
        <v>0</v>
      </c>
      <c r="F375" s="101">
        <v>0</v>
      </c>
      <c r="G375" s="25">
        <v>1000</v>
      </c>
      <c r="H375" s="102">
        <v>5</v>
      </c>
      <c r="I375" s="101">
        <v>0</v>
      </c>
      <c r="J375" s="101">
        <v>0</v>
      </c>
      <c r="K375" s="25">
        <v>1000</v>
      </c>
      <c r="L375" s="101">
        <v>0</v>
      </c>
      <c r="M375" s="101">
        <v>0</v>
      </c>
      <c r="N375" s="25">
        <v>1000</v>
      </c>
      <c r="O375" s="101">
        <v>0</v>
      </c>
      <c r="P375" s="101">
        <v>0</v>
      </c>
      <c r="Q375" s="25">
        <v>1000</v>
      </c>
      <c r="R375" s="102">
        <v>5</v>
      </c>
      <c r="S375" s="101">
        <v>0</v>
      </c>
      <c r="T375" s="101">
        <v>0</v>
      </c>
      <c r="U375" s="25">
        <v>1000</v>
      </c>
      <c r="V375" s="101">
        <v>0</v>
      </c>
      <c r="W375" s="101">
        <v>0</v>
      </c>
      <c r="X375" s="25">
        <v>1000</v>
      </c>
      <c r="Y375" s="102">
        <v>5</v>
      </c>
    </row>
    <row r="376" spans="1:25" s="25" customFormat="1">
      <c r="A376" s="77"/>
      <c r="B376" s="101">
        <v>0</v>
      </c>
      <c r="C376" s="101">
        <v>0</v>
      </c>
      <c r="D376" s="25">
        <v>1000</v>
      </c>
      <c r="E376" s="101">
        <v>0</v>
      </c>
      <c r="F376" s="101">
        <v>0</v>
      </c>
      <c r="G376" s="25">
        <v>1000</v>
      </c>
      <c r="H376" s="102">
        <v>5</v>
      </c>
      <c r="I376" s="101">
        <v>0</v>
      </c>
      <c r="J376" s="101">
        <v>0</v>
      </c>
      <c r="K376" s="25">
        <v>1000</v>
      </c>
      <c r="L376" s="101">
        <v>0</v>
      </c>
      <c r="M376" s="101">
        <v>0</v>
      </c>
      <c r="N376" s="25">
        <v>1000</v>
      </c>
      <c r="O376" s="101">
        <v>0</v>
      </c>
      <c r="P376" s="101">
        <v>0</v>
      </c>
      <c r="Q376" s="25">
        <v>1000</v>
      </c>
      <c r="R376" s="102">
        <v>5</v>
      </c>
      <c r="S376" s="101">
        <v>0</v>
      </c>
      <c r="T376" s="101">
        <v>0</v>
      </c>
      <c r="U376" s="25">
        <v>1000</v>
      </c>
      <c r="V376" s="101">
        <v>0</v>
      </c>
      <c r="W376" s="101">
        <v>0</v>
      </c>
      <c r="X376" s="25">
        <v>1000</v>
      </c>
      <c r="Y376" s="102">
        <v>5</v>
      </c>
    </row>
    <row r="377" spans="1:25" s="25" customFormat="1">
      <c r="A377" s="77"/>
      <c r="B377" s="101">
        <v>0</v>
      </c>
      <c r="C377" s="101">
        <v>0</v>
      </c>
      <c r="D377" s="25">
        <v>1000</v>
      </c>
      <c r="E377" s="101">
        <v>0</v>
      </c>
      <c r="F377" s="101">
        <v>0</v>
      </c>
      <c r="G377" s="25">
        <v>1000</v>
      </c>
      <c r="H377" s="102">
        <v>5</v>
      </c>
      <c r="I377" s="101">
        <v>0</v>
      </c>
      <c r="J377" s="101">
        <v>0</v>
      </c>
      <c r="K377" s="25">
        <v>1000</v>
      </c>
      <c r="L377" s="101">
        <v>0</v>
      </c>
      <c r="M377" s="101">
        <v>0</v>
      </c>
      <c r="N377" s="25">
        <v>1000</v>
      </c>
      <c r="O377" s="101">
        <v>0</v>
      </c>
      <c r="P377" s="101">
        <v>0</v>
      </c>
      <c r="Q377" s="25">
        <v>1000</v>
      </c>
      <c r="R377" s="102">
        <v>5</v>
      </c>
      <c r="S377" s="101">
        <v>0</v>
      </c>
      <c r="T377" s="101">
        <v>0</v>
      </c>
      <c r="U377" s="25">
        <v>1000</v>
      </c>
      <c r="V377" s="101">
        <v>0</v>
      </c>
      <c r="W377" s="101">
        <v>0</v>
      </c>
      <c r="X377" s="25">
        <v>1000</v>
      </c>
      <c r="Y377" s="102">
        <v>5</v>
      </c>
    </row>
    <row r="378" spans="1:25" s="25" customFormat="1">
      <c r="A378" s="77"/>
      <c r="B378" s="103">
        <v>0</v>
      </c>
      <c r="C378" s="103">
        <v>0</v>
      </c>
      <c r="D378" s="25">
        <v>1000</v>
      </c>
      <c r="E378" s="103">
        <v>0</v>
      </c>
      <c r="F378" s="103">
        <v>0</v>
      </c>
      <c r="G378" s="25">
        <v>1000</v>
      </c>
      <c r="H378" s="102">
        <v>5</v>
      </c>
      <c r="I378" s="103">
        <v>0</v>
      </c>
      <c r="J378" s="103">
        <v>0</v>
      </c>
      <c r="K378" s="25">
        <v>1000</v>
      </c>
      <c r="L378" s="103">
        <v>0</v>
      </c>
      <c r="M378" s="103">
        <v>0</v>
      </c>
      <c r="N378" s="25">
        <v>1000</v>
      </c>
      <c r="O378" s="103">
        <v>0</v>
      </c>
      <c r="P378" s="103">
        <v>0</v>
      </c>
      <c r="Q378" s="25">
        <v>1000</v>
      </c>
      <c r="R378" s="102">
        <v>5</v>
      </c>
      <c r="S378" s="103">
        <v>0</v>
      </c>
      <c r="T378" s="103">
        <v>0</v>
      </c>
      <c r="U378" s="25">
        <v>1000</v>
      </c>
      <c r="V378" s="103">
        <v>0</v>
      </c>
      <c r="W378" s="103">
        <v>0</v>
      </c>
      <c r="X378" s="25">
        <v>1000</v>
      </c>
      <c r="Y378" s="102">
        <v>5</v>
      </c>
    </row>
  </sheetData>
  <mergeCells count="5">
    <mergeCell ref="D6:E6"/>
    <mergeCell ref="D4:E4"/>
    <mergeCell ref="D5:E5"/>
    <mergeCell ref="D2:E2"/>
    <mergeCell ref="D3:E3"/>
  </mergeCells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N24"/>
  <sheetViews>
    <sheetView workbookViewId="0">
      <selection activeCell="C3" sqref="C3"/>
    </sheetView>
  </sheetViews>
  <sheetFormatPr defaultColWidth="9.109375" defaultRowHeight="10.199999999999999"/>
  <cols>
    <col min="1" max="2" width="9.109375" style="4"/>
    <col min="3" max="3" width="6.33203125" style="4" customWidth="1"/>
    <col min="4" max="4" width="5.33203125" style="4" customWidth="1"/>
    <col min="5" max="5" width="4.44140625" style="4" customWidth="1"/>
    <col min="6" max="6" width="5.5546875" style="4" customWidth="1"/>
    <col min="7" max="7" width="5.6640625" style="4" customWidth="1"/>
    <col min="8" max="8" width="4.5546875" style="4" customWidth="1"/>
    <col min="9" max="9" width="4.109375" style="4" customWidth="1"/>
    <col min="10" max="10" width="5.44140625" style="4" customWidth="1"/>
    <col min="11" max="16384" width="9.109375" style="4"/>
  </cols>
  <sheetData>
    <row r="2" spans="2:14">
      <c r="B2" s="4" t="s">
        <v>35</v>
      </c>
      <c r="C2" s="81">
        <f>Basket!C2</f>
        <v>3</v>
      </c>
      <c r="F2" s="4">
        <f>Basket!F2</f>
        <v>1</v>
      </c>
      <c r="G2" s="4">
        <f>Basket!G2</f>
        <v>2</v>
      </c>
      <c r="H2" s="4">
        <f>Basket!H2</f>
        <v>3</v>
      </c>
      <c r="I2" s="4" t="str">
        <f>Basket!I2</f>
        <v/>
      </c>
      <c r="J2" s="4" t="str">
        <f>Basket!J2</f>
        <v/>
      </c>
    </row>
    <row r="3" spans="2:14">
      <c r="B3" s="4" t="s">
        <v>84</v>
      </c>
      <c r="C3" s="81">
        <f>Basket!C3</f>
        <v>7</v>
      </c>
      <c r="F3" s="4">
        <f>Basket!F3</f>
        <v>2</v>
      </c>
      <c r="G3" s="4">
        <f>Basket!G3</f>
        <v>3</v>
      </c>
      <c r="H3" s="4">
        <f>Basket!H3</f>
        <v>2</v>
      </c>
      <c r="I3" s="4">
        <f>Basket!I3</f>
        <v>0</v>
      </c>
      <c r="J3" s="4">
        <f>Basket!J3</f>
        <v>0</v>
      </c>
    </row>
    <row r="4" spans="2:14">
      <c r="B4" s="4" t="s">
        <v>85</v>
      </c>
      <c r="C4" s="4">
        <f>maxcomm</f>
        <v>3</v>
      </c>
    </row>
    <row r="7" spans="2:14">
      <c r="B7" s="4" t="s">
        <v>86</v>
      </c>
      <c r="D7" s="34" t="s">
        <v>88</v>
      </c>
    </row>
    <row r="9" spans="2:14">
      <c r="B9" s="25">
        <v>1</v>
      </c>
      <c r="C9" s="25">
        <v>0.8</v>
      </c>
      <c r="D9" s="25">
        <v>1</v>
      </c>
      <c r="E9" s="25">
        <v>0.7</v>
      </c>
      <c r="F9" s="25">
        <v>0.6</v>
      </c>
      <c r="G9" s="25">
        <v>1</v>
      </c>
      <c r="H9" s="25">
        <v>0.5</v>
      </c>
      <c r="I9" s="25"/>
      <c r="J9" s="25"/>
      <c r="K9" s="25"/>
      <c r="L9" s="25"/>
      <c r="M9" s="25"/>
      <c r="N9" s="25"/>
    </row>
    <row r="10" spans="2:14">
      <c r="B10" s="25">
        <v>0.8</v>
      </c>
      <c r="C10" s="25">
        <v>1</v>
      </c>
      <c r="D10" s="25">
        <v>0.7</v>
      </c>
      <c r="E10" s="25">
        <v>1</v>
      </c>
      <c r="F10" s="25">
        <v>0.7</v>
      </c>
      <c r="G10" s="25">
        <v>0.5</v>
      </c>
      <c r="H10" s="25">
        <v>1</v>
      </c>
      <c r="I10" s="25"/>
      <c r="J10" s="25"/>
      <c r="K10" s="25"/>
      <c r="L10" s="25"/>
      <c r="M10" s="25"/>
      <c r="N10" s="25"/>
    </row>
    <row r="11" spans="2:14">
      <c r="B11" s="25">
        <v>0</v>
      </c>
      <c r="C11" s="25">
        <v>0</v>
      </c>
      <c r="D11" s="25">
        <v>0.6</v>
      </c>
      <c r="E11" s="25">
        <v>0.7</v>
      </c>
      <c r="F11" s="25">
        <v>1</v>
      </c>
      <c r="G11" s="25">
        <v>0</v>
      </c>
      <c r="H11" s="25">
        <v>0</v>
      </c>
      <c r="I11" s="25"/>
      <c r="J11" s="25"/>
      <c r="K11" s="25"/>
      <c r="L11" s="25"/>
      <c r="M11" s="25"/>
      <c r="N11" s="25"/>
    </row>
    <row r="12" spans="2:14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2:14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2:14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2:14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2:14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2:14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2:14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2:14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2:14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2:14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2:14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2:14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75"/>
  <sheetViews>
    <sheetView workbookViewId="0">
      <selection activeCell="B9" sqref="B9:IV375"/>
    </sheetView>
  </sheetViews>
  <sheetFormatPr defaultColWidth="9.109375" defaultRowHeight="10.199999999999999"/>
  <cols>
    <col min="1" max="1" width="8.109375" style="77" customWidth="1"/>
    <col min="2" max="2" width="8.5546875" style="78" customWidth="1"/>
    <col min="3" max="3" width="6.6640625" style="79" customWidth="1"/>
    <col min="4" max="4" width="6" style="79" customWidth="1"/>
    <col min="5" max="5" width="6.109375" style="4" customWidth="1"/>
    <col min="6" max="11" width="6.6640625" style="4" customWidth="1"/>
    <col min="12" max="12" width="2.6640625" style="4" customWidth="1"/>
    <col min="13" max="18" width="6.6640625" style="4" customWidth="1"/>
    <col min="19" max="16384" width="9.109375" style="4"/>
  </cols>
  <sheetData>
    <row r="1" spans="1:18" ht="10.8" thickBot="1"/>
    <row r="2" spans="1:18" ht="13.2">
      <c r="B2" s="80" t="s">
        <v>35</v>
      </c>
      <c r="C2" s="41">
        <f>Swap</f>
        <v>1</v>
      </c>
      <c r="D2" s="173" t="s">
        <v>72</v>
      </c>
      <c r="E2" s="189"/>
      <c r="F2" s="90">
        <f>IF(C2&gt;=1, 1, "")</f>
        <v>1</v>
      </c>
      <c r="G2" s="90" t="str">
        <f>IF(C2&gt;=2, 2,"")</f>
        <v/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 ht="13.2">
      <c r="B3" s="82"/>
      <c r="D3" s="176" t="s">
        <v>23</v>
      </c>
      <c r="E3" s="177"/>
      <c r="F3" s="70">
        <v>36892</v>
      </c>
      <c r="G3" s="26"/>
      <c r="H3" s="26"/>
      <c r="I3" s="26"/>
      <c r="J3" s="26"/>
      <c r="K3" s="71"/>
    </row>
    <row r="4" spans="1:18" ht="13.8" thickBot="1">
      <c r="B4" s="82"/>
      <c r="D4" s="178" t="s">
        <v>24</v>
      </c>
      <c r="E4" s="179"/>
      <c r="F4" s="94">
        <v>36981</v>
      </c>
      <c r="G4" s="73"/>
      <c r="H4" s="73"/>
      <c r="I4" s="73"/>
      <c r="J4" s="73"/>
      <c r="K4" s="74"/>
    </row>
    <row r="5" spans="1:18" ht="13.2">
      <c r="D5" s="83"/>
      <c r="E5" s="92" t="s">
        <v>11</v>
      </c>
      <c r="F5" s="81">
        <f t="shared" ref="F5:K6" ca="1" si="0">(F3-ValuationDate)</f>
        <v>0</v>
      </c>
      <c r="G5" s="81">
        <f t="shared" ca="1" si="0"/>
        <v>-36892</v>
      </c>
      <c r="H5" s="81">
        <f t="shared" ca="1" si="0"/>
        <v>-36892</v>
      </c>
      <c r="I5" s="81">
        <f t="shared" ca="1" si="0"/>
        <v>-36892</v>
      </c>
      <c r="J5" s="81">
        <f t="shared" ca="1" si="0"/>
        <v>-36892</v>
      </c>
      <c r="K5" s="81">
        <f t="shared" ca="1" si="0"/>
        <v>-36892</v>
      </c>
    </row>
    <row r="6" spans="1:18">
      <c r="E6" s="4" t="s">
        <v>50</v>
      </c>
      <c r="F6" s="81">
        <f t="shared" ca="1" si="0"/>
        <v>89</v>
      </c>
      <c r="G6" s="81">
        <f t="shared" ca="1" si="0"/>
        <v>-36892</v>
      </c>
      <c r="H6" s="81">
        <f t="shared" ca="1" si="0"/>
        <v>-36892</v>
      </c>
      <c r="I6" s="81">
        <f t="shared" ca="1" si="0"/>
        <v>-36892</v>
      </c>
      <c r="J6" s="81">
        <f t="shared" ca="1" si="0"/>
        <v>-36892</v>
      </c>
      <c r="K6" s="81">
        <f t="shared" ca="1" si="0"/>
        <v>-36892</v>
      </c>
      <c r="L6" s="83"/>
      <c r="M6" s="175"/>
      <c r="N6" s="175"/>
      <c r="O6" s="175"/>
      <c r="P6" s="175"/>
      <c r="Q6" s="175"/>
      <c r="R6" s="175"/>
    </row>
    <row r="7" spans="1:18">
      <c r="A7" s="77" t="s">
        <v>0</v>
      </c>
      <c r="B7" s="80" t="s">
        <v>36</v>
      </c>
      <c r="C7" s="85" t="s">
        <v>37</v>
      </c>
      <c r="D7" s="79" t="s">
        <v>22</v>
      </c>
      <c r="E7" s="83" t="s">
        <v>38</v>
      </c>
    </row>
    <row r="8" spans="1:18">
      <c r="C8" s="86"/>
    </row>
    <row r="9" spans="1:18" s="25" customFormat="1">
      <c r="A9" s="87">
        <f ca="1">ValuationDate</f>
        <v>36892</v>
      </c>
      <c r="B9" s="101">
        <v>22.5</v>
      </c>
      <c r="C9" s="101">
        <v>0.44399999999999995</v>
      </c>
      <c r="D9" s="102">
        <v>25</v>
      </c>
      <c r="E9" s="25">
        <v>1000</v>
      </c>
      <c r="F9" s="101"/>
      <c r="G9" s="104"/>
      <c r="H9" s="105"/>
    </row>
    <row r="10" spans="1:18" s="25" customFormat="1">
      <c r="A10" s="87">
        <f t="shared" ref="A10:A73" ca="1" si="1">EOMONTH(A9,0)+1</f>
        <v>36923</v>
      </c>
      <c r="B10" s="101">
        <v>20.5</v>
      </c>
      <c r="C10" s="101">
        <v>0.40749999999999997</v>
      </c>
      <c r="D10" s="102">
        <v>25</v>
      </c>
      <c r="E10" s="25">
        <v>1000</v>
      </c>
      <c r="F10" s="101"/>
      <c r="G10" s="104"/>
      <c r="H10" s="105"/>
    </row>
    <row r="11" spans="1:18" s="25" customFormat="1">
      <c r="A11" s="87">
        <f t="shared" ca="1" si="1"/>
        <v>36951</v>
      </c>
      <c r="B11" s="101">
        <v>21.5</v>
      </c>
      <c r="C11" s="101">
        <v>0.27</v>
      </c>
      <c r="D11" s="102">
        <v>25</v>
      </c>
      <c r="E11" s="25">
        <v>1000</v>
      </c>
      <c r="F11" s="101"/>
      <c r="G11" s="104"/>
      <c r="H11" s="105"/>
    </row>
    <row r="12" spans="1:18" s="25" customFormat="1">
      <c r="A12" s="87">
        <f t="shared" ca="1" si="1"/>
        <v>36982</v>
      </c>
      <c r="B12" s="101">
        <v>22.5</v>
      </c>
      <c r="C12" s="101">
        <v>0.27</v>
      </c>
      <c r="D12" s="102">
        <v>25</v>
      </c>
      <c r="E12" s="25">
        <v>1000</v>
      </c>
      <c r="F12" s="101"/>
      <c r="G12" s="104"/>
      <c r="H12" s="105"/>
    </row>
    <row r="13" spans="1:18" s="25" customFormat="1">
      <c r="A13" s="87">
        <f t="shared" ca="1" si="1"/>
        <v>37012</v>
      </c>
      <c r="B13" s="101">
        <v>23.5</v>
      </c>
      <c r="C13" s="101">
        <v>0.32</v>
      </c>
      <c r="D13" s="102">
        <v>25</v>
      </c>
      <c r="E13" s="25">
        <v>1000</v>
      </c>
      <c r="F13" s="101"/>
      <c r="G13" s="106"/>
      <c r="H13" s="105"/>
    </row>
    <row r="14" spans="1:18" s="25" customFormat="1">
      <c r="A14" s="87">
        <f t="shared" ca="1" si="1"/>
        <v>37043</v>
      </c>
      <c r="B14" s="101">
        <v>27.75</v>
      </c>
      <c r="C14" s="101">
        <v>0.44450000000000001</v>
      </c>
      <c r="D14" s="102">
        <v>25</v>
      </c>
      <c r="E14" s="25">
        <v>1000</v>
      </c>
      <c r="F14" s="101"/>
      <c r="G14" s="106"/>
      <c r="H14" s="105"/>
    </row>
    <row r="15" spans="1:18" s="25" customFormat="1">
      <c r="A15" s="87">
        <f t="shared" ca="1" si="1"/>
        <v>37073</v>
      </c>
      <c r="B15" s="101">
        <v>34.5</v>
      </c>
      <c r="C15" s="101">
        <v>0.53149999999999997</v>
      </c>
      <c r="D15" s="102">
        <v>25</v>
      </c>
      <c r="E15" s="25">
        <v>1000</v>
      </c>
      <c r="F15" s="101"/>
      <c r="G15" s="106"/>
      <c r="H15" s="105"/>
    </row>
    <row r="16" spans="1:18" s="25" customFormat="1">
      <c r="A16" s="87">
        <f t="shared" ca="1" si="1"/>
        <v>37104</v>
      </c>
      <c r="B16" s="101">
        <v>34.5</v>
      </c>
      <c r="C16" s="101">
        <v>0.51700000000000002</v>
      </c>
      <c r="D16" s="102">
        <v>25</v>
      </c>
      <c r="E16" s="25">
        <v>1000</v>
      </c>
      <c r="F16" s="101"/>
      <c r="G16" s="106"/>
      <c r="H16" s="105"/>
    </row>
    <row r="17" spans="1:8" s="25" customFormat="1">
      <c r="A17" s="87">
        <f t="shared" ca="1" si="1"/>
        <v>37135</v>
      </c>
      <c r="B17" s="101">
        <v>23.75</v>
      </c>
      <c r="C17" s="101">
        <v>0.37474999999999997</v>
      </c>
      <c r="D17" s="102">
        <v>25</v>
      </c>
      <c r="E17" s="25">
        <v>1000</v>
      </c>
      <c r="F17" s="101"/>
      <c r="G17" s="106"/>
      <c r="H17" s="105"/>
    </row>
    <row r="18" spans="1:8" s="25" customFormat="1">
      <c r="A18" s="87">
        <f t="shared" ca="1" si="1"/>
        <v>37165</v>
      </c>
      <c r="B18" s="101">
        <v>22.75</v>
      </c>
      <c r="C18" s="101">
        <v>0.23</v>
      </c>
      <c r="D18" s="102">
        <v>25</v>
      </c>
      <c r="E18" s="25">
        <v>1000</v>
      </c>
      <c r="F18" s="101"/>
      <c r="G18" s="106"/>
      <c r="H18" s="105"/>
    </row>
    <row r="19" spans="1:8" s="25" customFormat="1">
      <c r="A19" s="87">
        <f t="shared" ca="1" si="1"/>
        <v>37196</v>
      </c>
      <c r="B19" s="101">
        <v>22.75</v>
      </c>
      <c r="C19" s="101">
        <v>0.23</v>
      </c>
      <c r="D19" s="102">
        <v>25</v>
      </c>
      <c r="E19" s="25">
        <v>1000</v>
      </c>
      <c r="F19" s="101"/>
      <c r="G19" s="106"/>
      <c r="H19" s="105"/>
    </row>
    <row r="20" spans="1:8" s="25" customFormat="1">
      <c r="A20" s="87">
        <f t="shared" ca="1" si="1"/>
        <v>37226</v>
      </c>
      <c r="B20" s="101">
        <v>20.75</v>
      </c>
      <c r="C20" s="101">
        <v>0.23</v>
      </c>
      <c r="D20" s="102">
        <v>25</v>
      </c>
      <c r="E20" s="25">
        <v>1000</v>
      </c>
      <c r="F20" s="101"/>
      <c r="G20" s="106"/>
      <c r="H20" s="105"/>
    </row>
    <row r="21" spans="1:8" s="25" customFormat="1">
      <c r="A21" s="87">
        <f t="shared" ca="1" si="1"/>
        <v>37257</v>
      </c>
      <c r="B21" s="101">
        <v>23</v>
      </c>
      <c r="C21" s="101">
        <v>0.27</v>
      </c>
      <c r="D21" s="102">
        <v>25</v>
      </c>
      <c r="E21" s="25">
        <v>1000</v>
      </c>
      <c r="F21" s="101"/>
      <c r="G21" s="106"/>
      <c r="H21" s="105"/>
    </row>
    <row r="22" spans="1:8" s="25" customFormat="1">
      <c r="A22" s="87">
        <f t="shared" ca="1" si="1"/>
        <v>37288</v>
      </c>
      <c r="B22" s="101">
        <v>21</v>
      </c>
      <c r="C22" s="101">
        <v>0.26250000000000001</v>
      </c>
      <c r="D22" s="102">
        <v>25</v>
      </c>
      <c r="E22" s="25">
        <v>1000</v>
      </c>
      <c r="F22" s="101"/>
      <c r="G22" s="106"/>
      <c r="H22" s="105"/>
    </row>
    <row r="23" spans="1:8" s="25" customFormat="1">
      <c r="A23" s="87">
        <f t="shared" ca="1" si="1"/>
        <v>37316</v>
      </c>
      <c r="B23" s="101">
        <v>22</v>
      </c>
      <c r="C23" s="101">
        <v>0.20749999999999999</v>
      </c>
      <c r="D23" s="102">
        <v>25</v>
      </c>
      <c r="E23" s="25">
        <v>1000</v>
      </c>
      <c r="F23" s="101"/>
      <c r="G23" s="106"/>
      <c r="H23" s="105"/>
    </row>
    <row r="24" spans="1:8" s="25" customFormat="1">
      <c r="A24" s="87">
        <f t="shared" ca="1" si="1"/>
        <v>37347</v>
      </c>
      <c r="B24" s="101">
        <v>23</v>
      </c>
      <c r="C24" s="101">
        <v>0.20749999999999999</v>
      </c>
      <c r="D24" s="102">
        <v>25</v>
      </c>
      <c r="E24" s="25">
        <v>1000</v>
      </c>
      <c r="F24" s="101"/>
      <c r="G24" s="106"/>
      <c r="H24" s="105"/>
    </row>
    <row r="25" spans="1:8" s="25" customFormat="1">
      <c r="A25" s="87">
        <f t="shared" ca="1" si="1"/>
        <v>37377</v>
      </c>
      <c r="B25" s="101">
        <v>24</v>
      </c>
      <c r="C25" s="101">
        <v>0.23749999999999999</v>
      </c>
      <c r="D25" s="102">
        <v>25</v>
      </c>
      <c r="E25" s="25">
        <v>1000</v>
      </c>
      <c r="F25" s="101"/>
      <c r="G25" s="106"/>
      <c r="H25" s="105"/>
    </row>
    <row r="26" spans="1:8" s="25" customFormat="1">
      <c r="A26" s="87">
        <f t="shared" ca="1" si="1"/>
        <v>37408</v>
      </c>
      <c r="B26" s="101">
        <v>28</v>
      </c>
      <c r="C26" s="101">
        <v>0.41149999999999998</v>
      </c>
      <c r="D26" s="102">
        <v>25</v>
      </c>
      <c r="E26" s="25">
        <v>1000</v>
      </c>
      <c r="F26" s="101"/>
      <c r="G26" s="106"/>
      <c r="H26" s="105"/>
    </row>
    <row r="27" spans="1:8" s="25" customFormat="1">
      <c r="A27" s="87">
        <f t="shared" ca="1" si="1"/>
        <v>37438</v>
      </c>
      <c r="B27" s="101">
        <v>35</v>
      </c>
      <c r="C27" s="101">
        <v>0.4365</v>
      </c>
      <c r="D27" s="102">
        <v>25</v>
      </c>
      <c r="E27" s="25">
        <v>1000</v>
      </c>
      <c r="F27" s="101"/>
      <c r="G27" s="106"/>
      <c r="H27" s="105"/>
    </row>
    <row r="28" spans="1:8" s="25" customFormat="1">
      <c r="A28" s="87">
        <f t="shared" ca="1" si="1"/>
        <v>37469</v>
      </c>
      <c r="B28" s="101">
        <v>35</v>
      </c>
      <c r="C28" s="101">
        <v>0.4365</v>
      </c>
      <c r="D28" s="102">
        <v>25</v>
      </c>
      <c r="E28" s="25">
        <v>1000</v>
      </c>
      <c r="F28" s="101"/>
      <c r="G28" s="106"/>
      <c r="H28" s="105"/>
    </row>
    <row r="29" spans="1:8" s="25" customFormat="1">
      <c r="A29" s="87">
        <f t="shared" ca="1" si="1"/>
        <v>37500</v>
      </c>
      <c r="B29" s="101">
        <v>24.25</v>
      </c>
      <c r="C29" s="101">
        <v>0.39349999999999996</v>
      </c>
      <c r="D29" s="102">
        <v>25</v>
      </c>
      <c r="E29" s="25">
        <v>1000</v>
      </c>
      <c r="F29" s="101"/>
      <c r="G29" s="106"/>
      <c r="H29" s="105"/>
    </row>
    <row r="30" spans="1:8" s="25" customFormat="1">
      <c r="A30" s="87">
        <f t="shared" ca="1" si="1"/>
        <v>37530</v>
      </c>
      <c r="B30" s="101">
        <v>23.25</v>
      </c>
      <c r="C30" s="101">
        <v>0.185</v>
      </c>
      <c r="D30" s="102">
        <v>25</v>
      </c>
      <c r="E30" s="25">
        <v>1000</v>
      </c>
      <c r="F30" s="101"/>
      <c r="G30" s="106"/>
    </row>
    <row r="31" spans="1:8" s="25" customFormat="1">
      <c r="A31" s="87">
        <f t="shared" ca="1" si="1"/>
        <v>37561</v>
      </c>
      <c r="B31" s="101">
        <v>23.25</v>
      </c>
      <c r="C31" s="101">
        <v>0.185</v>
      </c>
      <c r="D31" s="102">
        <v>25</v>
      </c>
      <c r="E31" s="25">
        <v>1000</v>
      </c>
      <c r="F31" s="101"/>
      <c r="G31" s="107"/>
    </row>
    <row r="32" spans="1:8" s="25" customFormat="1">
      <c r="A32" s="87">
        <f t="shared" ca="1" si="1"/>
        <v>37591</v>
      </c>
      <c r="B32" s="101">
        <v>21.25</v>
      </c>
      <c r="C32" s="101">
        <v>0.185</v>
      </c>
      <c r="D32" s="102">
        <v>25</v>
      </c>
      <c r="E32" s="25">
        <v>1000</v>
      </c>
      <c r="F32" s="101"/>
    </row>
    <row r="33" spans="1:6" s="25" customFormat="1">
      <c r="A33" s="87">
        <f t="shared" ca="1" si="1"/>
        <v>37622</v>
      </c>
      <c r="B33" s="101">
        <v>24</v>
      </c>
      <c r="C33" s="101">
        <v>0.22</v>
      </c>
      <c r="D33" s="102">
        <v>25</v>
      </c>
      <c r="E33" s="25">
        <v>1000</v>
      </c>
      <c r="F33" s="101"/>
    </row>
    <row r="34" spans="1:6" s="25" customFormat="1">
      <c r="A34" s="87">
        <f t="shared" ca="1" si="1"/>
        <v>37653</v>
      </c>
      <c r="B34" s="101">
        <v>22</v>
      </c>
      <c r="C34" s="101">
        <v>0.21</v>
      </c>
      <c r="D34" s="102">
        <v>25</v>
      </c>
      <c r="E34" s="25">
        <v>1000</v>
      </c>
      <c r="F34" s="101"/>
    </row>
    <row r="35" spans="1:6" s="25" customFormat="1">
      <c r="A35" s="87">
        <f t="shared" ca="1" si="1"/>
        <v>37681</v>
      </c>
      <c r="B35" s="101">
        <v>23</v>
      </c>
      <c r="C35" s="101">
        <v>0.16</v>
      </c>
      <c r="D35" s="102">
        <v>25</v>
      </c>
      <c r="E35" s="25">
        <v>1000</v>
      </c>
      <c r="F35" s="101"/>
    </row>
    <row r="36" spans="1:6" s="25" customFormat="1">
      <c r="A36" s="87">
        <f t="shared" ca="1" si="1"/>
        <v>37712</v>
      </c>
      <c r="B36" s="101">
        <v>24</v>
      </c>
      <c r="C36" s="101">
        <v>0.16</v>
      </c>
      <c r="D36" s="102">
        <v>25</v>
      </c>
      <c r="E36" s="25">
        <v>1000</v>
      </c>
      <c r="F36" s="101"/>
    </row>
    <row r="37" spans="1:6" s="25" customFormat="1">
      <c r="A37" s="87">
        <f t="shared" ca="1" si="1"/>
        <v>37742</v>
      </c>
      <c r="B37" s="101">
        <v>25</v>
      </c>
      <c r="C37" s="101">
        <v>0.17499999999999999</v>
      </c>
      <c r="D37" s="102">
        <v>25</v>
      </c>
      <c r="E37" s="25">
        <v>1000</v>
      </c>
      <c r="F37" s="101"/>
    </row>
    <row r="38" spans="1:6" s="25" customFormat="1">
      <c r="A38" s="87">
        <f t="shared" ca="1" si="1"/>
        <v>37773</v>
      </c>
      <c r="B38" s="101">
        <v>29</v>
      </c>
      <c r="C38" s="101">
        <v>0.40749999999999997</v>
      </c>
      <c r="D38" s="102">
        <v>25</v>
      </c>
      <c r="E38" s="25">
        <v>1000</v>
      </c>
      <c r="F38" s="101"/>
    </row>
    <row r="39" spans="1:6" s="25" customFormat="1">
      <c r="A39" s="87">
        <f t="shared" ca="1" si="1"/>
        <v>37803</v>
      </c>
      <c r="B39" s="101">
        <v>36</v>
      </c>
      <c r="C39" s="101">
        <v>0.41249999999999998</v>
      </c>
      <c r="D39" s="102">
        <v>25</v>
      </c>
      <c r="E39" s="25">
        <v>1000</v>
      </c>
      <c r="F39" s="101"/>
    </row>
    <row r="40" spans="1:6" s="25" customFormat="1">
      <c r="A40" s="87">
        <f t="shared" ca="1" si="1"/>
        <v>37834</v>
      </c>
      <c r="B40" s="101">
        <v>36</v>
      </c>
      <c r="C40" s="101">
        <v>0.41249999999999998</v>
      </c>
      <c r="D40" s="102">
        <v>25</v>
      </c>
      <c r="E40" s="25">
        <v>1000</v>
      </c>
      <c r="F40" s="101"/>
    </row>
    <row r="41" spans="1:6" s="25" customFormat="1">
      <c r="A41" s="87">
        <f t="shared" ca="1" si="1"/>
        <v>37865</v>
      </c>
      <c r="B41" s="101">
        <v>25.25</v>
      </c>
      <c r="C41" s="101">
        <v>0.36349999999999999</v>
      </c>
      <c r="D41" s="102">
        <v>25</v>
      </c>
      <c r="E41" s="25">
        <v>1000</v>
      </c>
      <c r="F41" s="101"/>
    </row>
    <row r="42" spans="1:6" s="25" customFormat="1">
      <c r="A42" s="87">
        <f t="shared" ca="1" si="1"/>
        <v>37895</v>
      </c>
      <c r="B42" s="101">
        <v>24.25</v>
      </c>
      <c r="C42" s="101">
        <v>0.15</v>
      </c>
      <c r="D42" s="102">
        <v>25</v>
      </c>
      <c r="E42" s="25">
        <v>1000</v>
      </c>
      <c r="F42" s="101"/>
    </row>
    <row r="43" spans="1:6" s="25" customFormat="1">
      <c r="A43" s="87">
        <f t="shared" ca="1" si="1"/>
        <v>37926</v>
      </c>
      <c r="B43" s="101">
        <v>24.25</v>
      </c>
      <c r="C43" s="101">
        <v>0.15</v>
      </c>
      <c r="D43" s="102">
        <v>25</v>
      </c>
      <c r="E43" s="25">
        <v>1000</v>
      </c>
      <c r="F43" s="101"/>
    </row>
    <row r="44" spans="1:6" s="25" customFormat="1">
      <c r="A44" s="87">
        <f t="shared" ca="1" si="1"/>
        <v>37956</v>
      </c>
      <c r="B44" s="101">
        <v>22.25</v>
      </c>
      <c r="C44" s="101">
        <v>0.15</v>
      </c>
      <c r="D44" s="102">
        <v>25</v>
      </c>
      <c r="E44" s="25">
        <v>1000</v>
      </c>
      <c r="F44" s="101"/>
    </row>
    <row r="45" spans="1:6" s="25" customFormat="1">
      <c r="A45" s="87">
        <f t="shared" ca="1" si="1"/>
        <v>37987</v>
      </c>
      <c r="B45" s="101">
        <v>24.75</v>
      </c>
      <c r="C45" s="101">
        <v>0.16</v>
      </c>
      <c r="D45" s="102">
        <v>25</v>
      </c>
      <c r="E45" s="25">
        <v>1000</v>
      </c>
      <c r="F45" s="101"/>
    </row>
    <row r="46" spans="1:6" s="25" customFormat="1">
      <c r="A46" s="87">
        <f t="shared" ca="1" si="1"/>
        <v>38018</v>
      </c>
      <c r="B46" s="101">
        <v>22.75</v>
      </c>
      <c r="C46" s="101">
        <v>0.16</v>
      </c>
      <c r="D46" s="102">
        <v>25</v>
      </c>
      <c r="E46" s="25">
        <v>1000</v>
      </c>
      <c r="F46" s="101"/>
    </row>
    <row r="47" spans="1:6" s="25" customFormat="1">
      <c r="A47" s="87">
        <f t="shared" ca="1" si="1"/>
        <v>38047</v>
      </c>
      <c r="B47" s="101">
        <v>23.75</v>
      </c>
      <c r="C47" s="101">
        <v>0.13</v>
      </c>
      <c r="D47" s="102">
        <v>25</v>
      </c>
      <c r="E47" s="25">
        <v>1000</v>
      </c>
      <c r="F47" s="101"/>
    </row>
    <row r="48" spans="1:6" s="25" customFormat="1">
      <c r="A48" s="87">
        <f t="shared" ca="1" si="1"/>
        <v>38078</v>
      </c>
      <c r="B48" s="101">
        <v>24.75</v>
      </c>
      <c r="C48" s="101">
        <v>0.13</v>
      </c>
      <c r="D48" s="102">
        <v>25</v>
      </c>
      <c r="E48" s="25">
        <v>1000</v>
      </c>
      <c r="F48" s="101"/>
    </row>
    <row r="49" spans="1:6" s="25" customFormat="1">
      <c r="A49" s="87">
        <f t="shared" ca="1" si="1"/>
        <v>38108</v>
      </c>
      <c r="B49" s="101">
        <v>25.75</v>
      </c>
      <c r="C49" s="101">
        <v>0.13</v>
      </c>
      <c r="D49" s="102">
        <v>25</v>
      </c>
      <c r="E49" s="25">
        <v>1000</v>
      </c>
      <c r="F49" s="101"/>
    </row>
    <row r="50" spans="1:6" s="25" customFormat="1">
      <c r="A50" s="87">
        <f t="shared" ca="1" si="1"/>
        <v>38139</v>
      </c>
      <c r="B50" s="101">
        <v>29.75</v>
      </c>
      <c r="C50" s="101">
        <v>0.34350000000000003</v>
      </c>
      <c r="D50" s="102">
        <v>25</v>
      </c>
      <c r="E50" s="25">
        <v>1000</v>
      </c>
      <c r="F50" s="101"/>
    </row>
    <row r="51" spans="1:6" s="25" customFormat="1">
      <c r="A51" s="87">
        <f t="shared" ca="1" si="1"/>
        <v>38169</v>
      </c>
      <c r="B51" s="101">
        <v>36.75</v>
      </c>
      <c r="C51" s="101">
        <v>0.37839999999999996</v>
      </c>
      <c r="D51" s="102">
        <v>25</v>
      </c>
      <c r="E51" s="25">
        <v>1000</v>
      </c>
      <c r="F51" s="101"/>
    </row>
    <row r="52" spans="1:6" s="25" customFormat="1">
      <c r="A52" s="87">
        <f t="shared" ca="1" si="1"/>
        <v>38200</v>
      </c>
      <c r="B52" s="101">
        <v>36.75</v>
      </c>
      <c r="C52" s="101">
        <v>0.37839999999999996</v>
      </c>
      <c r="D52" s="102">
        <v>25</v>
      </c>
      <c r="E52" s="25">
        <v>1000</v>
      </c>
      <c r="F52" s="101"/>
    </row>
    <row r="53" spans="1:6" s="25" customFormat="1">
      <c r="A53" s="87">
        <f t="shared" ca="1" si="1"/>
        <v>38231</v>
      </c>
      <c r="B53" s="101">
        <v>26</v>
      </c>
      <c r="C53" s="101">
        <v>0.22190000000000001</v>
      </c>
      <c r="D53" s="102">
        <v>25</v>
      </c>
      <c r="E53" s="25">
        <v>1000</v>
      </c>
      <c r="F53" s="101"/>
    </row>
    <row r="54" spans="1:6" s="25" customFormat="1">
      <c r="A54" s="87">
        <f t="shared" ca="1" si="1"/>
        <v>38261</v>
      </c>
      <c r="B54" s="101">
        <v>25</v>
      </c>
      <c r="C54" s="101">
        <v>0.13</v>
      </c>
      <c r="D54" s="102">
        <v>25</v>
      </c>
      <c r="E54" s="25">
        <v>1000</v>
      </c>
      <c r="F54" s="101"/>
    </row>
    <row r="55" spans="1:6" s="25" customFormat="1">
      <c r="A55" s="87">
        <f t="shared" ca="1" si="1"/>
        <v>38292</v>
      </c>
      <c r="B55" s="101">
        <v>25</v>
      </c>
      <c r="C55" s="101">
        <v>0.13</v>
      </c>
      <c r="D55" s="102">
        <v>25</v>
      </c>
      <c r="E55" s="25">
        <v>1000</v>
      </c>
      <c r="F55" s="101"/>
    </row>
    <row r="56" spans="1:6" s="25" customFormat="1">
      <c r="A56" s="87">
        <f t="shared" ca="1" si="1"/>
        <v>38322</v>
      </c>
      <c r="B56" s="101">
        <v>23</v>
      </c>
      <c r="C56" s="101">
        <v>0.13</v>
      </c>
      <c r="D56" s="102">
        <v>25</v>
      </c>
      <c r="E56" s="25">
        <v>1000</v>
      </c>
      <c r="F56" s="101"/>
    </row>
    <row r="57" spans="1:6" s="25" customFormat="1">
      <c r="A57" s="87">
        <f t="shared" ca="1" si="1"/>
        <v>38353</v>
      </c>
      <c r="B57" s="101">
        <v>25.5</v>
      </c>
      <c r="C57" s="101">
        <v>0.14000000000000001</v>
      </c>
      <c r="D57" s="102">
        <v>25</v>
      </c>
      <c r="E57" s="25">
        <v>1000</v>
      </c>
      <c r="F57" s="101"/>
    </row>
    <row r="58" spans="1:6" s="25" customFormat="1">
      <c r="A58" s="87">
        <f t="shared" ca="1" si="1"/>
        <v>38384</v>
      </c>
      <c r="B58" s="101">
        <v>23.5</v>
      </c>
      <c r="C58" s="101">
        <v>0.14000000000000001</v>
      </c>
      <c r="D58" s="102">
        <v>25</v>
      </c>
      <c r="E58" s="25">
        <v>1000</v>
      </c>
      <c r="F58" s="101"/>
    </row>
    <row r="59" spans="1:6" s="25" customFormat="1">
      <c r="A59" s="87">
        <f t="shared" ca="1" si="1"/>
        <v>38412</v>
      </c>
      <c r="B59" s="101">
        <v>24.5</v>
      </c>
      <c r="C59" s="101">
        <v>0.11</v>
      </c>
      <c r="D59" s="102">
        <v>25</v>
      </c>
      <c r="E59" s="25">
        <v>1000</v>
      </c>
      <c r="F59" s="101"/>
    </row>
    <row r="60" spans="1:6" s="25" customFormat="1">
      <c r="A60" s="87">
        <f t="shared" ca="1" si="1"/>
        <v>38443</v>
      </c>
      <c r="B60" s="101">
        <v>25.5</v>
      </c>
      <c r="C60" s="101">
        <v>0.11</v>
      </c>
      <c r="D60" s="102">
        <v>25</v>
      </c>
      <c r="E60" s="25">
        <v>1000</v>
      </c>
      <c r="F60" s="101"/>
    </row>
    <row r="61" spans="1:6" s="25" customFormat="1">
      <c r="A61" s="87">
        <f t="shared" ca="1" si="1"/>
        <v>38473</v>
      </c>
      <c r="B61" s="101">
        <v>26.5</v>
      </c>
      <c r="C61" s="101">
        <v>0.11</v>
      </c>
      <c r="D61" s="102">
        <v>25</v>
      </c>
      <c r="E61" s="25">
        <v>1000</v>
      </c>
      <c r="F61" s="101"/>
    </row>
    <row r="62" spans="1:6" s="25" customFormat="1">
      <c r="A62" s="87">
        <f t="shared" ca="1" si="1"/>
        <v>38504</v>
      </c>
      <c r="B62" s="101">
        <v>30.5</v>
      </c>
      <c r="C62" s="101">
        <v>0.30915000000000004</v>
      </c>
      <c r="D62" s="102">
        <v>25</v>
      </c>
      <c r="E62" s="25">
        <v>1000</v>
      </c>
      <c r="F62" s="101"/>
    </row>
    <row r="63" spans="1:6" s="25" customFormat="1">
      <c r="A63" s="87">
        <f t="shared" ca="1" si="1"/>
        <v>38534</v>
      </c>
      <c r="B63" s="101">
        <v>37.5</v>
      </c>
      <c r="C63" s="101">
        <v>0.34055999999999997</v>
      </c>
      <c r="D63" s="102">
        <v>25</v>
      </c>
      <c r="E63" s="25">
        <v>1000</v>
      </c>
      <c r="F63" s="101"/>
    </row>
    <row r="64" spans="1:6" s="25" customFormat="1">
      <c r="A64" s="87">
        <f t="shared" ca="1" si="1"/>
        <v>38565</v>
      </c>
      <c r="B64" s="101">
        <v>37.5</v>
      </c>
      <c r="C64" s="101">
        <v>0.34055999999999997</v>
      </c>
      <c r="D64" s="102">
        <v>25</v>
      </c>
      <c r="E64" s="25">
        <v>1000</v>
      </c>
      <c r="F64" s="101"/>
    </row>
    <row r="65" spans="1:6" s="25" customFormat="1">
      <c r="A65" s="87">
        <f t="shared" ca="1" si="1"/>
        <v>38596</v>
      </c>
      <c r="B65" s="101">
        <v>26.75</v>
      </c>
      <c r="C65" s="101">
        <v>0.19971000000000003</v>
      </c>
      <c r="D65" s="102">
        <v>25</v>
      </c>
      <c r="E65" s="25">
        <v>1000</v>
      </c>
      <c r="F65" s="101"/>
    </row>
    <row r="66" spans="1:6" s="25" customFormat="1">
      <c r="A66" s="87">
        <f t="shared" ca="1" si="1"/>
        <v>38626</v>
      </c>
      <c r="B66" s="101">
        <v>25.75</v>
      </c>
      <c r="C66" s="101">
        <v>0.11</v>
      </c>
      <c r="D66" s="102">
        <v>25</v>
      </c>
      <c r="E66" s="25">
        <v>1000</v>
      </c>
      <c r="F66" s="101"/>
    </row>
    <row r="67" spans="1:6" s="25" customFormat="1">
      <c r="A67" s="87">
        <f t="shared" ca="1" si="1"/>
        <v>38657</v>
      </c>
      <c r="B67" s="101">
        <v>25.75</v>
      </c>
      <c r="C67" s="101">
        <v>0.11</v>
      </c>
      <c r="D67" s="102">
        <v>25</v>
      </c>
      <c r="E67" s="25">
        <v>1000</v>
      </c>
      <c r="F67" s="101"/>
    </row>
    <row r="68" spans="1:6" s="25" customFormat="1">
      <c r="A68" s="87">
        <f t="shared" ca="1" si="1"/>
        <v>38687</v>
      </c>
      <c r="B68" s="101">
        <v>23.75</v>
      </c>
      <c r="C68" s="101">
        <v>0.11</v>
      </c>
      <c r="D68" s="102">
        <v>25</v>
      </c>
      <c r="E68" s="25">
        <v>1000</v>
      </c>
      <c r="F68" s="101"/>
    </row>
    <row r="69" spans="1:6" s="25" customFormat="1">
      <c r="A69" s="87">
        <f t="shared" ca="1" si="1"/>
        <v>38718</v>
      </c>
      <c r="B69" s="101">
        <v>26.25</v>
      </c>
      <c r="C69" s="101">
        <v>0.1</v>
      </c>
      <c r="D69" s="102">
        <v>25</v>
      </c>
      <c r="E69" s="25">
        <v>1000</v>
      </c>
      <c r="F69" s="101"/>
    </row>
    <row r="70" spans="1:6" s="25" customFormat="1">
      <c r="A70" s="87">
        <f t="shared" ca="1" si="1"/>
        <v>38749</v>
      </c>
      <c r="B70" s="101">
        <v>24.25</v>
      </c>
      <c r="C70" s="101">
        <v>0.1</v>
      </c>
      <c r="D70" s="102">
        <v>25</v>
      </c>
      <c r="E70" s="25">
        <v>1000</v>
      </c>
      <c r="F70" s="101"/>
    </row>
    <row r="71" spans="1:6" s="25" customFormat="1">
      <c r="A71" s="87">
        <f t="shared" ca="1" si="1"/>
        <v>38777</v>
      </c>
      <c r="B71" s="101">
        <v>25.25</v>
      </c>
      <c r="C71" s="101">
        <v>0.1</v>
      </c>
      <c r="D71" s="102">
        <v>25</v>
      </c>
      <c r="E71" s="25">
        <v>1000</v>
      </c>
      <c r="F71" s="101"/>
    </row>
    <row r="72" spans="1:6" s="25" customFormat="1">
      <c r="A72" s="87">
        <f t="shared" ca="1" si="1"/>
        <v>38808</v>
      </c>
      <c r="B72" s="101">
        <v>26.25</v>
      </c>
      <c r="C72" s="101">
        <v>0.1</v>
      </c>
      <c r="D72" s="102">
        <v>25</v>
      </c>
      <c r="E72" s="25">
        <v>1000</v>
      </c>
      <c r="F72" s="101"/>
    </row>
    <row r="73" spans="1:6" s="25" customFormat="1">
      <c r="A73" s="87">
        <f t="shared" ca="1" si="1"/>
        <v>38838</v>
      </c>
      <c r="B73" s="101">
        <v>27.25</v>
      </c>
      <c r="C73" s="101">
        <v>0.1</v>
      </c>
      <c r="D73" s="102">
        <v>25</v>
      </c>
      <c r="E73" s="25">
        <v>1000</v>
      </c>
      <c r="F73" s="101"/>
    </row>
    <row r="74" spans="1:6" s="25" customFormat="1">
      <c r="A74" s="87">
        <f t="shared" ref="A74:A137" ca="1" si="2">EOMONTH(A73,0)+1</f>
        <v>38869</v>
      </c>
      <c r="B74" s="101">
        <v>31.25</v>
      </c>
      <c r="C74" s="101">
        <v>0.27823500000000007</v>
      </c>
      <c r="D74" s="102">
        <v>25</v>
      </c>
      <c r="E74" s="25">
        <v>1000</v>
      </c>
      <c r="F74" s="101"/>
    </row>
    <row r="75" spans="1:6" s="25" customFormat="1">
      <c r="A75" s="87">
        <f t="shared" ca="1" si="2"/>
        <v>38899</v>
      </c>
      <c r="B75" s="101">
        <v>38.25</v>
      </c>
      <c r="C75" s="101">
        <v>0.306504</v>
      </c>
      <c r="D75" s="102">
        <v>25</v>
      </c>
      <c r="E75" s="25">
        <v>1000</v>
      </c>
      <c r="F75" s="101"/>
    </row>
    <row r="76" spans="1:6" s="25" customFormat="1">
      <c r="A76" s="87">
        <f t="shared" ca="1" si="2"/>
        <v>38930</v>
      </c>
      <c r="B76" s="101">
        <v>38.25</v>
      </c>
      <c r="C76" s="101">
        <v>0.306504</v>
      </c>
      <c r="D76" s="102">
        <v>25</v>
      </c>
      <c r="E76" s="25">
        <v>1000</v>
      </c>
      <c r="F76" s="101"/>
    </row>
    <row r="77" spans="1:6" s="25" customFormat="1">
      <c r="A77" s="87">
        <f t="shared" ca="1" si="2"/>
        <v>38961</v>
      </c>
      <c r="B77" s="101">
        <v>27.5</v>
      </c>
      <c r="C77" s="101">
        <v>0.15976800000000002</v>
      </c>
      <c r="D77" s="102">
        <v>25</v>
      </c>
      <c r="E77" s="25">
        <v>1000</v>
      </c>
      <c r="F77" s="101"/>
    </row>
    <row r="78" spans="1:6" s="25" customFormat="1">
      <c r="A78" s="87">
        <f t="shared" ca="1" si="2"/>
        <v>38991</v>
      </c>
      <c r="B78" s="101">
        <v>26.5</v>
      </c>
      <c r="C78" s="101">
        <v>0.1</v>
      </c>
      <c r="D78" s="102">
        <v>25</v>
      </c>
      <c r="E78" s="25">
        <v>1000</v>
      </c>
      <c r="F78" s="101"/>
    </row>
    <row r="79" spans="1:6" s="25" customFormat="1">
      <c r="A79" s="87">
        <f t="shared" ca="1" si="2"/>
        <v>39022</v>
      </c>
      <c r="B79" s="101">
        <v>26.5</v>
      </c>
      <c r="C79" s="101">
        <v>0.1</v>
      </c>
      <c r="D79" s="102">
        <v>25</v>
      </c>
      <c r="E79" s="25">
        <v>1000</v>
      </c>
      <c r="F79" s="101"/>
    </row>
    <row r="80" spans="1:6" s="25" customFormat="1">
      <c r="A80" s="87">
        <f t="shared" ca="1" si="2"/>
        <v>39052</v>
      </c>
      <c r="B80" s="101">
        <v>24.5</v>
      </c>
      <c r="C80" s="101">
        <v>0.1</v>
      </c>
      <c r="D80" s="102">
        <v>25</v>
      </c>
      <c r="E80" s="25">
        <v>1000</v>
      </c>
      <c r="F80" s="101"/>
    </row>
    <row r="81" spans="1:6" s="25" customFormat="1">
      <c r="A81" s="87">
        <f t="shared" ca="1" si="2"/>
        <v>39083</v>
      </c>
      <c r="B81" s="101">
        <v>27</v>
      </c>
      <c r="C81" s="101">
        <v>8.5000000000000006E-2</v>
      </c>
      <c r="D81" s="102">
        <v>25</v>
      </c>
      <c r="E81" s="25">
        <v>1000</v>
      </c>
      <c r="F81" s="101"/>
    </row>
    <row r="82" spans="1:6" s="25" customFormat="1">
      <c r="A82" s="87">
        <f t="shared" ca="1" si="2"/>
        <v>39114</v>
      </c>
      <c r="B82" s="101">
        <v>25</v>
      </c>
      <c r="C82" s="101">
        <v>8.5000000000000006E-2</v>
      </c>
      <c r="D82" s="102">
        <v>25</v>
      </c>
      <c r="E82" s="25">
        <v>1000</v>
      </c>
      <c r="F82" s="101"/>
    </row>
    <row r="83" spans="1:6" s="25" customFormat="1">
      <c r="A83" s="87">
        <f t="shared" ca="1" si="2"/>
        <v>39142</v>
      </c>
      <c r="B83" s="101">
        <v>26</v>
      </c>
      <c r="C83" s="101">
        <v>8.5000000000000006E-2</v>
      </c>
      <c r="D83" s="102">
        <v>25</v>
      </c>
      <c r="E83" s="25">
        <v>1000</v>
      </c>
      <c r="F83" s="101"/>
    </row>
    <row r="84" spans="1:6" s="25" customFormat="1">
      <c r="A84" s="87">
        <f t="shared" ca="1" si="2"/>
        <v>39173</v>
      </c>
      <c r="B84" s="101">
        <v>27</v>
      </c>
      <c r="C84" s="101">
        <v>8.5000000000000006E-2</v>
      </c>
      <c r="D84" s="102">
        <v>25</v>
      </c>
      <c r="E84" s="25">
        <v>1000</v>
      </c>
      <c r="F84" s="101"/>
    </row>
    <row r="85" spans="1:6" s="25" customFormat="1">
      <c r="A85" s="87">
        <f t="shared" ca="1" si="2"/>
        <v>39203</v>
      </c>
      <c r="B85" s="101">
        <v>28</v>
      </c>
      <c r="C85" s="101">
        <v>8.5000000000000006E-2</v>
      </c>
      <c r="D85" s="102">
        <v>25</v>
      </c>
      <c r="E85" s="25">
        <v>1000</v>
      </c>
      <c r="F85" s="101"/>
    </row>
    <row r="86" spans="1:6" s="25" customFormat="1">
      <c r="A86" s="87">
        <f t="shared" ca="1" si="2"/>
        <v>39234</v>
      </c>
      <c r="B86" s="101">
        <v>32</v>
      </c>
      <c r="C86" s="101">
        <v>0.23649975000000004</v>
      </c>
      <c r="D86" s="102">
        <v>25</v>
      </c>
      <c r="E86" s="25">
        <v>1000</v>
      </c>
      <c r="F86" s="101"/>
    </row>
    <row r="87" spans="1:6" s="25" customFormat="1">
      <c r="A87" s="87">
        <f t="shared" ca="1" si="2"/>
        <v>39264</v>
      </c>
      <c r="B87" s="101">
        <v>39</v>
      </c>
      <c r="C87" s="101">
        <v>0.26052839999999999</v>
      </c>
      <c r="D87" s="102">
        <v>25</v>
      </c>
      <c r="E87" s="25">
        <v>1000</v>
      </c>
      <c r="F87" s="101"/>
    </row>
    <row r="88" spans="1:6" s="25" customFormat="1">
      <c r="A88" s="87">
        <f t="shared" ca="1" si="2"/>
        <v>39295</v>
      </c>
      <c r="B88" s="101">
        <v>39</v>
      </c>
      <c r="C88" s="101">
        <v>0.26052839999999999</v>
      </c>
      <c r="D88" s="102">
        <v>25</v>
      </c>
      <c r="E88" s="25">
        <v>1000</v>
      </c>
      <c r="F88" s="101"/>
    </row>
    <row r="89" spans="1:6" s="25" customFormat="1">
      <c r="A89" s="87">
        <f t="shared" ca="1" si="2"/>
        <v>39326</v>
      </c>
      <c r="B89" s="101">
        <v>28.25</v>
      </c>
      <c r="C89" s="101">
        <v>0.1358028</v>
      </c>
      <c r="D89" s="102">
        <v>25</v>
      </c>
      <c r="E89" s="25">
        <v>1000</v>
      </c>
      <c r="F89" s="101"/>
    </row>
    <row r="90" spans="1:6" s="25" customFormat="1">
      <c r="A90" s="87">
        <f t="shared" ca="1" si="2"/>
        <v>39356</v>
      </c>
      <c r="B90" s="101">
        <v>27.25</v>
      </c>
      <c r="C90" s="101">
        <v>8.5000000000000006E-2</v>
      </c>
      <c r="D90" s="102">
        <v>25</v>
      </c>
      <c r="E90" s="25">
        <v>1000</v>
      </c>
      <c r="F90" s="101"/>
    </row>
    <row r="91" spans="1:6" s="25" customFormat="1">
      <c r="A91" s="87">
        <f t="shared" ca="1" si="2"/>
        <v>39387</v>
      </c>
      <c r="B91" s="101">
        <v>27.25</v>
      </c>
      <c r="C91" s="101">
        <v>8.5000000000000006E-2</v>
      </c>
      <c r="D91" s="102">
        <v>25</v>
      </c>
      <c r="E91" s="25">
        <v>1000</v>
      </c>
      <c r="F91" s="101"/>
    </row>
    <row r="92" spans="1:6" s="25" customFormat="1">
      <c r="A92" s="87">
        <f t="shared" ca="1" si="2"/>
        <v>39417</v>
      </c>
      <c r="B92" s="101">
        <v>25.25</v>
      </c>
      <c r="C92" s="101">
        <v>8.5000000000000006E-2</v>
      </c>
      <c r="D92" s="102">
        <v>25</v>
      </c>
      <c r="E92" s="25">
        <v>1000</v>
      </c>
      <c r="F92" s="101"/>
    </row>
    <row r="93" spans="1:6" s="25" customFormat="1">
      <c r="A93" s="87">
        <f t="shared" ca="1" si="2"/>
        <v>39448</v>
      </c>
      <c r="B93" s="101">
        <v>27.75</v>
      </c>
      <c r="C93" s="101">
        <v>0.08</v>
      </c>
      <c r="D93" s="102">
        <v>25</v>
      </c>
      <c r="E93" s="25">
        <v>1000</v>
      </c>
      <c r="F93" s="101"/>
    </row>
    <row r="94" spans="1:6" s="25" customFormat="1">
      <c r="A94" s="87">
        <f t="shared" ca="1" si="2"/>
        <v>39479</v>
      </c>
      <c r="B94" s="101">
        <v>25.75</v>
      </c>
      <c r="C94" s="101">
        <v>0.08</v>
      </c>
      <c r="D94" s="102">
        <v>25</v>
      </c>
      <c r="E94" s="25">
        <v>1000</v>
      </c>
      <c r="F94" s="101"/>
    </row>
    <row r="95" spans="1:6" s="25" customFormat="1">
      <c r="A95" s="87">
        <f t="shared" ca="1" si="2"/>
        <v>39508</v>
      </c>
      <c r="B95" s="101">
        <v>26.75</v>
      </c>
      <c r="C95" s="101">
        <v>0.08</v>
      </c>
      <c r="D95" s="102">
        <v>25</v>
      </c>
      <c r="E95" s="25">
        <v>1000</v>
      </c>
      <c r="F95" s="101"/>
    </row>
    <row r="96" spans="1:6" s="25" customFormat="1">
      <c r="A96" s="87">
        <f t="shared" ca="1" si="2"/>
        <v>39539</v>
      </c>
      <c r="B96" s="101">
        <v>27.75</v>
      </c>
      <c r="C96" s="101">
        <v>0.08</v>
      </c>
      <c r="D96" s="102">
        <v>25</v>
      </c>
      <c r="E96" s="25">
        <v>1000</v>
      </c>
      <c r="F96" s="101"/>
    </row>
    <row r="97" spans="1:6" s="25" customFormat="1">
      <c r="A97" s="87">
        <f t="shared" ca="1" si="2"/>
        <v>39569</v>
      </c>
      <c r="B97" s="101">
        <v>28.75</v>
      </c>
      <c r="C97" s="101">
        <v>0.08</v>
      </c>
      <c r="D97" s="102">
        <v>25</v>
      </c>
      <c r="E97" s="25">
        <v>1000</v>
      </c>
      <c r="F97" s="101"/>
    </row>
    <row r="98" spans="1:6" s="25" customFormat="1">
      <c r="A98" s="87">
        <f t="shared" ca="1" si="2"/>
        <v>39600</v>
      </c>
      <c r="B98" s="101">
        <v>32.75</v>
      </c>
      <c r="C98" s="101">
        <v>0.20102478750000002</v>
      </c>
      <c r="D98" s="102">
        <v>25</v>
      </c>
      <c r="E98" s="25">
        <v>1000</v>
      </c>
      <c r="F98" s="101"/>
    </row>
    <row r="99" spans="1:6" s="25" customFormat="1">
      <c r="A99" s="87">
        <f t="shared" ca="1" si="2"/>
        <v>39630</v>
      </c>
      <c r="B99" s="101">
        <v>39.75</v>
      </c>
      <c r="C99" s="101">
        <v>0.22144913999999999</v>
      </c>
      <c r="D99" s="102">
        <v>25</v>
      </c>
      <c r="E99" s="25">
        <v>1000</v>
      </c>
      <c r="F99" s="101"/>
    </row>
    <row r="100" spans="1:6" s="25" customFormat="1">
      <c r="A100" s="87">
        <f t="shared" ca="1" si="2"/>
        <v>39661</v>
      </c>
      <c r="B100" s="101">
        <v>39.75</v>
      </c>
      <c r="C100" s="101">
        <v>0.22144913999999999</v>
      </c>
      <c r="D100" s="102">
        <v>25</v>
      </c>
      <c r="E100" s="25">
        <v>1000</v>
      </c>
      <c r="F100" s="101"/>
    </row>
    <row r="101" spans="1:6" s="25" customFormat="1">
      <c r="A101" s="87">
        <f t="shared" ca="1" si="2"/>
        <v>39692</v>
      </c>
      <c r="B101" s="101">
        <v>29</v>
      </c>
      <c r="C101" s="101">
        <v>0.11543238</v>
      </c>
      <c r="D101" s="102">
        <v>25</v>
      </c>
      <c r="E101" s="25">
        <v>1000</v>
      </c>
      <c r="F101" s="101"/>
    </row>
    <row r="102" spans="1:6" s="25" customFormat="1">
      <c r="A102" s="87">
        <f t="shared" ca="1" si="2"/>
        <v>39722</v>
      </c>
      <c r="B102" s="101">
        <v>28</v>
      </c>
      <c r="C102" s="101">
        <v>0.08</v>
      </c>
      <c r="D102" s="102">
        <v>25</v>
      </c>
      <c r="E102" s="25">
        <v>1000</v>
      </c>
      <c r="F102" s="101"/>
    </row>
    <row r="103" spans="1:6" s="25" customFormat="1">
      <c r="A103" s="87">
        <f t="shared" ca="1" si="2"/>
        <v>39753</v>
      </c>
      <c r="B103" s="101">
        <v>28</v>
      </c>
      <c r="C103" s="101">
        <v>0.08</v>
      </c>
      <c r="D103" s="102">
        <v>25</v>
      </c>
      <c r="E103" s="25">
        <v>1000</v>
      </c>
      <c r="F103" s="101"/>
    </row>
    <row r="104" spans="1:6" s="25" customFormat="1">
      <c r="A104" s="87">
        <f t="shared" ca="1" si="2"/>
        <v>39783</v>
      </c>
      <c r="B104" s="101">
        <v>26</v>
      </c>
      <c r="C104" s="101">
        <v>0.08</v>
      </c>
      <c r="D104" s="102">
        <v>25</v>
      </c>
      <c r="E104" s="25">
        <v>1000</v>
      </c>
      <c r="F104" s="101"/>
    </row>
    <row r="105" spans="1:6" s="25" customFormat="1">
      <c r="A105" s="87">
        <f t="shared" ca="1" si="2"/>
        <v>39814</v>
      </c>
      <c r="B105" s="101">
        <v>28.5</v>
      </c>
      <c r="C105" s="101">
        <v>0.08</v>
      </c>
      <c r="D105" s="102">
        <v>25</v>
      </c>
      <c r="E105" s="25">
        <v>1000</v>
      </c>
      <c r="F105" s="101"/>
    </row>
    <row r="106" spans="1:6" s="25" customFormat="1">
      <c r="A106" s="87">
        <f t="shared" ca="1" si="2"/>
        <v>39845</v>
      </c>
      <c r="B106" s="101">
        <v>26.5</v>
      </c>
      <c r="C106" s="101">
        <v>0.08</v>
      </c>
      <c r="D106" s="102">
        <v>25</v>
      </c>
      <c r="E106" s="25">
        <v>1000</v>
      </c>
      <c r="F106" s="101"/>
    </row>
    <row r="107" spans="1:6" s="25" customFormat="1">
      <c r="A107" s="87">
        <f t="shared" ca="1" si="2"/>
        <v>39873</v>
      </c>
      <c r="B107" s="101">
        <v>27.5</v>
      </c>
      <c r="C107" s="101">
        <v>0.08</v>
      </c>
      <c r="D107" s="102">
        <v>25</v>
      </c>
      <c r="E107" s="25">
        <v>1000</v>
      </c>
      <c r="F107" s="101"/>
    </row>
    <row r="108" spans="1:6" s="25" customFormat="1">
      <c r="A108" s="87">
        <f t="shared" ca="1" si="2"/>
        <v>39904</v>
      </c>
      <c r="B108" s="101">
        <v>28.5</v>
      </c>
      <c r="C108" s="101">
        <v>0.08</v>
      </c>
      <c r="D108" s="102">
        <v>25</v>
      </c>
      <c r="E108" s="25">
        <v>1000</v>
      </c>
      <c r="F108" s="101"/>
    </row>
    <row r="109" spans="1:6" s="25" customFormat="1">
      <c r="A109" s="87">
        <f t="shared" ca="1" si="2"/>
        <v>39934</v>
      </c>
      <c r="B109" s="101">
        <v>29.5</v>
      </c>
      <c r="C109" s="101">
        <v>0.08</v>
      </c>
      <c r="D109" s="102">
        <v>25</v>
      </c>
      <c r="E109" s="25">
        <v>1000</v>
      </c>
      <c r="F109" s="101"/>
    </row>
    <row r="110" spans="1:6" s="25" customFormat="1">
      <c r="A110" s="87">
        <f t="shared" ca="1" si="2"/>
        <v>39965</v>
      </c>
      <c r="B110" s="101">
        <v>33.5</v>
      </c>
      <c r="C110" s="101">
        <v>0.08</v>
      </c>
      <c r="D110" s="102">
        <v>25</v>
      </c>
      <c r="E110" s="25">
        <v>1000</v>
      </c>
      <c r="F110" s="101"/>
    </row>
    <row r="111" spans="1:6" s="25" customFormat="1">
      <c r="A111" s="87">
        <f t="shared" ca="1" si="2"/>
        <v>39995</v>
      </c>
      <c r="B111" s="101">
        <v>40.5</v>
      </c>
      <c r="C111" s="101">
        <v>0.08</v>
      </c>
      <c r="D111" s="102">
        <v>25</v>
      </c>
      <c r="E111" s="25">
        <v>1000</v>
      </c>
      <c r="F111" s="101"/>
    </row>
    <row r="112" spans="1:6" s="25" customFormat="1">
      <c r="A112" s="87">
        <f t="shared" ca="1" si="2"/>
        <v>40026</v>
      </c>
      <c r="B112" s="101">
        <v>40.5</v>
      </c>
      <c r="C112" s="101">
        <v>0.08</v>
      </c>
      <c r="D112" s="102">
        <v>25</v>
      </c>
      <c r="E112" s="25">
        <v>1000</v>
      </c>
      <c r="F112" s="101"/>
    </row>
    <row r="113" spans="1:6" s="25" customFormat="1">
      <c r="A113" s="87">
        <f t="shared" ca="1" si="2"/>
        <v>40057</v>
      </c>
      <c r="B113" s="101">
        <v>29.75</v>
      </c>
      <c r="C113" s="101">
        <v>0.08</v>
      </c>
      <c r="D113" s="102">
        <v>25</v>
      </c>
      <c r="E113" s="25">
        <v>1000</v>
      </c>
      <c r="F113" s="101"/>
    </row>
    <row r="114" spans="1:6" s="25" customFormat="1">
      <c r="A114" s="87">
        <f t="shared" ca="1" si="2"/>
        <v>40087</v>
      </c>
      <c r="B114" s="101">
        <v>28.75</v>
      </c>
      <c r="C114" s="101">
        <v>0.08</v>
      </c>
      <c r="D114" s="102">
        <v>25</v>
      </c>
      <c r="E114" s="25">
        <v>1000</v>
      </c>
      <c r="F114" s="101"/>
    </row>
    <row r="115" spans="1:6" s="25" customFormat="1">
      <c r="A115" s="87">
        <f t="shared" ca="1" si="2"/>
        <v>40118</v>
      </c>
      <c r="B115" s="101">
        <v>28.75</v>
      </c>
      <c r="C115" s="101">
        <v>0.08</v>
      </c>
      <c r="D115" s="102">
        <v>25</v>
      </c>
      <c r="E115" s="25">
        <v>1000</v>
      </c>
      <c r="F115" s="101"/>
    </row>
    <row r="116" spans="1:6" s="25" customFormat="1">
      <c r="A116" s="87">
        <f t="shared" ca="1" si="2"/>
        <v>40148</v>
      </c>
      <c r="B116" s="101">
        <v>26.75</v>
      </c>
      <c r="C116" s="101">
        <v>0.08</v>
      </c>
      <c r="D116" s="102">
        <v>25</v>
      </c>
      <c r="E116" s="25">
        <v>1000</v>
      </c>
      <c r="F116" s="101"/>
    </row>
    <row r="117" spans="1:6" s="25" customFormat="1">
      <c r="A117" s="87">
        <f t="shared" ca="1" si="2"/>
        <v>40179</v>
      </c>
      <c r="B117" s="101">
        <v>29.25</v>
      </c>
      <c r="C117" s="101">
        <v>0.08</v>
      </c>
      <c r="D117" s="102">
        <v>25</v>
      </c>
      <c r="E117" s="25">
        <v>1000</v>
      </c>
      <c r="F117" s="101"/>
    </row>
    <row r="118" spans="1:6" s="25" customFormat="1">
      <c r="A118" s="87">
        <f t="shared" ca="1" si="2"/>
        <v>40210</v>
      </c>
      <c r="B118" s="101">
        <v>27.25</v>
      </c>
      <c r="C118" s="101">
        <v>0.08</v>
      </c>
      <c r="D118" s="102">
        <v>25</v>
      </c>
      <c r="E118" s="25">
        <v>1000</v>
      </c>
      <c r="F118" s="101"/>
    </row>
    <row r="119" spans="1:6" s="25" customFormat="1">
      <c r="A119" s="87">
        <f t="shared" ca="1" si="2"/>
        <v>40238</v>
      </c>
      <c r="B119" s="101">
        <v>28.25</v>
      </c>
      <c r="C119" s="101">
        <v>0.08</v>
      </c>
      <c r="D119" s="102">
        <v>25</v>
      </c>
      <c r="E119" s="25">
        <v>1000</v>
      </c>
      <c r="F119" s="101"/>
    </row>
    <row r="120" spans="1:6" s="25" customFormat="1">
      <c r="A120" s="87">
        <f t="shared" ca="1" si="2"/>
        <v>40269</v>
      </c>
      <c r="B120" s="101">
        <v>29.25</v>
      </c>
      <c r="C120" s="101">
        <v>0.08</v>
      </c>
      <c r="D120" s="102">
        <v>25</v>
      </c>
      <c r="E120" s="25">
        <v>1000</v>
      </c>
      <c r="F120" s="101"/>
    </row>
    <row r="121" spans="1:6" s="25" customFormat="1">
      <c r="A121" s="87">
        <f t="shared" ca="1" si="2"/>
        <v>40299</v>
      </c>
      <c r="B121" s="101">
        <v>30.25</v>
      </c>
      <c r="C121" s="101">
        <v>0.08</v>
      </c>
      <c r="D121" s="102">
        <v>25</v>
      </c>
      <c r="E121" s="25">
        <v>1000</v>
      </c>
      <c r="F121" s="101"/>
    </row>
    <row r="122" spans="1:6" s="25" customFormat="1">
      <c r="A122" s="87">
        <f t="shared" ca="1" si="2"/>
        <v>40330</v>
      </c>
      <c r="B122" s="101">
        <v>34.25</v>
      </c>
      <c r="C122" s="101">
        <v>0.08</v>
      </c>
      <c r="D122" s="102">
        <v>25</v>
      </c>
      <c r="E122" s="25">
        <v>1000</v>
      </c>
      <c r="F122" s="101"/>
    </row>
    <row r="123" spans="1:6" s="25" customFormat="1">
      <c r="A123" s="87">
        <f t="shared" ca="1" si="2"/>
        <v>40360</v>
      </c>
      <c r="B123" s="101">
        <v>41.25</v>
      </c>
      <c r="C123" s="101">
        <v>0.08</v>
      </c>
      <c r="D123" s="102">
        <v>25</v>
      </c>
      <c r="E123" s="25">
        <v>1000</v>
      </c>
      <c r="F123" s="101"/>
    </row>
    <row r="124" spans="1:6" s="25" customFormat="1">
      <c r="A124" s="87">
        <f t="shared" ca="1" si="2"/>
        <v>40391</v>
      </c>
      <c r="B124" s="101">
        <v>41.25</v>
      </c>
      <c r="C124" s="101">
        <v>0.08</v>
      </c>
      <c r="D124" s="102">
        <v>25</v>
      </c>
      <c r="E124" s="25">
        <v>1000</v>
      </c>
      <c r="F124" s="101"/>
    </row>
    <row r="125" spans="1:6" s="25" customFormat="1">
      <c r="A125" s="87">
        <f t="shared" ca="1" si="2"/>
        <v>40422</v>
      </c>
      <c r="B125" s="101">
        <v>30.5</v>
      </c>
      <c r="C125" s="101">
        <v>0.08</v>
      </c>
      <c r="D125" s="102">
        <v>25</v>
      </c>
      <c r="E125" s="25">
        <v>1000</v>
      </c>
      <c r="F125" s="101"/>
    </row>
    <row r="126" spans="1:6" s="25" customFormat="1">
      <c r="A126" s="87">
        <f t="shared" ca="1" si="2"/>
        <v>40452</v>
      </c>
      <c r="B126" s="101">
        <v>29.5</v>
      </c>
      <c r="C126" s="101">
        <v>0.08</v>
      </c>
      <c r="D126" s="102">
        <v>25</v>
      </c>
      <c r="E126" s="25">
        <v>1000</v>
      </c>
      <c r="F126" s="101"/>
    </row>
    <row r="127" spans="1:6" s="25" customFormat="1">
      <c r="A127" s="87">
        <f t="shared" ca="1" si="2"/>
        <v>40483</v>
      </c>
      <c r="B127" s="101">
        <v>29.5</v>
      </c>
      <c r="C127" s="101">
        <v>0.08</v>
      </c>
      <c r="D127" s="102">
        <v>25</v>
      </c>
      <c r="E127" s="25">
        <v>1000</v>
      </c>
      <c r="F127" s="101"/>
    </row>
    <row r="128" spans="1:6" s="25" customFormat="1">
      <c r="A128" s="87">
        <f t="shared" ca="1" si="2"/>
        <v>40513</v>
      </c>
      <c r="B128" s="101">
        <v>27.5</v>
      </c>
      <c r="C128" s="101">
        <v>0.08</v>
      </c>
      <c r="D128" s="102">
        <v>25</v>
      </c>
      <c r="E128" s="25">
        <v>1000</v>
      </c>
      <c r="F128" s="101"/>
    </row>
    <row r="129" spans="1:6" s="25" customFormat="1">
      <c r="A129" s="87">
        <f t="shared" ca="1" si="2"/>
        <v>40544</v>
      </c>
      <c r="B129" s="101">
        <v>30</v>
      </c>
      <c r="C129" s="101">
        <v>0.08</v>
      </c>
      <c r="D129" s="102">
        <v>25</v>
      </c>
      <c r="E129" s="25">
        <v>1000</v>
      </c>
      <c r="F129" s="101"/>
    </row>
    <row r="130" spans="1:6" s="25" customFormat="1">
      <c r="A130" s="87">
        <f t="shared" ca="1" si="2"/>
        <v>40575</v>
      </c>
      <c r="B130" s="101">
        <v>28</v>
      </c>
      <c r="C130" s="101">
        <v>0.08</v>
      </c>
      <c r="D130" s="102">
        <v>25</v>
      </c>
      <c r="E130" s="25">
        <v>1000</v>
      </c>
      <c r="F130" s="101"/>
    </row>
    <row r="131" spans="1:6" s="25" customFormat="1">
      <c r="A131" s="87">
        <f t="shared" ca="1" si="2"/>
        <v>40603</v>
      </c>
      <c r="B131" s="101">
        <v>29</v>
      </c>
      <c r="C131" s="101">
        <v>0.08</v>
      </c>
      <c r="D131" s="102">
        <v>25</v>
      </c>
      <c r="E131" s="25">
        <v>1000</v>
      </c>
      <c r="F131" s="101"/>
    </row>
    <row r="132" spans="1:6" s="25" customFormat="1">
      <c r="A132" s="87">
        <f t="shared" ca="1" si="2"/>
        <v>40634</v>
      </c>
      <c r="B132" s="101">
        <v>30</v>
      </c>
      <c r="C132" s="101">
        <v>0.08</v>
      </c>
      <c r="D132" s="102">
        <v>25</v>
      </c>
      <c r="E132" s="25">
        <v>1000</v>
      </c>
      <c r="F132" s="101"/>
    </row>
    <row r="133" spans="1:6" s="25" customFormat="1">
      <c r="A133" s="87">
        <f t="shared" ca="1" si="2"/>
        <v>40664</v>
      </c>
      <c r="B133" s="101">
        <v>31</v>
      </c>
      <c r="C133" s="101">
        <v>0.08</v>
      </c>
      <c r="D133" s="102">
        <v>25</v>
      </c>
      <c r="E133" s="25">
        <v>1000</v>
      </c>
      <c r="F133" s="101"/>
    </row>
    <row r="134" spans="1:6" s="25" customFormat="1">
      <c r="A134" s="87">
        <f t="shared" ca="1" si="2"/>
        <v>40695</v>
      </c>
      <c r="B134" s="101">
        <v>35</v>
      </c>
      <c r="C134" s="101">
        <v>0.08</v>
      </c>
      <c r="D134" s="102">
        <v>25</v>
      </c>
      <c r="E134" s="25">
        <v>1000</v>
      </c>
      <c r="F134" s="101"/>
    </row>
    <row r="135" spans="1:6" s="25" customFormat="1">
      <c r="A135" s="87">
        <f t="shared" ca="1" si="2"/>
        <v>40725</v>
      </c>
      <c r="B135" s="101">
        <v>42</v>
      </c>
      <c r="C135" s="101">
        <v>0.08</v>
      </c>
      <c r="D135" s="102">
        <v>25</v>
      </c>
      <c r="E135" s="25">
        <v>1000</v>
      </c>
      <c r="F135" s="101"/>
    </row>
    <row r="136" spans="1:6" s="25" customFormat="1">
      <c r="A136" s="87">
        <f t="shared" ca="1" si="2"/>
        <v>40756</v>
      </c>
      <c r="B136" s="101">
        <v>42</v>
      </c>
      <c r="C136" s="101">
        <v>0.08</v>
      </c>
      <c r="D136" s="102">
        <v>25</v>
      </c>
      <c r="E136" s="25">
        <v>1000</v>
      </c>
      <c r="F136" s="101"/>
    </row>
    <row r="137" spans="1:6" s="25" customFormat="1">
      <c r="A137" s="87">
        <f t="shared" ca="1" si="2"/>
        <v>40787</v>
      </c>
      <c r="B137" s="101">
        <v>31.25</v>
      </c>
      <c r="C137" s="101">
        <v>0.08</v>
      </c>
      <c r="D137" s="102">
        <v>25</v>
      </c>
      <c r="E137" s="25">
        <v>1000</v>
      </c>
      <c r="F137" s="101"/>
    </row>
    <row r="138" spans="1:6" s="25" customFormat="1">
      <c r="A138" s="87">
        <f t="shared" ref="A138:A201" ca="1" si="3">EOMONTH(A137,0)+1</f>
        <v>40817</v>
      </c>
      <c r="B138" s="101">
        <v>30.25</v>
      </c>
      <c r="C138" s="101">
        <v>0.08</v>
      </c>
      <c r="D138" s="102">
        <v>25</v>
      </c>
      <c r="E138" s="25">
        <v>1000</v>
      </c>
      <c r="F138" s="101"/>
    </row>
    <row r="139" spans="1:6" s="25" customFormat="1">
      <c r="A139" s="87">
        <f t="shared" ca="1" si="3"/>
        <v>40848</v>
      </c>
      <c r="B139" s="101">
        <v>30.25</v>
      </c>
      <c r="C139" s="101">
        <v>0.08</v>
      </c>
      <c r="D139" s="102">
        <v>25</v>
      </c>
      <c r="E139" s="25">
        <v>1000</v>
      </c>
      <c r="F139" s="101"/>
    </row>
    <row r="140" spans="1:6" s="25" customFormat="1">
      <c r="A140" s="87">
        <f t="shared" ca="1" si="3"/>
        <v>40878</v>
      </c>
      <c r="B140" s="101">
        <v>28.25</v>
      </c>
      <c r="C140" s="101">
        <v>0.08</v>
      </c>
      <c r="D140" s="102">
        <v>25</v>
      </c>
      <c r="E140" s="25">
        <v>1000</v>
      </c>
      <c r="F140" s="101"/>
    </row>
    <row r="141" spans="1:6" s="25" customFormat="1">
      <c r="A141" s="87">
        <f t="shared" ca="1" si="3"/>
        <v>40909</v>
      </c>
      <c r="B141" s="101">
        <v>30.75</v>
      </c>
      <c r="C141" s="101">
        <v>0.08</v>
      </c>
      <c r="D141" s="102">
        <v>25</v>
      </c>
      <c r="E141" s="25">
        <v>1000</v>
      </c>
      <c r="F141" s="101"/>
    </row>
    <row r="142" spans="1:6" s="25" customFormat="1">
      <c r="A142" s="87">
        <f t="shared" ca="1" si="3"/>
        <v>40940</v>
      </c>
      <c r="B142" s="101">
        <v>28.75</v>
      </c>
      <c r="C142" s="101">
        <v>0.08</v>
      </c>
      <c r="D142" s="102">
        <v>25</v>
      </c>
      <c r="E142" s="25">
        <v>1000</v>
      </c>
      <c r="F142" s="101"/>
    </row>
    <row r="143" spans="1:6" s="25" customFormat="1">
      <c r="A143" s="87">
        <f t="shared" ca="1" si="3"/>
        <v>40969</v>
      </c>
      <c r="B143" s="101">
        <v>29.75</v>
      </c>
      <c r="C143" s="101">
        <v>0.08</v>
      </c>
      <c r="D143" s="102">
        <v>25</v>
      </c>
      <c r="E143" s="25">
        <v>1000</v>
      </c>
      <c r="F143" s="101"/>
    </row>
    <row r="144" spans="1:6" s="25" customFormat="1">
      <c r="A144" s="87">
        <f t="shared" ca="1" si="3"/>
        <v>41000</v>
      </c>
      <c r="B144" s="101">
        <v>30.75</v>
      </c>
      <c r="C144" s="101">
        <v>0.08</v>
      </c>
      <c r="D144" s="102">
        <v>25</v>
      </c>
      <c r="E144" s="25">
        <v>1000</v>
      </c>
      <c r="F144" s="101"/>
    </row>
    <row r="145" spans="1:6" s="25" customFormat="1">
      <c r="A145" s="87">
        <f t="shared" ca="1" si="3"/>
        <v>41030</v>
      </c>
      <c r="B145" s="101">
        <v>31.75</v>
      </c>
      <c r="C145" s="101">
        <v>0.08</v>
      </c>
      <c r="D145" s="102">
        <v>25</v>
      </c>
      <c r="E145" s="25">
        <v>1000</v>
      </c>
      <c r="F145" s="101"/>
    </row>
    <row r="146" spans="1:6" s="25" customFormat="1">
      <c r="A146" s="87">
        <f t="shared" ca="1" si="3"/>
        <v>41061</v>
      </c>
      <c r="B146" s="101">
        <v>35.75</v>
      </c>
      <c r="C146" s="101">
        <v>0.08</v>
      </c>
      <c r="D146" s="102">
        <v>25</v>
      </c>
      <c r="E146" s="25">
        <v>1000</v>
      </c>
      <c r="F146" s="101"/>
    </row>
    <row r="147" spans="1:6" s="25" customFormat="1">
      <c r="A147" s="87">
        <f t="shared" ca="1" si="3"/>
        <v>41091</v>
      </c>
      <c r="B147" s="101">
        <v>42.75</v>
      </c>
      <c r="C147" s="101">
        <v>0.08</v>
      </c>
      <c r="D147" s="102">
        <v>25</v>
      </c>
      <c r="E147" s="25">
        <v>1000</v>
      </c>
      <c r="F147" s="101"/>
    </row>
    <row r="148" spans="1:6" s="25" customFormat="1">
      <c r="A148" s="87">
        <f t="shared" ca="1" si="3"/>
        <v>41122</v>
      </c>
      <c r="B148" s="101">
        <v>42.75</v>
      </c>
      <c r="C148" s="101">
        <v>0.08</v>
      </c>
      <c r="D148" s="102">
        <v>25</v>
      </c>
      <c r="E148" s="25">
        <v>1000</v>
      </c>
      <c r="F148" s="101"/>
    </row>
    <row r="149" spans="1:6" s="25" customFormat="1">
      <c r="A149" s="87">
        <f t="shared" ca="1" si="3"/>
        <v>41153</v>
      </c>
      <c r="B149" s="101">
        <v>32</v>
      </c>
      <c r="C149" s="101">
        <v>0.08</v>
      </c>
      <c r="D149" s="102">
        <v>25</v>
      </c>
      <c r="E149" s="25">
        <v>1000</v>
      </c>
      <c r="F149" s="101"/>
    </row>
    <row r="150" spans="1:6" s="25" customFormat="1">
      <c r="A150" s="87">
        <f t="shared" ca="1" si="3"/>
        <v>41183</v>
      </c>
      <c r="B150" s="101">
        <v>31</v>
      </c>
      <c r="C150" s="101">
        <v>0.08</v>
      </c>
      <c r="D150" s="102">
        <v>25</v>
      </c>
      <c r="E150" s="25">
        <v>1000</v>
      </c>
      <c r="F150" s="101"/>
    </row>
    <row r="151" spans="1:6" s="25" customFormat="1">
      <c r="A151" s="87">
        <f t="shared" ca="1" si="3"/>
        <v>41214</v>
      </c>
      <c r="B151" s="101">
        <v>31</v>
      </c>
      <c r="C151" s="101">
        <v>0.08</v>
      </c>
      <c r="D151" s="102">
        <v>25</v>
      </c>
      <c r="E151" s="25">
        <v>1000</v>
      </c>
      <c r="F151" s="101"/>
    </row>
    <row r="152" spans="1:6" s="25" customFormat="1">
      <c r="A152" s="87">
        <f t="shared" ca="1" si="3"/>
        <v>41244</v>
      </c>
      <c r="B152" s="101">
        <v>29</v>
      </c>
      <c r="C152" s="101">
        <v>0.08</v>
      </c>
      <c r="D152" s="102">
        <v>25</v>
      </c>
      <c r="E152" s="25">
        <v>1000</v>
      </c>
      <c r="F152" s="101"/>
    </row>
    <row r="153" spans="1:6" s="25" customFormat="1">
      <c r="A153" s="87">
        <f t="shared" ca="1" si="3"/>
        <v>41275</v>
      </c>
      <c r="B153" s="101">
        <v>31.5</v>
      </c>
      <c r="C153" s="101">
        <v>0.08</v>
      </c>
      <c r="D153" s="102">
        <v>25</v>
      </c>
      <c r="E153" s="25">
        <v>1000</v>
      </c>
      <c r="F153" s="101"/>
    </row>
    <row r="154" spans="1:6" s="25" customFormat="1">
      <c r="A154" s="87">
        <f t="shared" ca="1" si="3"/>
        <v>41306</v>
      </c>
      <c r="B154" s="101">
        <v>29.5</v>
      </c>
      <c r="C154" s="101">
        <v>0.08</v>
      </c>
      <c r="D154" s="102">
        <v>25</v>
      </c>
      <c r="E154" s="25">
        <v>1000</v>
      </c>
      <c r="F154" s="101"/>
    </row>
    <row r="155" spans="1:6" s="25" customFormat="1">
      <c r="A155" s="87">
        <f t="shared" ca="1" si="3"/>
        <v>41334</v>
      </c>
      <c r="B155" s="101">
        <v>30.5</v>
      </c>
      <c r="C155" s="101">
        <v>0.08</v>
      </c>
      <c r="D155" s="102">
        <v>25</v>
      </c>
      <c r="E155" s="25">
        <v>1000</v>
      </c>
      <c r="F155" s="101"/>
    </row>
    <row r="156" spans="1:6" s="25" customFormat="1">
      <c r="A156" s="87">
        <f t="shared" ca="1" si="3"/>
        <v>41365</v>
      </c>
      <c r="B156" s="101">
        <v>31.5</v>
      </c>
      <c r="C156" s="101">
        <v>0.08</v>
      </c>
      <c r="D156" s="102">
        <v>25</v>
      </c>
      <c r="E156" s="25">
        <v>1000</v>
      </c>
      <c r="F156" s="101"/>
    </row>
    <row r="157" spans="1:6" s="25" customFormat="1">
      <c r="A157" s="87">
        <f t="shared" ca="1" si="3"/>
        <v>41395</v>
      </c>
      <c r="B157" s="101">
        <v>32.5</v>
      </c>
      <c r="C157" s="101">
        <v>0.08</v>
      </c>
      <c r="D157" s="102">
        <v>25</v>
      </c>
      <c r="E157" s="25">
        <v>1000</v>
      </c>
      <c r="F157" s="101"/>
    </row>
    <row r="158" spans="1:6" s="25" customFormat="1">
      <c r="A158" s="87">
        <f t="shared" ca="1" si="3"/>
        <v>41426</v>
      </c>
      <c r="B158" s="101">
        <v>36.5</v>
      </c>
      <c r="C158" s="101">
        <v>0.08</v>
      </c>
      <c r="D158" s="102">
        <v>25</v>
      </c>
      <c r="E158" s="25">
        <v>1000</v>
      </c>
      <c r="F158" s="101"/>
    </row>
    <row r="159" spans="1:6" s="25" customFormat="1">
      <c r="A159" s="87">
        <f t="shared" ca="1" si="3"/>
        <v>41456</v>
      </c>
      <c r="B159" s="101">
        <v>43.5</v>
      </c>
      <c r="C159" s="101">
        <v>0.08</v>
      </c>
      <c r="D159" s="102">
        <v>25</v>
      </c>
      <c r="E159" s="25">
        <v>1000</v>
      </c>
      <c r="F159" s="101"/>
    </row>
    <row r="160" spans="1:6" s="25" customFormat="1">
      <c r="A160" s="87">
        <f t="shared" ca="1" si="3"/>
        <v>41487</v>
      </c>
      <c r="B160" s="101">
        <v>43.5</v>
      </c>
      <c r="C160" s="101">
        <v>0.08</v>
      </c>
      <c r="D160" s="102">
        <v>25</v>
      </c>
      <c r="E160" s="25">
        <v>1000</v>
      </c>
      <c r="F160" s="101"/>
    </row>
    <row r="161" spans="1:6" s="25" customFormat="1">
      <c r="A161" s="87">
        <f t="shared" ca="1" si="3"/>
        <v>41518</v>
      </c>
      <c r="B161" s="101">
        <v>32.75</v>
      </c>
      <c r="C161" s="101">
        <v>0.08</v>
      </c>
      <c r="D161" s="102">
        <v>25</v>
      </c>
      <c r="E161" s="25">
        <v>1000</v>
      </c>
      <c r="F161" s="101"/>
    </row>
    <row r="162" spans="1:6" s="25" customFormat="1">
      <c r="A162" s="87">
        <f t="shared" ca="1" si="3"/>
        <v>41548</v>
      </c>
      <c r="B162" s="101">
        <v>31.75</v>
      </c>
      <c r="C162" s="101">
        <v>0.08</v>
      </c>
      <c r="D162" s="102">
        <v>25</v>
      </c>
      <c r="E162" s="25">
        <v>1000</v>
      </c>
      <c r="F162" s="101"/>
    </row>
    <row r="163" spans="1:6" s="25" customFormat="1">
      <c r="A163" s="87">
        <f t="shared" ca="1" si="3"/>
        <v>41579</v>
      </c>
      <c r="B163" s="101">
        <v>31.75</v>
      </c>
      <c r="C163" s="101">
        <v>0.08</v>
      </c>
      <c r="D163" s="102">
        <v>25</v>
      </c>
      <c r="E163" s="25">
        <v>1000</v>
      </c>
      <c r="F163" s="101"/>
    </row>
    <row r="164" spans="1:6" s="25" customFormat="1">
      <c r="A164" s="87">
        <f t="shared" ca="1" si="3"/>
        <v>41609</v>
      </c>
      <c r="B164" s="101">
        <v>29.75</v>
      </c>
      <c r="C164" s="101">
        <v>0.08</v>
      </c>
      <c r="D164" s="102">
        <v>25</v>
      </c>
      <c r="E164" s="25">
        <v>1000</v>
      </c>
      <c r="F164" s="101"/>
    </row>
    <row r="165" spans="1:6" s="25" customFormat="1">
      <c r="A165" s="87">
        <f t="shared" ca="1" si="3"/>
        <v>41640</v>
      </c>
      <c r="B165" s="101">
        <v>32.25</v>
      </c>
      <c r="C165" s="101">
        <v>0.08</v>
      </c>
      <c r="D165" s="102">
        <v>25</v>
      </c>
      <c r="E165" s="25">
        <v>1000</v>
      </c>
      <c r="F165" s="101"/>
    </row>
    <row r="166" spans="1:6" s="25" customFormat="1">
      <c r="A166" s="87">
        <f t="shared" ca="1" si="3"/>
        <v>41671</v>
      </c>
      <c r="B166" s="101">
        <v>30.25</v>
      </c>
      <c r="C166" s="101">
        <v>0.08</v>
      </c>
      <c r="D166" s="102">
        <v>25</v>
      </c>
      <c r="E166" s="25">
        <v>1000</v>
      </c>
      <c r="F166" s="101"/>
    </row>
    <row r="167" spans="1:6" s="25" customFormat="1">
      <c r="A167" s="87">
        <f t="shared" ca="1" si="3"/>
        <v>41699</v>
      </c>
      <c r="B167" s="101">
        <v>31.25</v>
      </c>
      <c r="C167" s="101">
        <v>0.08</v>
      </c>
      <c r="D167" s="102">
        <v>25</v>
      </c>
      <c r="E167" s="25">
        <v>1000</v>
      </c>
      <c r="F167" s="101"/>
    </row>
    <row r="168" spans="1:6" s="25" customFormat="1">
      <c r="A168" s="87">
        <f t="shared" ca="1" si="3"/>
        <v>41730</v>
      </c>
      <c r="B168" s="101">
        <v>32.25</v>
      </c>
      <c r="C168" s="101">
        <v>0.08</v>
      </c>
      <c r="D168" s="102">
        <v>25</v>
      </c>
      <c r="E168" s="25">
        <v>1000</v>
      </c>
      <c r="F168" s="101"/>
    </row>
    <row r="169" spans="1:6" s="25" customFormat="1">
      <c r="A169" s="87">
        <f t="shared" ca="1" si="3"/>
        <v>41760</v>
      </c>
      <c r="B169" s="101">
        <v>33.25</v>
      </c>
      <c r="C169" s="101">
        <v>0.08</v>
      </c>
      <c r="D169" s="102">
        <v>25</v>
      </c>
      <c r="E169" s="25">
        <v>1000</v>
      </c>
      <c r="F169" s="101"/>
    </row>
    <row r="170" spans="1:6" s="25" customFormat="1">
      <c r="A170" s="87">
        <f t="shared" ca="1" si="3"/>
        <v>41791</v>
      </c>
      <c r="B170" s="101">
        <v>37.25</v>
      </c>
      <c r="C170" s="101">
        <v>0.08</v>
      </c>
      <c r="D170" s="102">
        <v>25</v>
      </c>
      <c r="E170" s="25">
        <v>1000</v>
      </c>
      <c r="F170" s="101"/>
    </row>
    <row r="171" spans="1:6" s="25" customFormat="1">
      <c r="A171" s="87">
        <f t="shared" ca="1" si="3"/>
        <v>41821</v>
      </c>
      <c r="B171" s="101">
        <v>44.25</v>
      </c>
      <c r="C171" s="101">
        <v>0.08</v>
      </c>
      <c r="D171" s="102">
        <v>25</v>
      </c>
      <c r="E171" s="25">
        <v>1000</v>
      </c>
      <c r="F171" s="101"/>
    </row>
    <row r="172" spans="1:6" s="25" customFormat="1">
      <c r="A172" s="87">
        <f t="shared" ca="1" si="3"/>
        <v>41852</v>
      </c>
      <c r="B172" s="101">
        <v>44.25</v>
      </c>
      <c r="C172" s="101">
        <v>0.08</v>
      </c>
      <c r="D172" s="102">
        <v>25</v>
      </c>
      <c r="E172" s="25">
        <v>1000</v>
      </c>
      <c r="F172" s="101"/>
    </row>
    <row r="173" spans="1:6" s="25" customFormat="1">
      <c r="A173" s="87">
        <f t="shared" ca="1" si="3"/>
        <v>41883</v>
      </c>
      <c r="B173" s="101">
        <v>33.5</v>
      </c>
      <c r="C173" s="101">
        <v>0.08</v>
      </c>
      <c r="D173" s="102">
        <v>25</v>
      </c>
      <c r="E173" s="25">
        <v>1000</v>
      </c>
      <c r="F173" s="101"/>
    </row>
    <row r="174" spans="1:6" s="25" customFormat="1">
      <c r="A174" s="87">
        <f t="shared" ca="1" si="3"/>
        <v>41913</v>
      </c>
      <c r="B174" s="101">
        <v>32.5</v>
      </c>
      <c r="C174" s="101">
        <v>0.08</v>
      </c>
      <c r="D174" s="102">
        <v>25</v>
      </c>
      <c r="E174" s="25">
        <v>1000</v>
      </c>
      <c r="F174" s="101"/>
    </row>
    <row r="175" spans="1:6" s="25" customFormat="1">
      <c r="A175" s="87">
        <f t="shared" ca="1" si="3"/>
        <v>41944</v>
      </c>
      <c r="B175" s="101">
        <v>32.5</v>
      </c>
      <c r="C175" s="101">
        <v>0.08</v>
      </c>
      <c r="D175" s="102">
        <v>25</v>
      </c>
      <c r="E175" s="25">
        <v>1000</v>
      </c>
      <c r="F175" s="101"/>
    </row>
    <row r="176" spans="1:6" s="25" customFormat="1">
      <c r="A176" s="87">
        <f t="shared" ca="1" si="3"/>
        <v>41974</v>
      </c>
      <c r="B176" s="101">
        <v>30.5</v>
      </c>
      <c r="C176" s="101">
        <v>0.08</v>
      </c>
      <c r="D176" s="102">
        <v>25</v>
      </c>
      <c r="E176" s="25">
        <v>1000</v>
      </c>
      <c r="F176" s="101"/>
    </row>
    <row r="177" spans="1:6" s="25" customFormat="1">
      <c r="A177" s="87">
        <f t="shared" ca="1" si="3"/>
        <v>42005</v>
      </c>
      <c r="B177" s="101">
        <v>33</v>
      </c>
      <c r="C177" s="101">
        <v>0.08</v>
      </c>
      <c r="D177" s="102">
        <v>25</v>
      </c>
      <c r="E177" s="25">
        <v>1000</v>
      </c>
      <c r="F177" s="101"/>
    </row>
    <row r="178" spans="1:6" s="25" customFormat="1">
      <c r="A178" s="87">
        <f t="shared" ca="1" si="3"/>
        <v>42036</v>
      </c>
      <c r="B178" s="101">
        <v>31</v>
      </c>
      <c r="C178" s="101">
        <v>0.08</v>
      </c>
      <c r="D178" s="102">
        <v>25</v>
      </c>
      <c r="E178" s="25">
        <v>1000</v>
      </c>
      <c r="F178" s="101"/>
    </row>
    <row r="179" spans="1:6" s="25" customFormat="1">
      <c r="A179" s="87">
        <f t="shared" ca="1" si="3"/>
        <v>42064</v>
      </c>
      <c r="B179" s="101">
        <v>32</v>
      </c>
      <c r="C179" s="101">
        <v>0.08</v>
      </c>
      <c r="D179" s="102">
        <v>25</v>
      </c>
      <c r="E179" s="25">
        <v>1000</v>
      </c>
      <c r="F179" s="101"/>
    </row>
    <row r="180" spans="1:6" s="25" customFormat="1">
      <c r="A180" s="87">
        <f t="shared" ca="1" si="3"/>
        <v>42095</v>
      </c>
      <c r="B180" s="101">
        <v>33</v>
      </c>
      <c r="C180" s="101">
        <v>0.08</v>
      </c>
      <c r="D180" s="102">
        <v>25</v>
      </c>
      <c r="E180" s="25">
        <v>1000</v>
      </c>
      <c r="F180" s="101"/>
    </row>
    <row r="181" spans="1:6" s="25" customFormat="1">
      <c r="A181" s="87">
        <f t="shared" ca="1" si="3"/>
        <v>42125</v>
      </c>
      <c r="B181" s="101">
        <v>34</v>
      </c>
      <c r="C181" s="101">
        <v>0.08</v>
      </c>
      <c r="D181" s="102">
        <v>25</v>
      </c>
      <c r="E181" s="25">
        <v>1000</v>
      </c>
      <c r="F181" s="101"/>
    </row>
    <row r="182" spans="1:6" s="25" customFormat="1">
      <c r="A182" s="87">
        <f t="shared" ca="1" si="3"/>
        <v>42156</v>
      </c>
      <c r="B182" s="101">
        <v>38</v>
      </c>
      <c r="C182" s="101">
        <v>0.08</v>
      </c>
      <c r="D182" s="102">
        <v>25</v>
      </c>
      <c r="E182" s="25">
        <v>1000</v>
      </c>
      <c r="F182" s="101"/>
    </row>
    <row r="183" spans="1:6" s="25" customFormat="1">
      <c r="A183" s="87">
        <f t="shared" ca="1" si="3"/>
        <v>42186</v>
      </c>
      <c r="B183" s="101">
        <v>45</v>
      </c>
      <c r="C183" s="101">
        <v>0.08</v>
      </c>
      <c r="D183" s="102">
        <v>25</v>
      </c>
      <c r="E183" s="25">
        <v>1000</v>
      </c>
      <c r="F183" s="101"/>
    </row>
    <row r="184" spans="1:6" s="25" customFormat="1">
      <c r="A184" s="87">
        <f t="shared" ca="1" si="3"/>
        <v>42217</v>
      </c>
      <c r="B184" s="101">
        <v>45</v>
      </c>
      <c r="C184" s="101">
        <v>0.08</v>
      </c>
      <c r="D184" s="102">
        <v>25</v>
      </c>
      <c r="E184" s="25">
        <v>1000</v>
      </c>
      <c r="F184" s="101"/>
    </row>
    <row r="185" spans="1:6" s="25" customFormat="1">
      <c r="A185" s="87">
        <f t="shared" ca="1" si="3"/>
        <v>42248</v>
      </c>
      <c r="B185" s="101">
        <v>34.25</v>
      </c>
      <c r="C185" s="101">
        <v>0.08</v>
      </c>
      <c r="D185" s="102">
        <v>25</v>
      </c>
      <c r="E185" s="25">
        <v>1000</v>
      </c>
      <c r="F185" s="101"/>
    </row>
    <row r="186" spans="1:6" s="25" customFormat="1">
      <c r="A186" s="87">
        <f t="shared" ca="1" si="3"/>
        <v>42278</v>
      </c>
      <c r="B186" s="101">
        <v>33.25</v>
      </c>
      <c r="C186" s="101">
        <v>0.08</v>
      </c>
      <c r="D186" s="102">
        <v>25</v>
      </c>
      <c r="E186" s="25">
        <v>1000</v>
      </c>
      <c r="F186" s="101"/>
    </row>
    <row r="187" spans="1:6" s="25" customFormat="1">
      <c r="A187" s="87">
        <f t="shared" ca="1" si="3"/>
        <v>42309</v>
      </c>
      <c r="B187" s="101">
        <v>33.25</v>
      </c>
      <c r="C187" s="101">
        <v>0.08</v>
      </c>
      <c r="D187" s="102">
        <v>25</v>
      </c>
      <c r="E187" s="25">
        <v>1000</v>
      </c>
      <c r="F187" s="101"/>
    </row>
    <row r="188" spans="1:6" s="25" customFormat="1">
      <c r="A188" s="87">
        <f t="shared" ca="1" si="3"/>
        <v>42339</v>
      </c>
      <c r="B188" s="101">
        <v>31.25</v>
      </c>
      <c r="C188" s="101">
        <v>0.08</v>
      </c>
      <c r="D188" s="102">
        <v>25</v>
      </c>
      <c r="E188" s="25">
        <v>1000</v>
      </c>
      <c r="F188" s="101"/>
    </row>
    <row r="189" spans="1:6" s="25" customFormat="1">
      <c r="A189" s="87">
        <f t="shared" ca="1" si="3"/>
        <v>42370</v>
      </c>
      <c r="B189" s="101">
        <v>33.75</v>
      </c>
      <c r="C189" s="101">
        <v>0.08</v>
      </c>
      <c r="D189" s="102">
        <v>25</v>
      </c>
      <c r="E189" s="25">
        <v>1000</v>
      </c>
      <c r="F189" s="101"/>
    </row>
    <row r="190" spans="1:6" s="25" customFormat="1">
      <c r="A190" s="87">
        <f t="shared" ca="1" si="3"/>
        <v>42401</v>
      </c>
      <c r="B190" s="101">
        <v>31.75</v>
      </c>
      <c r="C190" s="101">
        <v>0.08</v>
      </c>
      <c r="D190" s="102">
        <v>25</v>
      </c>
      <c r="E190" s="25">
        <v>1000</v>
      </c>
      <c r="F190" s="101"/>
    </row>
    <row r="191" spans="1:6" s="25" customFormat="1">
      <c r="A191" s="87">
        <f t="shared" ca="1" si="3"/>
        <v>42430</v>
      </c>
      <c r="B191" s="101">
        <v>32.75</v>
      </c>
      <c r="C191" s="101">
        <v>0.08</v>
      </c>
      <c r="D191" s="102">
        <v>25</v>
      </c>
      <c r="E191" s="25">
        <v>1000</v>
      </c>
      <c r="F191" s="101"/>
    </row>
    <row r="192" spans="1:6" s="25" customFormat="1">
      <c r="A192" s="87">
        <f t="shared" ca="1" si="3"/>
        <v>42461</v>
      </c>
      <c r="B192" s="101">
        <v>33.75</v>
      </c>
      <c r="C192" s="101">
        <v>0.08</v>
      </c>
      <c r="D192" s="102">
        <v>25</v>
      </c>
      <c r="E192" s="25">
        <v>1000</v>
      </c>
      <c r="F192" s="101"/>
    </row>
    <row r="193" spans="1:6" s="25" customFormat="1">
      <c r="A193" s="87">
        <f t="shared" ca="1" si="3"/>
        <v>42491</v>
      </c>
      <c r="B193" s="101">
        <v>34.75</v>
      </c>
      <c r="C193" s="101">
        <v>0.08</v>
      </c>
      <c r="D193" s="102">
        <v>25</v>
      </c>
      <c r="E193" s="25">
        <v>1000</v>
      </c>
      <c r="F193" s="101"/>
    </row>
    <row r="194" spans="1:6" s="25" customFormat="1">
      <c r="A194" s="87">
        <f t="shared" ca="1" si="3"/>
        <v>42522</v>
      </c>
      <c r="B194" s="101">
        <v>38.75</v>
      </c>
      <c r="C194" s="101">
        <v>0.08</v>
      </c>
      <c r="D194" s="102">
        <v>25</v>
      </c>
      <c r="E194" s="25">
        <v>1000</v>
      </c>
      <c r="F194" s="101"/>
    </row>
    <row r="195" spans="1:6" s="25" customFormat="1">
      <c r="A195" s="87">
        <f t="shared" ca="1" si="3"/>
        <v>42552</v>
      </c>
      <c r="B195" s="101">
        <v>45.75</v>
      </c>
      <c r="C195" s="101">
        <v>0.08</v>
      </c>
      <c r="D195" s="102">
        <v>25</v>
      </c>
      <c r="E195" s="25">
        <v>1000</v>
      </c>
      <c r="F195" s="101"/>
    </row>
    <row r="196" spans="1:6" s="25" customFormat="1">
      <c r="A196" s="87">
        <f t="shared" ca="1" si="3"/>
        <v>42583</v>
      </c>
      <c r="B196" s="101">
        <v>45.75</v>
      </c>
      <c r="C196" s="101">
        <v>0.08</v>
      </c>
      <c r="D196" s="102">
        <v>25</v>
      </c>
      <c r="E196" s="25">
        <v>1000</v>
      </c>
      <c r="F196" s="101"/>
    </row>
    <row r="197" spans="1:6" s="25" customFormat="1">
      <c r="A197" s="87">
        <f t="shared" ca="1" si="3"/>
        <v>42614</v>
      </c>
      <c r="B197" s="101">
        <v>35</v>
      </c>
      <c r="C197" s="101">
        <v>0.08</v>
      </c>
      <c r="D197" s="102">
        <v>25</v>
      </c>
      <c r="E197" s="25">
        <v>1000</v>
      </c>
      <c r="F197" s="101"/>
    </row>
    <row r="198" spans="1:6" s="25" customFormat="1">
      <c r="A198" s="87">
        <f t="shared" ca="1" si="3"/>
        <v>42644</v>
      </c>
      <c r="B198" s="101">
        <v>34</v>
      </c>
      <c r="C198" s="101">
        <v>0.08</v>
      </c>
      <c r="D198" s="102">
        <v>25</v>
      </c>
      <c r="E198" s="25">
        <v>1000</v>
      </c>
      <c r="F198" s="101"/>
    </row>
    <row r="199" spans="1:6" s="25" customFormat="1">
      <c r="A199" s="87">
        <f t="shared" ca="1" si="3"/>
        <v>42675</v>
      </c>
      <c r="B199" s="101">
        <v>34</v>
      </c>
      <c r="C199" s="101">
        <v>0.08</v>
      </c>
      <c r="D199" s="102">
        <v>25</v>
      </c>
      <c r="E199" s="25">
        <v>1000</v>
      </c>
      <c r="F199" s="101"/>
    </row>
    <row r="200" spans="1:6" s="25" customFormat="1">
      <c r="A200" s="87">
        <f t="shared" ca="1" si="3"/>
        <v>42705</v>
      </c>
      <c r="B200" s="101">
        <v>32</v>
      </c>
      <c r="C200" s="101">
        <v>0.08</v>
      </c>
      <c r="D200" s="102">
        <v>25</v>
      </c>
      <c r="E200" s="25">
        <v>1000</v>
      </c>
      <c r="F200" s="101"/>
    </row>
    <row r="201" spans="1:6" s="25" customFormat="1">
      <c r="A201" s="87">
        <f t="shared" ca="1" si="3"/>
        <v>42736</v>
      </c>
      <c r="B201" s="101">
        <v>34.5</v>
      </c>
      <c r="C201" s="101">
        <v>0.08</v>
      </c>
      <c r="D201" s="102">
        <v>25</v>
      </c>
      <c r="E201" s="25">
        <v>1000</v>
      </c>
      <c r="F201" s="101"/>
    </row>
    <row r="202" spans="1:6" s="25" customFormat="1">
      <c r="A202" s="87">
        <f t="shared" ref="A202:A259" ca="1" si="4">EOMONTH(A201,0)+1</f>
        <v>42767</v>
      </c>
      <c r="B202" s="101">
        <v>32.5</v>
      </c>
      <c r="C202" s="101">
        <v>0.08</v>
      </c>
      <c r="D202" s="102">
        <v>25</v>
      </c>
      <c r="E202" s="25">
        <v>1000</v>
      </c>
      <c r="F202" s="101"/>
    </row>
    <row r="203" spans="1:6" s="25" customFormat="1">
      <c r="A203" s="87">
        <f t="shared" ca="1" si="4"/>
        <v>42795</v>
      </c>
      <c r="B203" s="101">
        <v>33.5</v>
      </c>
      <c r="C203" s="101">
        <v>0.08</v>
      </c>
      <c r="D203" s="102">
        <v>25</v>
      </c>
      <c r="E203" s="25">
        <v>1000</v>
      </c>
      <c r="F203" s="101"/>
    </row>
    <row r="204" spans="1:6" s="25" customFormat="1">
      <c r="A204" s="87">
        <f t="shared" ca="1" si="4"/>
        <v>42826</v>
      </c>
      <c r="B204" s="101">
        <v>34.5</v>
      </c>
      <c r="C204" s="101">
        <v>0.08</v>
      </c>
      <c r="D204" s="102">
        <v>25</v>
      </c>
      <c r="E204" s="25">
        <v>1000</v>
      </c>
      <c r="F204" s="101"/>
    </row>
    <row r="205" spans="1:6" s="25" customFormat="1">
      <c r="A205" s="87">
        <f t="shared" ca="1" si="4"/>
        <v>42856</v>
      </c>
      <c r="B205" s="101">
        <v>35.5</v>
      </c>
      <c r="C205" s="101">
        <v>0.08</v>
      </c>
      <c r="D205" s="102">
        <v>25</v>
      </c>
      <c r="E205" s="25">
        <v>1000</v>
      </c>
      <c r="F205" s="101"/>
    </row>
    <row r="206" spans="1:6" s="25" customFormat="1">
      <c r="A206" s="87">
        <f t="shared" ca="1" si="4"/>
        <v>42887</v>
      </c>
      <c r="B206" s="101">
        <v>39.5</v>
      </c>
      <c r="C206" s="101">
        <v>0.08</v>
      </c>
      <c r="D206" s="102">
        <v>25</v>
      </c>
      <c r="E206" s="25">
        <v>1000</v>
      </c>
      <c r="F206" s="101"/>
    </row>
    <row r="207" spans="1:6" s="25" customFormat="1">
      <c r="A207" s="87">
        <f t="shared" ca="1" si="4"/>
        <v>42917</v>
      </c>
      <c r="B207" s="101">
        <v>46.5</v>
      </c>
      <c r="C207" s="101">
        <v>0.08</v>
      </c>
      <c r="D207" s="102">
        <v>25</v>
      </c>
      <c r="E207" s="25">
        <v>1000</v>
      </c>
      <c r="F207" s="101"/>
    </row>
    <row r="208" spans="1:6" s="25" customFormat="1">
      <c r="A208" s="87">
        <f t="shared" ca="1" si="4"/>
        <v>42948</v>
      </c>
      <c r="B208" s="101">
        <v>46.5</v>
      </c>
      <c r="C208" s="101">
        <v>0.08</v>
      </c>
      <c r="D208" s="102">
        <v>25</v>
      </c>
      <c r="E208" s="25">
        <v>1000</v>
      </c>
      <c r="F208" s="101"/>
    </row>
    <row r="209" spans="1:6" s="25" customFormat="1">
      <c r="A209" s="87">
        <f t="shared" ca="1" si="4"/>
        <v>42979</v>
      </c>
      <c r="B209" s="101">
        <v>35.75</v>
      </c>
      <c r="C209" s="101">
        <v>0.08</v>
      </c>
      <c r="D209" s="102">
        <v>25</v>
      </c>
      <c r="E209" s="25">
        <v>1000</v>
      </c>
      <c r="F209" s="101"/>
    </row>
    <row r="210" spans="1:6" s="25" customFormat="1">
      <c r="A210" s="87">
        <f t="shared" ca="1" si="4"/>
        <v>43009</v>
      </c>
      <c r="B210" s="101">
        <v>34.75</v>
      </c>
      <c r="C210" s="101">
        <v>0.08</v>
      </c>
      <c r="D210" s="102">
        <v>25</v>
      </c>
      <c r="E210" s="25">
        <v>1000</v>
      </c>
      <c r="F210" s="101"/>
    </row>
    <row r="211" spans="1:6" s="25" customFormat="1">
      <c r="A211" s="87">
        <f t="shared" ca="1" si="4"/>
        <v>43040</v>
      </c>
      <c r="B211" s="101">
        <v>34.75</v>
      </c>
      <c r="C211" s="101">
        <v>0.08</v>
      </c>
      <c r="D211" s="102">
        <v>25</v>
      </c>
      <c r="E211" s="25">
        <v>1000</v>
      </c>
      <c r="F211" s="101"/>
    </row>
    <row r="212" spans="1:6" s="25" customFormat="1">
      <c r="A212" s="87">
        <f t="shared" ca="1" si="4"/>
        <v>43070</v>
      </c>
      <c r="B212" s="101">
        <v>32.75</v>
      </c>
      <c r="C212" s="101">
        <v>0.08</v>
      </c>
      <c r="D212" s="102">
        <v>25</v>
      </c>
      <c r="E212" s="25">
        <v>1000</v>
      </c>
      <c r="F212" s="101"/>
    </row>
    <row r="213" spans="1:6" s="25" customFormat="1">
      <c r="A213" s="87">
        <f t="shared" ca="1" si="4"/>
        <v>43101</v>
      </c>
      <c r="B213" s="101">
        <v>35.25</v>
      </c>
      <c r="C213" s="101">
        <v>0.08</v>
      </c>
      <c r="D213" s="102">
        <v>25</v>
      </c>
      <c r="E213" s="25">
        <v>1000</v>
      </c>
      <c r="F213" s="101"/>
    </row>
    <row r="214" spans="1:6" s="25" customFormat="1">
      <c r="A214" s="87">
        <f t="shared" ca="1" si="4"/>
        <v>43132</v>
      </c>
      <c r="B214" s="101">
        <v>33.25</v>
      </c>
      <c r="C214" s="101">
        <v>0.08</v>
      </c>
      <c r="D214" s="102">
        <v>25</v>
      </c>
      <c r="E214" s="25">
        <v>1000</v>
      </c>
      <c r="F214" s="101"/>
    </row>
    <row r="215" spans="1:6" s="25" customFormat="1">
      <c r="A215" s="87">
        <f t="shared" ca="1" si="4"/>
        <v>43160</v>
      </c>
      <c r="B215" s="101">
        <v>34.25</v>
      </c>
      <c r="C215" s="101">
        <v>0.08</v>
      </c>
      <c r="D215" s="102">
        <v>25</v>
      </c>
      <c r="E215" s="25">
        <v>1000</v>
      </c>
      <c r="F215" s="101"/>
    </row>
    <row r="216" spans="1:6" s="25" customFormat="1">
      <c r="A216" s="87">
        <f t="shared" ca="1" si="4"/>
        <v>43191</v>
      </c>
      <c r="B216" s="101">
        <v>35.25</v>
      </c>
      <c r="C216" s="101">
        <v>0.08</v>
      </c>
      <c r="D216" s="102">
        <v>25</v>
      </c>
      <c r="E216" s="25">
        <v>1000</v>
      </c>
      <c r="F216" s="101"/>
    </row>
    <row r="217" spans="1:6" s="25" customFormat="1">
      <c r="A217" s="87">
        <f t="shared" ca="1" si="4"/>
        <v>43221</v>
      </c>
      <c r="B217" s="101">
        <v>36.25</v>
      </c>
      <c r="C217" s="101">
        <v>0.08</v>
      </c>
      <c r="D217" s="102">
        <v>25</v>
      </c>
      <c r="E217" s="25">
        <v>1000</v>
      </c>
      <c r="F217" s="101"/>
    </row>
    <row r="218" spans="1:6" s="25" customFormat="1">
      <c r="A218" s="87">
        <f t="shared" ca="1" si="4"/>
        <v>43252</v>
      </c>
      <c r="B218" s="101">
        <v>40.25</v>
      </c>
      <c r="C218" s="101">
        <v>0.08</v>
      </c>
      <c r="D218" s="102">
        <v>25</v>
      </c>
      <c r="E218" s="25">
        <v>1000</v>
      </c>
      <c r="F218" s="101"/>
    </row>
    <row r="219" spans="1:6" s="25" customFormat="1">
      <c r="A219" s="87">
        <f t="shared" ca="1" si="4"/>
        <v>43282</v>
      </c>
      <c r="B219" s="101">
        <v>47.25</v>
      </c>
      <c r="C219" s="101">
        <v>0.08</v>
      </c>
      <c r="D219" s="102">
        <v>25</v>
      </c>
      <c r="E219" s="25">
        <v>1000</v>
      </c>
      <c r="F219" s="101"/>
    </row>
    <row r="220" spans="1:6" s="25" customFormat="1">
      <c r="A220" s="87">
        <f t="shared" ca="1" si="4"/>
        <v>43313</v>
      </c>
      <c r="B220" s="101">
        <v>47.25</v>
      </c>
      <c r="C220" s="101">
        <v>0.08</v>
      </c>
      <c r="D220" s="102">
        <v>25</v>
      </c>
      <c r="E220" s="25">
        <v>1000</v>
      </c>
      <c r="F220" s="101"/>
    </row>
    <row r="221" spans="1:6" s="25" customFormat="1">
      <c r="A221" s="87">
        <f t="shared" ca="1" si="4"/>
        <v>43344</v>
      </c>
      <c r="B221" s="101">
        <v>36.5</v>
      </c>
      <c r="C221" s="101">
        <v>0.08</v>
      </c>
      <c r="D221" s="102">
        <v>25</v>
      </c>
      <c r="E221" s="25">
        <v>1000</v>
      </c>
      <c r="F221" s="101"/>
    </row>
    <row r="222" spans="1:6" s="25" customFormat="1">
      <c r="A222" s="87">
        <f t="shared" ca="1" si="4"/>
        <v>43374</v>
      </c>
      <c r="B222" s="101">
        <v>35.5</v>
      </c>
      <c r="C222" s="101">
        <v>0.08</v>
      </c>
      <c r="D222" s="102">
        <v>25</v>
      </c>
      <c r="E222" s="25">
        <v>1000</v>
      </c>
      <c r="F222" s="101"/>
    </row>
    <row r="223" spans="1:6" s="25" customFormat="1">
      <c r="A223" s="87">
        <f t="shared" ca="1" si="4"/>
        <v>43405</v>
      </c>
      <c r="B223" s="101">
        <v>35.5</v>
      </c>
      <c r="C223" s="101">
        <v>0.08</v>
      </c>
      <c r="D223" s="102">
        <v>25</v>
      </c>
      <c r="E223" s="25">
        <v>1000</v>
      </c>
      <c r="F223" s="101"/>
    </row>
    <row r="224" spans="1:6" s="25" customFormat="1">
      <c r="A224" s="87">
        <f t="shared" ca="1" si="4"/>
        <v>43435</v>
      </c>
      <c r="B224" s="101">
        <v>33.5</v>
      </c>
      <c r="C224" s="101">
        <v>0.08</v>
      </c>
      <c r="D224" s="102">
        <v>25</v>
      </c>
      <c r="E224" s="25">
        <v>1000</v>
      </c>
      <c r="F224" s="101"/>
    </row>
    <row r="225" spans="1:6" s="25" customFormat="1">
      <c r="A225" s="87">
        <f t="shared" ca="1" si="4"/>
        <v>43466</v>
      </c>
      <c r="B225" s="101">
        <v>36</v>
      </c>
      <c r="C225" s="101">
        <v>0.08</v>
      </c>
      <c r="D225" s="102">
        <v>25</v>
      </c>
      <c r="E225" s="25">
        <v>1000</v>
      </c>
      <c r="F225" s="101"/>
    </row>
    <row r="226" spans="1:6" s="25" customFormat="1">
      <c r="A226" s="87">
        <f t="shared" ca="1" si="4"/>
        <v>43497</v>
      </c>
      <c r="B226" s="101">
        <v>34</v>
      </c>
      <c r="C226" s="101">
        <v>0.08</v>
      </c>
      <c r="D226" s="102">
        <v>25</v>
      </c>
      <c r="E226" s="25">
        <v>1000</v>
      </c>
      <c r="F226" s="101"/>
    </row>
    <row r="227" spans="1:6" s="25" customFormat="1">
      <c r="A227" s="87">
        <f t="shared" ca="1" si="4"/>
        <v>43525</v>
      </c>
      <c r="B227" s="101">
        <v>35</v>
      </c>
      <c r="C227" s="101">
        <v>0.08</v>
      </c>
      <c r="D227" s="102">
        <v>25</v>
      </c>
      <c r="E227" s="25">
        <v>1000</v>
      </c>
      <c r="F227" s="101"/>
    </row>
    <row r="228" spans="1:6" s="25" customFormat="1">
      <c r="A228" s="87">
        <f t="shared" ca="1" si="4"/>
        <v>43556</v>
      </c>
      <c r="B228" s="101">
        <v>35</v>
      </c>
      <c r="C228" s="101">
        <v>0.08</v>
      </c>
      <c r="D228" s="102">
        <v>25</v>
      </c>
      <c r="E228" s="25">
        <v>1000</v>
      </c>
      <c r="F228" s="101"/>
    </row>
    <row r="229" spans="1:6" s="25" customFormat="1">
      <c r="A229" s="87">
        <f t="shared" ca="1" si="4"/>
        <v>43586</v>
      </c>
      <c r="B229" s="101">
        <v>35</v>
      </c>
      <c r="C229" s="101">
        <v>0.08</v>
      </c>
      <c r="D229" s="102">
        <v>25</v>
      </c>
      <c r="E229" s="25">
        <v>1000</v>
      </c>
      <c r="F229" s="101"/>
    </row>
    <row r="230" spans="1:6" s="25" customFormat="1">
      <c r="A230" s="87">
        <f t="shared" ca="1" si="4"/>
        <v>43617</v>
      </c>
      <c r="B230" s="101">
        <v>35</v>
      </c>
      <c r="C230" s="101">
        <v>0.08</v>
      </c>
      <c r="D230" s="102">
        <v>25</v>
      </c>
      <c r="E230" s="25">
        <v>1000</v>
      </c>
      <c r="F230" s="101"/>
    </row>
    <row r="231" spans="1:6" s="25" customFormat="1">
      <c r="A231" s="87">
        <f t="shared" ca="1" si="4"/>
        <v>43647</v>
      </c>
      <c r="B231" s="101">
        <v>35</v>
      </c>
      <c r="C231" s="101">
        <v>0.08</v>
      </c>
      <c r="D231" s="102">
        <v>25</v>
      </c>
      <c r="E231" s="25">
        <v>1000</v>
      </c>
    </row>
    <row r="232" spans="1:6" s="25" customFormat="1">
      <c r="A232" s="87">
        <f t="shared" ca="1" si="4"/>
        <v>43678</v>
      </c>
      <c r="B232" s="101">
        <v>35</v>
      </c>
      <c r="C232" s="101">
        <v>0.08</v>
      </c>
      <c r="D232" s="102">
        <v>25</v>
      </c>
      <c r="E232" s="25">
        <v>1000</v>
      </c>
    </row>
    <row r="233" spans="1:6" s="25" customFormat="1">
      <c r="A233" s="87">
        <f t="shared" ca="1" si="4"/>
        <v>43709</v>
      </c>
      <c r="B233" s="101">
        <v>35</v>
      </c>
      <c r="C233" s="101">
        <v>0.08</v>
      </c>
      <c r="D233" s="102">
        <v>25</v>
      </c>
      <c r="E233" s="25">
        <v>1000</v>
      </c>
    </row>
    <row r="234" spans="1:6" s="25" customFormat="1">
      <c r="A234" s="87">
        <f t="shared" ca="1" si="4"/>
        <v>43739</v>
      </c>
      <c r="B234" s="101">
        <v>35</v>
      </c>
      <c r="C234" s="101">
        <v>0.08</v>
      </c>
      <c r="D234" s="102">
        <v>25</v>
      </c>
      <c r="E234" s="25">
        <v>1000</v>
      </c>
    </row>
    <row r="235" spans="1:6" s="25" customFormat="1">
      <c r="A235" s="87">
        <f t="shared" ca="1" si="4"/>
        <v>43770</v>
      </c>
      <c r="B235" s="101">
        <v>35</v>
      </c>
      <c r="C235" s="101">
        <v>0.08</v>
      </c>
      <c r="D235" s="102">
        <v>25</v>
      </c>
      <c r="E235" s="25">
        <v>1000</v>
      </c>
    </row>
    <row r="236" spans="1:6" s="25" customFormat="1">
      <c r="A236" s="87">
        <f t="shared" ca="1" si="4"/>
        <v>43800</v>
      </c>
      <c r="B236" s="101">
        <v>35</v>
      </c>
      <c r="C236" s="101">
        <v>0.08</v>
      </c>
      <c r="D236" s="102">
        <v>25</v>
      </c>
      <c r="E236" s="25">
        <v>1000</v>
      </c>
    </row>
    <row r="237" spans="1:6" s="25" customFormat="1">
      <c r="A237" s="87">
        <f t="shared" ca="1" si="4"/>
        <v>43831</v>
      </c>
      <c r="B237" s="101">
        <v>35</v>
      </c>
      <c r="C237" s="101">
        <v>0.08</v>
      </c>
      <c r="D237" s="102">
        <v>25</v>
      </c>
      <c r="E237" s="25">
        <v>1000</v>
      </c>
    </row>
    <row r="238" spans="1:6" s="25" customFormat="1">
      <c r="A238" s="87">
        <f t="shared" ca="1" si="4"/>
        <v>43862</v>
      </c>
      <c r="B238" s="101">
        <v>35</v>
      </c>
      <c r="C238" s="101">
        <v>0.08</v>
      </c>
      <c r="D238" s="102">
        <v>25</v>
      </c>
      <c r="E238" s="25">
        <v>1000</v>
      </c>
    </row>
    <row r="239" spans="1:6" s="25" customFormat="1">
      <c r="A239" s="87">
        <f t="shared" ca="1" si="4"/>
        <v>43891</v>
      </c>
      <c r="B239" s="101">
        <v>35</v>
      </c>
      <c r="C239" s="101">
        <v>0.08</v>
      </c>
      <c r="D239" s="102">
        <v>25</v>
      </c>
      <c r="E239" s="25">
        <v>1000</v>
      </c>
    </row>
    <row r="240" spans="1:6" s="25" customFormat="1">
      <c r="A240" s="87">
        <f t="shared" ca="1" si="4"/>
        <v>43922</v>
      </c>
      <c r="B240" s="101">
        <v>35</v>
      </c>
      <c r="C240" s="101">
        <v>0.08</v>
      </c>
      <c r="D240" s="102">
        <v>25</v>
      </c>
      <c r="E240" s="25">
        <v>1000</v>
      </c>
    </row>
    <row r="241" spans="1:5" s="25" customFormat="1">
      <c r="A241" s="87">
        <f t="shared" ca="1" si="4"/>
        <v>43952</v>
      </c>
      <c r="B241" s="101">
        <v>35</v>
      </c>
      <c r="C241" s="101">
        <v>0.08</v>
      </c>
      <c r="D241" s="102">
        <v>25</v>
      </c>
      <c r="E241" s="25">
        <v>1000</v>
      </c>
    </row>
    <row r="242" spans="1:5" s="25" customFormat="1">
      <c r="A242" s="87">
        <f t="shared" ca="1" si="4"/>
        <v>43983</v>
      </c>
      <c r="B242" s="101">
        <v>35</v>
      </c>
      <c r="C242" s="101">
        <v>0.08</v>
      </c>
      <c r="D242" s="102">
        <v>25</v>
      </c>
      <c r="E242" s="25">
        <v>1000</v>
      </c>
    </row>
    <row r="243" spans="1:5" s="25" customFormat="1">
      <c r="A243" s="87">
        <f t="shared" ca="1" si="4"/>
        <v>44013</v>
      </c>
      <c r="B243" s="101">
        <v>35</v>
      </c>
      <c r="C243" s="101">
        <v>0.08</v>
      </c>
      <c r="D243" s="102">
        <v>25</v>
      </c>
      <c r="E243" s="25">
        <v>1000</v>
      </c>
    </row>
    <row r="244" spans="1:5" s="25" customFormat="1">
      <c r="A244" s="87">
        <f t="shared" ca="1" si="4"/>
        <v>44044</v>
      </c>
      <c r="B244" s="101">
        <v>35</v>
      </c>
      <c r="C244" s="101">
        <v>0.08</v>
      </c>
      <c r="D244" s="102">
        <v>25</v>
      </c>
      <c r="E244" s="25">
        <v>1000</v>
      </c>
    </row>
    <row r="245" spans="1:5" s="25" customFormat="1">
      <c r="A245" s="87">
        <f t="shared" ca="1" si="4"/>
        <v>44075</v>
      </c>
      <c r="B245" s="101">
        <v>35</v>
      </c>
      <c r="C245" s="101">
        <v>0.08</v>
      </c>
      <c r="D245" s="102">
        <v>25</v>
      </c>
      <c r="E245" s="25">
        <v>1000</v>
      </c>
    </row>
    <row r="246" spans="1:5" s="25" customFormat="1">
      <c r="A246" s="87">
        <f t="shared" ca="1" si="4"/>
        <v>44105</v>
      </c>
      <c r="B246" s="101">
        <v>35</v>
      </c>
      <c r="C246" s="101">
        <v>0.08</v>
      </c>
      <c r="D246" s="102">
        <v>25</v>
      </c>
      <c r="E246" s="25">
        <v>1000</v>
      </c>
    </row>
    <row r="247" spans="1:5" s="25" customFormat="1">
      <c r="A247" s="87">
        <f t="shared" ca="1" si="4"/>
        <v>44136</v>
      </c>
      <c r="B247" s="101">
        <v>35</v>
      </c>
      <c r="C247" s="101">
        <v>0.08</v>
      </c>
      <c r="D247" s="102">
        <v>25</v>
      </c>
      <c r="E247" s="25">
        <v>1000</v>
      </c>
    </row>
    <row r="248" spans="1:5" s="25" customFormat="1">
      <c r="A248" s="87">
        <f t="shared" ca="1" si="4"/>
        <v>44166</v>
      </c>
      <c r="B248" s="101">
        <v>35</v>
      </c>
      <c r="C248" s="101">
        <v>0.08</v>
      </c>
      <c r="D248" s="102">
        <v>25</v>
      </c>
      <c r="E248" s="25">
        <v>1000</v>
      </c>
    </row>
    <row r="249" spans="1:5" s="25" customFormat="1">
      <c r="A249" s="87">
        <f t="shared" ca="1" si="4"/>
        <v>44197</v>
      </c>
      <c r="B249" s="101">
        <v>35</v>
      </c>
      <c r="C249" s="101">
        <v>0.08</v>
      </c>
      <c r="D249" s="102">
        <v>25</v>
      </c>
      <c r="E249" s="25">
        <v>1000</v>
      </c>
    </row>
    <row r="250" spans="1:5" s="25" customFormat="1">
      <c r="A250" s="87">
        <f t="shared" ca="1" si="4"/>
        <v>44228</v>
      </c>
      <c r="B250" s="101">
        <v>35</v>
      </c>
      <c r="C250" s="101">
        <v>0.08</v>
      </c>
      <c r="D250" s="102">
        <v>25</v>
      </c>
      <c r="E250" s="25">
        <v>1000</v>
      </c>
    </row>
    <row r="251" spans="1:5" s="25" customFormat="1">
      <c r="A251" s="87">
        <f t="shared" ca="1" si="4"/>
        <v>44256</v>
      </c>
      <c r="B251" s="101">
        <v>35</v>
      </c>
      <c r="C251" s="101">
        <v>0.08</v>
      </c>
      <c r="D251" s="102">
        <v>25</v>
      </c>
      <c r="E251" s="25">
        <v>1000</v>
      </c>
    </row>
    <row r="252" spans="1:5" s="25" customFormat="1">
      <c r="A252" s="87">
        <f t="shared" ca="1" si="4"/>
        <v>44287</v>
      </c>
      <c r="B252" s="101">
        <v>35</v>
      </c>
      <c r="C252" s="101">
        <v>0.08</v>
      </c>
      <c r="D252" s="102">
        <v>25</v>
      </c>
      <c r="E252" s="25">
        <v>1000</v>
      </c>
    </row>
    <row r="253" spans="1:5" s="25" customFormat="1">
      <c r="A253" s="87">
        <f t="shared" ca="1" si="4"/>
        <v>44317</v>
      </c>
      <c r="B253" s="101">
        <v>35</v>
      </c>
      <c r="C253" s="101">
        <v>0.08</v>
      </c>
      <c r="D253" s="102">
        <v>25</v>
      </c>
      <c r="E253" s="25">
        <v>1000</v>
      </c>
    </row>
    <row r="254" spans="1:5" s="25" customFormat="1">
      <c r="A254" s="87">
        <f t="shared" ca="1" si="4"/>
        <v>44348</v>
      </c>
      <c r="B254" s="101">
        <v>35</v>
      </c>
      <c r="C254" s="101">
        <v>0.08</v>
      </c>
      <c r="D254" s="102">
        <v>25</v>
      </c>
      <c r="E254" s="25">
        <v>1000</v>
      </c>
    </row>
    <row r="255" spans="1:5" s="25" customFormat="1">
      <c r="A255" s="87">
        <f t="shared" ca="1" si="4"/>
        <v>44378</v>
      </c>
      <c r="B255" s="101">
        <v>35</v>
      </c>
      <c r="C255" s="101">
        <v>0.08</v>
      </c>
      <c r="D255" s="102">
        <v>25</v>
      </c>
      <c r="E255" s="25">
        <v>1000</v>
      </c>
    </row>
    <row r="256" spans="1:5" s="25" customFormat="1">
      <c r="A256" s="87">
        <f t="shared" ca="1" si="4"/>
        <v>44409</v>
      </c>
      <c r="B256" s="101">
        <v>35</v>
      </c>
      <c r="C256" s="101">
        <v>0.08</v>
      </c>
      <c r="D256" s="102">
        <v>25</v>
      </c>
      <c r="E256" s="25">
        <v>1000</v>
      </c>
    </row>
    <row r="257" spans="1:5" s="25" customFormat="1">
      <c r="A257" s="87">
        <f t="shared" ca="1" si="4"/>
        <v>44440</v>
      </c>
      <c r="B257" s="101">
        <v>35</v>
      </c>
      <c r="C257" s="101">
        <v>0.08</v>
      </c>
      <c r="D257" s="102">
        <v>25</v>
      </c>
      <c r="E257" s="25">
        <v>1000</v>
      </c>
    </row>
    <row r="258" spans="1:5" s="25" customFormat="1">
      <c r="A258" s="87">
        <f t="shared" ca="1" si="4"/>
        <v>44470</v>
      </c>
      <c r="B258" s="101">
        <v>35</v>
      </c>
      <c r="C258" s="101">
        <v>0.08</v>
      </c>
      <c r="D258" s="102">
        <v>25</v>
      </c>
      <c r="E258" s="25">
        <v>1000</v>
      </c>
    </row>
    <row r="259" spans="1:5" s="25" customFormat="1">
      <c r="A259" s="87">
        <f t="shared" ca="1" si="4"/>
        <v>44501</v>
      </c>
      <c r="B259" s="101">
        <v>35</v>
      </c>
      <c r="C259" s="101">
        <v>0.08</v>
      </c>
      <c r="D259" s="102">
        <v>25</v>
      </c>
      <c r="E259" s="25">
        <v>1000</v>
      </c>
    </row>
    <row r="260" spans="1:5" s="25" customFormat="1">
      <c r="A260" s="77"/>
      <c r="B260" s="101">
        <v>35</v>
      </c>
      <c r="C260" s="101">
        <v>0.08</v>
      </c>
      <c r="D260" s="102">
        <v>25</v>
      </c>
      <c r="E260" s="25">
        <v>1000</v>
      </c>
    </row>
    <row r="261" spans="1:5" s="25" customFormat="1">
      <c r="A261" s="77"/>
      <c r="B261" s="101">
        <v>35</v>
      </c>
      <c r="C261" s="101">
        <v>0.08</v>
      </c>
      <c r="D261" s="102">
        <v>25</v>
      </c>
      <c r="E261" s="25">
        <v>1000</v>
      </c>
    </row>
    <row r="262" spans="1:5" s="25" customFormat="1">
      <c r="A262" s="77"/>
      <c r="B262" s="101">
        <v>35</v>
      </c>
      <c r="C262" s="101">
        <v>0.08</v>
      </c>
      <c r="D262" s="102">
        <v>25</v>
      </c>
      <c r="E262" s="25">
        <v>1000</v>
      </c>
    </row>
    <row r="263" spans="1:5" s="25" customFormat="1">
      <c r="A263" s="77"/>
      <c r="B263" s="101">
        <v>35</v>
      </c>
      <c r="C263" s="101">
        <v>0.08</v>
      </c>
      <c r="D263" s="102">
        <v>25</v>
      </c>
      <c r="E263" s="25">
        <v>1000</v>
      </c>
    </row>
    <row r="264" spans="1:5" s="25" customFormat="1">
      <c r="A264" s="77"/>
      <c r="B264" s="101">
        <v>35</v>
      </c>
      <c r="C264" s="101">
        <v>0.08</v>
      </c>
      <c r="D264" s="102">
        <v>25</v>
      </c>
      <c r="E264" s="25">
        <v>1000</v>
      </c>
    </row>
    <row r="265" spans="1:5" s="25" customFormat="1">
      <c r="A265" s="77"/>
      <c r="B265" s="101">
        <v>35</v>
      </c>
      <c r="C265" s="101">
        <v>0.08</v>
      </c>
      <c r="D265" s="102">
        <v>25</v>
      </c>
      <c r="E265" s="25">
        <v>1000</v>
      </c>
    </row>
    <row r="266" spans="1:5" s="25" customFormat="1">
      <c r="A266" s="77"/>
      <c r="B266" s="101">
        <v>35</v>
      </c>
      <c r="C266" s="101">
        <v>0.08</v>
      </c>
      <c r="D266" s="102">
        <v>25</v>
      </c>
      <c r="E266" s="25">
        <v>1000</v>
      </c>
    </row>
    <row r="267" spans="1:5" s="25" customFormat="1">
      <c r="A267" s="77"/>
      <c r="B267" s="101">
        <v>35</v>
      </c>
      <c r="C267" s="101">
        <v>0.08</v>
      </c>
      <c r="D267" s="102">
        <v>25</v>
      </c>
      <c r="E267" s="25">
        <v>1000</v>
      </c>
    </row>
    <row r="268" spans="1:5" s="25" customFormat="1">
      <c r="A268" s="77"/>
      <c r="B268" s="101">
        <v>35</v>
      </c>
      <c r="C268" s="101">
        <v>0.08</v>
      </c>
      <c r="D268" s="102">
        <v>25</v>
      </c>
      <c r="E268" s="25">
        <v>1000</v>
      </c>
    </row>
    <row r="269" spans="1:5" s="25" customFormat="1">
      <c r="A269" s="77"/>
      <c r="B269" s="101">
        <v>35</v>
      </c>
      <c r="C269" s="101">
        <v>0.08</v>
      </c>
      <c r="D269" s="102">
        <v>25</v>
      </c>
      <c r="E269" s="25">
        <v>1000</v>
      </c>
    </row>
    <row r="270" spans="1:5" s="25" customFormat="1">
      <c r="A270" s="77"/>
      <c r="B270" s="101">
        <v>35</v>
      </c>
      <c r="C270" s="101">
        <v>0.08</v>
      </c>
      <c r="D270" s="102">
        <v>25</v>
      </c>
      <c r="E270" s="25">
        <v>1000</v>
      </c>
    </row>
    <row r="271" spans="1:5" s="25" customFormat="1">
      <c r="A271" s="77"/>
      <c r="B271" s="101">
        <v>35</v>
      </c>
      <c r="C271" s="101">
        <v>0.08</v>
      </c>
      <c r="D271" s="102">
        <v>25</v>
      </c>
      <c r="E271" s="25">
        <v>1000</v>
      </c>
    </row>
    <row r="272" spans="1:5" s="25" customFormat="1">
      <c r="A272" s="77"/>
      <c r="B272" s="101">
        <v>35</v>
      </c>
      <c r="C272" s="101">
        <v>0.08</v>
      </c>
      <c r="D272" s="102">
        <v>25</v>
      </c>
      <c r="E272" s="25">
        <v>1000</v>
      </c>
    </row>
    <row r="273" spans="1:5" s="25" customFormat="1">
      <c r="A273" s="77"/>
      <c r="B273" s="101">
        <v>35</v>
      </c>
      <c r="C273" s="101">
        <v>0.08</v>
      </c>
      <c r="D273" s="102">
        <v>25</v>
      </c>
      <c r="E273" s="25">
        <v>1000</v>
      </c>
    </row>
    <row r="274" spans="1:5" s="25" customFormat="1">
      <c r="A274" s="77"/>
      <c r="B274" s="101">
        <v>35</v>
      </c>
      <c r="C274" s="101">
        <v>0.08</v>
      </c>
      <c r="D274" s="102">
        <v>25</v>
      </c>
      <c r="E274" s="25">
        <v>1000</v>
      </c>
    </row>
    <row r="275" spans="1:5" s="25" customFormat="1">
      <c r="A275" s="77"/>
      <c r="B275" s="101">
        <v>35</v>
      </c>
      <c r="C275" s="101">
        <v>0.08</v>
      </c>
      <c r="D275" s="102">
        <v>25</v>
      </c>
      <c r="E275" s="25">
        <v>1000</v>
      </c>
    </row>
    <row r="276" spans="1:5" s="25" customFormat="1">
      <c r="A276" s="77"/>
      <c r="B276" s="101">
        <v>35</v>
      </c>
      <c r="C276" s="101">
        <v>0.08</v>
      </c>
      <c r="D276" s="102">
        <v>25</v>
      </c>
      <c r="E276" s="25">
        <v>1000</v>
      </c>
    </row>
    <row r="277" spans="1:5" s="25" customFormat="1">
      <c r="A277" s="77"/>
      <c r="B277" s="101">
        <v>35</v>
      </c>
      <c r="C277" s="101">
        <v>0.08</v>
      </c>
      <c r="D277" s="102">
        <v>25</v>
      </c>
      <c r="E277" s="25">
        <v>1000</v>
      </c>
    </row>
    <row r="278" spans="1:5" s="25" customFormat="1">
      <c r="A278" s="77"/>
      <c r="B278" s="101">
        <v>35</v>
      </c>
      <c r="C278" s="101">
        <v>0.08</v>
      </c>
      <c r="D278" s="102">
        <v>25</v>
      </c>
      <c r="E278" s="25">
        <v>1000</v>
      </c>
    </row>
    <row r="279" spans="1:5" s="25" customFormat="1">
      <c r="A279" s="77"/>
      <c r="B279" s="101">
        <v>35</v>
      </c>
      <c r="C279" s="101">
        <v>0.08</v>
      </c>
      <c r="D279" s="102">
        <v>25</v>
      </c>
      <c r="E279" s="25">
        <v>1000</v>
      </c>
    </row>
    <row r="280" spans="1:5" s="25" customFormat="1">
      <c r="A280" s="77"/>
      <c r="B280" s="101">
        <v>35</v>
      </c>
      <c r="C280" s="101">
        <v>0.08</v>
      </c>
      <c r="D280" s="102">
        <v>25</v>
      </c>
      <c r="E280" s="25">
        <v>1000</v>
      </c>
    </row>
    <row r="281" spans="1:5" s="25" customFormat="1">
      <c r="A281" s="77"/>
      <c r="B281" s="101">
        <v>35</v>
      </c>
      <c r="C281" s="101">
        <v>0.08</v>
      </c>
      <c r="D281" s="102">
        <v>25</v>
      </c>
      <c r="E281" s="25">
        <v>1000</v>
      </c>
    </row>
    <row r="282" spans="1:5" s="25" customFormat="1">
      <c r="A282" s="77"/>
      <c r="B282" s="101">
        <v>35</v>
      </c>
      <c r="C282" s="101">
        <v>0.08</v>
      </c>
      <c r="D282" s="102">
        <v>25</v>
      </c>
      <c r="E282" s="25">
        <v>1000</v>
      </c>
    </row>
    <row r="283" spans="1:5" s="25" customFormat="1">
      <c r="A283" s="77"/>
      <c r="B283" s="101">
        <v>35</v>
      </c>
      <c r="C283" s="101">
        <v>0.08</v>
      </c>
      <c r="D283" s="102">
        <v>25</v>
      </c>
      <c r="E283" s="25">
        <v>1000</v>
      </c>
    </row>
    <row r="284" spans="1:5" s="25" customFormat="1">
      <c r="A284" s="77"/>
      <c r="B284" s="101">
        <v>35</v>
      </c>
      <c r="C284" s="101">
        <v>0.08</v>
      </c>
      <c r="D284" s="102">
        <v>25</v>
      </c>
      <c r="E284" s="25">
        <v>1000</v>
      </c>
    </row>
    <row r="285" spans="1:5" s="25" customFormat="1">
      <c r="A285" s="77"/>
      <c r="B285" s="101">
        <v>35</v>
      </c>
      <c r="C285" s="101">
        <v>0.08</v>
      </c>
      <c r="D285" s="102">
        <v>25</v>
      </c>
      <c r="E285" s="25">
        <v>1000</v>
      </c>
    </row>
    <row r="286" spans="1:5" s="25" customFormat="1">
      <c r="A286" s="77"/>
      <c r="B286" s="101">
        <v>35</v>
      </c>
      <c r="C286" s="101">
        <v>0.08</v>
      </c>
      <c r="D286" s="102">
        <v>25</v>
      </c>
      <c r="E286" s="25">
        <v>1000</v>
      </c>
    </row>
    <row r="287" spans="1:5" s="25" customFormat="1">
      <c r="A287" s="77"/>
      <c r="B287" s="101">
        <v>35</v>
      </c>
      <c r="C287" s="101">
        <v>0.08</v>
      </c>
      <c r="D287" s="102">
        <v>25</v>
      </c>
      <c r="E287" s="25">
        <v>1000</v>
      </c>
    </row>
    <row r="288" spans="1:5" s="25" customFormat="1">
      <c r="A288" s="77"/>
      <c r="B288" s="101">
        <v>35</v>
      </c>
      <c r="C288" s="101">
        <v>0.08</v>
      </c>
      <c r="D288" s="102">
        <v>25</v>
      </c>
      <c r="E288" s="25">
        <v>1000</v>
      </c>
    </row>
    <row r="289" spans="1:5" s="25" customFormat="1">
      <c r="A289" s="77"/>
      <c r="B289" s="101">
        <v>35</v>
      </c>
      <c r="C289" s="101">
        <v>0.08</v>
      </c>
      <c r="D289" s="102">
        <v>25</v>
      </c>
      <c r="E289" s="25">
        <v>1000</v>
      </c>
    </row>
    <row r="290" spans="1:5" s="25" customFormat="1">
      <c r="A290" s="77"/>
      <c r="B290" s="101">
        <v>35</v>
      </c>
      <c r="C290" s="101">
        <v>0.08</v>
      </c>
      <c r="D290" s="102">
        <v>25</v>
      </c>
      <c r="E290" s="25">
        <v>1000</v>
      </c>
    </row>
    <row r="291" spans="1:5" s="25" customFormat="1">
      <c r="A291" s="77"/>
      <c r="B291" s="101">
        <v>35</v>
      </c>
      <c r="C291" s="101">
        <v>0.08</v>
      </c>
      <c r="D291" s="102">
        <v>25</v>
      </c>
      <c r="E291" s="25">
        <v>1000</v>
      </c>
    </row>
    <row r="292" spans="1:5" s="25" customFormat="1">
      <c r="A292" s="77"/>
      <c r="B292" s="101">
        <v>35</v>
      </c>
      <c r="C292" s="101">
        <v>0.08</v>
      </c>
      <c r="D292" s="102">
        <v>25</v>
      </c>
      <c r="E292" s="25">
        <v>1000</v>
      </c>
    </row>
    <row r="293" spans="1:5" s="25" customFormat="1">
      <c r="A293" s="77"/>
      <c r="B293" s="101">
        <v>35</v>
      </c>
      <c r="C293" s="101">
        <v>0.08</v>
      </c>
      <c r="D293" s="102">
        <v>25</v>
      </c>
      <c r="E293" s="25">
        <v>1000</v>
      </c>
    </row>
    <row r="294" spans="1:5" s="25" customFormat="1">
      <c r="A294" s="77"/>
      <c r="B294" s="101">
        <v>35</v>
      </c>
      <c r="C294" s="101">
        <v>0.08</v>
      </c>
      <c r="D294" s="102">
        <v>25</v>
      </c>
      <c r="E294" s="25">
        <v>1000</v>
      </c>
    </row>
    <row r="295" spans="1:5" s="25" customFormat="1">
      <c r="A295" s="77"/>
      <c r="B295" s="101">
        <v>35</v>
      </c>
      <c r="C295" s="101">
        <v>0.08</v>
      </c>
      <c r="D295" s="102">
        <v>25</v>
      </c>
      <c r="E295" s="25">
        <v>1000</v>
      </c>
    </row>
    <row r="296" spans="1:5" s="25" customFormat="1">
      <c r="A296" s="77"/>
      <c r="B296" s="101">
        <v>35</v>
      </c>
      <c r="C296" s="101">
        <v>0.08</v>
      </c>
      <c r="D296" s="102">
        <v>25</v>
      </c>
      <c r="E296" s="25">
        <v>1000</v>
      </c>
    </row>
    <row r="297" spans="1:5" s="25" customFormat="1">
      <c r="A297" s="77"/>
      <c r="B297" s="101">
        <v>35</v>
      </c>
      <c r="C297" s="101">
        <v>0.08</v>
      </c>
      <c r="D297" s="102">
        <v>25</v>
      </c>
      <c r="E297" s="25">
        <v>1000</v>
      </c>
    </row>
    <row r="298" spans="1:5" s="25" customFormat="1">
      <c r="A298" s="77"/>
      <c r="B298" s="101">
        <v>35</v>
      </c>
      <c r="C298" s="101">
        <v>0.08</v>
      </c>
      <c r="D298" s="102">
        <v>25</v>
      </c>
      <c r="E298" s="25">
        <v>1000</v>
      </c>
    </row>
    <row r="299" spans="1:5" s="25" customFormat="1">
      <c r="A299" s="77"/>
      <c r="B299" s="101">
        <v>35</v>
      </c>
      <c r="C299" s="101">
        <v>0.08</v>
      </c>
      <c r="D299" s="102">
        <v>25</v>
      </c>
      <c r="E299" s="25">
        <v>1000</v>
      </c>
    </row>
    <row r="300" spans="1:5" s="25" customFormat="1">
      <c r="A300" s="77"/>
      <c r="B300" s="101">
        <v>35</v>
      </c>
      <c r="C300" s="101">
        <v>0.08</v>
      </c>
      <c r="D300" s="102">
        <v>25</v>
      </c>
      <c r="E300" s="25">
        <v>1000</v>
      </c>
    </row>
    <row r="301" spans="1:5" s="25" customFormat="1">
      <c r="A301" s="77"/>
      <c r="B301" s="101">
        <v>35</v>
      </c>
      <c r="C301" s="101">
        <v>0.08</v>
      </c>
      <c r="D301" s="102">
        <v>25</v>
      </c>
      <c r="E301" s="25">
        <v>1000</v>
      </c>
    </row>
    <row r="302" spans="1:5" s="25" customFormat="1">
      <c r="A302" s="77"/>
      <c r="B302" s="101">
        <v>35</v>
      </c>
      <c r="C302" s="101">
        <v>0.08</v>
      </c>
      <c r="D302" s="102">
        <v>25</v>
      </c>
      <c r="E302" s="25">
        <v>1000</v>
      </c>
    </row>
    <row r="303" spans="1:5" s="25" customFormat="1">
      <c r="A303" s="77"/>
      <c r="B303" s="101">
        <v>35</v>
      </c>
      <c r="C303" s="101">
        <v>0.08</v>
      </c>
      <c r="D303" s="102">
        <v>25</v>
      </c>
      <c r="E303" s="25">
        <v>1000</v>
      </c>
    </row>
    <row r="304" spans="1:5" s="25" customFormat="1">
      <c r="A304" s="77"/>
      <c r="B304" s="101">
        <v>35</v>
      </c>
      <c r="C304" s="101">
        <v>0.08</v>
      </c>
      <c r="D304" s="102">
        <v>25</v>
      </c>
      <c r="E304" s="25">
        <v>1000</v>
      </c>
    </row>
    <row r="305" spans="1:5" s="25" customFormat="1">
      <c r="A305" s="77"/>
      <c r="B305" s="101">
        <v>35</v>
      </c>
      <c r="C305" s="101">
        <v>0.08</v>
      </c>
      <c r="D305" s="102">
        <v>25</v>
      </c>
      <c r="E305" s="25">
        <v>1000</v>
      </c>
    </row>
    <row r="306" spans="1:5" s="25" customFormat="1">
      <c r="A306" s="77"/>
      <c r="B306" s="101">
        <v>35</v>
      </c>
      <c r="C306" s="101">
        <v>0.08</v>
      </c>
      <c r="D306" s="102">
        <v>25</v>
      </c>
      <c r="E306" s="25">
        <v>1000</v>
      </c>
    </row>
    <row r="307" spans="1:5" s="25" customFormat="1">
      <c r="A307" s="77"/>
      <c r="B307" s="101">
        <v>35</v>
      </c>
      <c r="C307" s="101">
        <v>0.08</v>
      </c>
      <c r="D307" s="102">
        <v>25</v>
      </c>
      <c r="E307" s="25">
        <v>1000</v>
      </c>
    </row>
    <row r="308" spans="1:5" s="25" customFormat="1">
      <c r="A308" s="77"/>
      <c r="B308" s="101">
        <v>35</v>
      </c>
      <c r="C308" s="101">
        <v>0.08</v>
      </c>
      <c r="D308" s="102">
        <v>25</v>
      </c>
      <c r="E308" s="25">
        <v>1000</v>
      </c>
    </row>
    <row r="309" spans="1:5" s="25" customFormat="1">
      <c r="A309" s="77"/>
      <c r="B309" s="101">
        <v>35</v>
      </c>
      <c r="C309" s="101">
        <v>0.08</v>
      </c>
      <c r="D309" s="102">
        <v>25</v>
      </c>
      <c r="E309" s="25">
        <v>1000</v>
      </c>
    </row>
    <row r="310" spans="1:5" s="25" customFormat="1">
      <c r="A310" s="77"/>
      <c r="B310" s="101">
        <v>35</v>
      </c>
      <c r="C310" s="101">
        <v>0.08</v>
      </c>
      <c r="D310" s="102">
        <v>25</v>
      </c>
      <c r="E310" s="25">
        <v>1000</v>
      </c>
    </row>
    <row r="311" spans="1:5" s="25" customFormat="1">
      <c r="A311" s="77"/>
      <c r="B311" s="101">
        <v>35</v>
      </c>
      <c r="C311" s="101">
        <v>0.08</v>
      </c>
      <c r="D311" s="102">
        <v>25</v>
      </c>
      <c r="E311" s="25">
        <v>1000</v>
      </c>
    </row>
    <row r="312" spans="1:5" s="25" customFormat="1">
      <c r="A312" s="77"/>
      <c r="B312" s="101">
        <v>35</v>
      </c>
      <c r="C312" s="101">
        <v>0.08</v>
      </c>
      <c r="D312" s="102">
        <v>25</v>
      </c>
      <c r="E312" s="25">
        <v>1000</v>
      </c>
    </row>
    <row r="313" spans="1:5" s="25" customFormat="1">
      <c r="A313" s="77"/>
      <c r="B313" s="101">
        <v>35</v>
      </c>
      <c r="C313" s="101">
        <v>0.08</v>
      </c>
      <c r="D313" s="102">
        <v>25</v>
      </c>
      <c r="E313" s="25">
        <v>1000</v>
      </c>
    </row>
    <row r="314" spans="1:5" s="25" customFormat="1">
      <c r="A314" s="77"/>
      <c r="B314" s="101">
        <v>35</v>
      </c>
      <c r="C314" s="101">
        <v>0.08</v>
      </c>
      <c r="D314" s="102">
        <v>25</v>
      </c>
      <c r="E314" s="25">
        <v>1000</v>
      </c>
    </row>
    <row r="315" spans="1:5" s="25" customFormat="1">
      <c r="A315" s="77"/>
      <c r="B315" s="101">
        <v>35</v>
      </c>
      <c r="C315" s="101">
        <v>0.08</v>
      </c>
      <c r="D315" s="102">
        <v>25</v>
      </c>
      <c r="E315" s="25">
        <v>1000</v>
      </c>
    </row>
    <row r="316" spans="1:5" s="25" customFormat="1">
      <c r="A316" s="77"/>
      <c r="B316" s="101">
        <v>35</v>
      </c>
      <c r="C316" s="101">
        <v>0.08</v>
      </c>
      <c r="D316" s="102">
        <v>25</v>
      </c>
      <c r="E316" s="25">
        <v>1000</v>
      </c>
    </row>
    <row r="317" spans="1:5" s="25" customFormat="1">
      <c r="A317" s="77"/>
      <c r="B317" s="101">
        <v>35</v>
      </c>
      <c r="C317" s="101">
        <v>0.08</v>
      </c>
      <c r="D317" s="102">
        <v>25</v>
      </c>
      <c r="E317" s="25">
        <v>1000</v>
      </c>
    </row>
    <row r="318" spans="1:5" s="25" customFormat="1">
      <c r="A318" s="77"/>
      <c r="B318" s="101">
        <v>35</v>
      </c>
      <c r="C318" s="101">
        <v>0.08</v>
      </c>
      <c r="D318" s="102">
        <v>25</v>
      </c>
      <c r="E318" s="25">
        <v>1000</v>
      </c>
    </row>
    <row r="319" spans="1:5" s="25" customFormat="1">
      <c r="A319" s="77"/>
      <c r="B319" s="101">
        <v>35</v>
      </c>
      <c r="C319" s="101">
        <v>0.08</v>
      </c>
      <c r="D319" s="102">
        <v>25</v>
      </c>
      <c r="E319" s="25">
        <v>1000</v>
      </c>
    </row>
    <row r="320" spans="1:5" s="25" customFormat="1">
      <c r="A320" s="77"/>
      <c r="B320" s="101">
        <v>35</v>
      </c>
      <c r="C320" s="101">
        <v>0.08</v>
      </c>
      <c r="D320" s="102">
        <v>25</v>
      </c>
      <c r="E320" s="25">
        <v>1000</v>
      </c>
    </row>
    <row r="321" spans="1:5" s="25" customFormat="1">
      <c r="A321" s="77"/>
      <c r="B321" s="101">
        <v>35</v>
      </c>
      <c r="C321" s="101">
        <v>0.08</v>
      </c>
      <c r="D321" s="102">
        <v>25</v>
      </c>
      <c r="E321" s="25">
        <v>1000</v>
      </c>
    </row>
    <row r="322" spans="1:5" s="25" customFormat="1">
      <c r="A322" s="77"/>
      <c r="B322" s="101">
        <v>35</v>
      </c>
      <c r="C322" s="101">
        <v>0.08</v>
      </c>
      <c r="D322" s="102">
        <v>25</v>
      </c>
      <c r="E322" s="25">
        <v>1000</v>
      </c>
    </row>
    <row r="323" spans="1:5" s="25" customFormat="1">
      <c r="A323" s="77"/>
      <c r="B323" s="101">
        <v>35</v>
      </c>
      <c r="C323" s="101">
        <v>0.08</v>
      </c>
      <c r="D323" s="102">
        <v>25</v>
      </c>
      <c r="E323" s="25">
        <v>1000</v>
      </c>
    </row>
    <row r="324" spans="1:5" s="25" customFormat="1">
      <c r="A324" s="77"/>
      <c r="B324" s="101">
        <v>35</v>
      </c>
      <c r="C324" s="101">
        <v>0.08</v>
      </c>
      <c r="D324" s="102">
        <v>25</v>
      </c>
      <c r="E324" s="25">
        <v>1000</v>
      </c>
    </row>
    <row r="325" spans="1:5" s="25" customFormat="1">
      <c r="A325" s="77"/>
      <c r="B325" s="101">
        <v>35</v>
      </c>
      <c r="C325" s="101">
        <v>0.08</v>
      </c>
      <c r="D325" s="102">
        <v>25</v>
      </c>
      <c r="E325" s="25">
        <v>1000</v>
      </c>
    </row>
    <row r="326" spans="1:5" s="25" customFormat="1">
      <c r="A326" s="77"/>
      <c r="B326" s="101">
        <v>35</v>
      </c>
      <c r="C326" s="101">
        <v>0.08</v>
      </c>
      <c r="D326" s="102">
        <v>25</v>
      </c>
      <c r="E326" s="25">
        <v>1000</v>
      </c>
    </row>
    <row r="327" spans="1:5" s="25" customFormat="1">
      <c r="A327" s="77"/>
      <c r="B327" s="101">
        <v>35</v>
      </c>
      <c r="C327" s="101">
        <v>0.08</v>
      </c>
      <c r="D327" s="102">
        <v>25</v>
      </c>
      <c r="E327" s="25">
        <v>1000</v>
      </c>
    </row>
    <row r="328" spans="1:5" s="25" customFormat="1">
      <c r="A328" s="77"/>
      <c r="B328" s="101">
        <v>35</v>
      </c>
      <c r="C328" s="101">
        <v>0.08</v>
      </c>
      <c r="D328" s="102">
        <v>25</v>
      </c>
      <c r="E328" s="25">
        <v>1000</v>
      </c>
    </row>
    <row r="329" spans="1:5" s="25" customFormat="1">
      <c r="A329" s="77"/>
      <c r="B329" s="101">
        <v>35</v>
      </c>
      <c r="C329" s="101">
        <v>0.08</v>
      </c>
      <c r="D329" s="102">
        <v>25</v>
      </c>
      <c r="E329" s="25">
        <v>1000</v>
      </c>
    </row>
    <row r="330" spans="1:5" s="25" customFormat="1">
      <c r="A330" s="77"/>
      <c r="B330" s="101">
        <v>35</v>
      </c>
      <c r="C330" s="101">
        <v>0.08</v>
      </c>
      <c r="D330" s="102">
        <v>25</v>
      </c>
      <c r="E330" s="25">
        <v>1000</v>
      </c>
    </row>
    <row r="331" spans="1:5" s="25" customFormat="1">
      <c r="A331" s="77"/>
      <c r="B331" s="101">
        <v>35</v>
      </c>
      <c r="C331" s="101">
        <v>0.08</v>
      </c>
      <c r="D331" s="102">
        <v>25</v>
      </c>
      <c r="E331" s="25">
        <v>1000</v>
      </c>
    </row>
    <row r="332" spans="1:5" s="25" customFormat="1">
      <c r="A332" s="77"/>
      <c r="B332" s="101">
        <v>0</v>
      </c>
      <c r="C332" s="101">
        <v>0</v>
      </c>
      <c r="D332" s="102">
        <v>25</v>
      </c>
      <c r="E332" s="25">
        <v>1000</v>
      </c>
    </row>
    <row r="333" spans="1:5" s="25" customFormat="1">
      <c r="A333" s="77"/>
      <c r="B333" s="101">
        <v>0</v>
      </c>
      <c r="C333" s="101">
        <v>0</v>
      </c>
      <c r="D333" s="102">
        <v>25</v>
      </c>
      <c r="E333" s="25">
        <v>1000</v>
      </c>
    </row>
    <row r="334" spans="1:5" s="25" customFormat="1">
      <c r="A334" s="77"/>
      <c r="B334" s="101">
        <v>0</v>
      </c>
      <c r="C334" s="101">
        <v>0</v>
      </c>
      <c r="D334" s="102">
        <v>25</v>
      </c>
      <c r="E334" s="25">
        <v>1000</v>
      </c>
    </row>
    <row r="335" spans="1:5" s="25" customFormat="1">
      <c r="A335" s="77"/>
      <c r="B335" s="101">
        <v>0</v>
      </c>
      <c r="C335" s="101">
        <v>0</v>
      </c>
      <c r="D335" s="102">
        <v>25</v>
      </c>
      <c r="E335" s="25">
        <v>1000</v>
      </c>
    </row>
    <row r="336" spans="1:5" s="25" customFormat="1">
      <c r="A336" s="77"/>
      <c r="B336" s="101">
        <v>0</v>
      </c>
      <c r="C336" s="101">
        <v>0</v>
      </c>
      <c r="D336" s="102">
        <v>25</v>
      </c>
      <c r="E336" s="25">
        <v>1000</v>
      </c>
    </row>
    <row r="337" spans="1:5" s="25" customFormat="1">
      <c r="A337" s="77"/>
      <c r="B337" s="101">
        <v>0</v>
      </c>
      <c r="C337" s="101">
        <v>0</v>
      </c>
      <c r="D337" s="102">
        <v>25</v>
      </c>
      <c r="E337" s="25">
        <v>1000</v>
      </c>
    </row>
    <row r="338" spans="1:5" s="25" customFormat="1">
      <c r="A338" s="77"/>
      <c r="B338" s="101">
        <v>0</v>
      </c>
      <c r="C338" s="101">
        <v>0</v>
      </c>
      <c r="D338" s="102">
        <v>25</v>
      </c>
      <c r="E338" s="25">
        <v>1000</v>
      </c>
    </row>
    <row r="339" spans="1:5" s="25" customFormat="1">
      <c r="A339" s="77"/>
      <c r="B339" s="101">
        <v>0</v>
      </c>
      <c r="C339" s="101">
        <v>0</v>
      </c>
      <c r="D339" s="102">
        <v>25</v>
      </c>
      <c r="E339" s="25">
        <v>1000</v>
      </c>
    </row>
    <row r="340" spans="1:5" s="25" customFormat="1">
      <c r="A340" s="77"/>
      <c r="B340" s="101">
        <v>0</v>
      </c>
      <c r="C340" s="101">
        <v>0</v>
      </c>
      <c r="D340" s="102">
        <v>25</v>
      </c>
      <c r="E340" s="25">
        <v>1000</v>
      </c>
    </row>
    <row r="341" spans="1:5" s="25" customFormat="1">
      <c r="A341" s="77"/>
      <c r="B341" s="101">
        <v>0</v>
      </c>
      <c r="C341" s="101">
        <v>0</v>
      </c>
      <c r="D341" s="102">
        <v>25</v>
      </c>
      <c r="E341" s="25">
        <v>1000</v>
      </c>
    </row>
    <row r="342" spans="1:5" s="25" customFormat="1">
      <c r="A342" s="77"/>
      <c r="B342" s="101">
        <v>0</v>
      </c>
      <c r="C342" s="101">
        <v>0</v>
      </c>
      <c r="D342" s="102">
        <v>25</v>
      </c>
      <c r="E342" s="25">
        <v>1000</v>
      </c>
    </row>
    <row r="343" spans="1:5" s="25" customFormat="1">
      <c r="A343" s="77"/>
      <c r="B343" s="101">
        <v>0</v>
      </c>
      <c r="C343" s="101">
        <v>0</v>
      </c>
      <c r="D343" s="102">
        <v>25</v>
      </c>
      <c r="E343" s="25">
        <v>1000</v>
      </c>
    </row>
    <row r="344" spans="1:5" s="25" customFormat="1">
      <c r="A344" s="77"/>
      <c r="B344" s="101">
        <v>0</v>
      </c>
      <c r="C344" s="101">
        <v>0</v>
      </c>
      <c r="D344" s="102">
        <v>25</v>
      </c>
      <c r="E344" s="25">
        <v>1000</v>
      </c>
    </row>
    <row r="345" spans="1:5" s="25" customFormat="1">
      <c r="A345" s="77"/>
      <c r="B345" s="101">
        <v>0</v>
      </c>
      <c r="C345" s="101">
        <v>0</v>
      </c>
      <c r="D345" s="102">
        <v>25</v>
      </c>
      <c r="E345" s="25">
        <v>1000</v>
      </c>
    </row>
    <row r="346" spans="1:5" s="25" customFormat="1">
      <c r="A346" s="77"/>
      <c r="B346" s="101">
        <v>0</v>
      </c>
      <c r="C346" s="101">
        <v>0</v>
      </c>
      <c r="D346" s="102">
        <v>25</v>
      </c>
      <c r="E346" s="25">
        <v>1000</v>
      </c>
    </row>
    <row r="347" spans="1:5" s="25" customFormat="1">
      <c r="A347" s="77"/>
      <c r="B347" s="101">
        <v>0</v>
      </c>
      <c r="C347" s="101">
        <v>0</v>
      </c>
      <c r="D347" s="102">
        <v>25</v>
      </c>
      <c r="E347" s="25">
        <v>1000</v>
      </c>
    </row>
    <row r="348" spans="1:5" s="25" customFormat="1">
      <c r="A348" s="77"/>
      <c r="B348" s="101">
        <v>0</v>
      </c>
      <c r="C348" s="101">
        <v>0</v>
      </c>
      <c r="D348" s="102">
        <v>25</v>
      </c>
      <c r="E348" s="25">
        <v>1000</v>
      </c>
    </row>
    <row r="349" spans="1:5" s="25" customFormat="1">
      <c r="A349" s="77"/>
      <c r="B349" s="101">
        <v>0</v>
      </c>
      <c r="C349" s="101">
        <v>0</v>
      </c>
      <c r="D349" s="102">
        <v>25</v>
      </c>
      <c r="E349" s="25">
        <v>1000</v>
      </c>
    </row>
    <row r="350" spans="1:5" s="25" customFormat="1">
      <c r="A350" s="77"/>
      <c r="B350" s="101">
        <v>0</v>
      </c>
      <c r="C350" s="101">
        <v>0</v>
      </c>
      <c r="D350" s="102">
        <v>25</v>
      </c>
      <c r="E350" s="25">
        <v>1000</v>
      </c>
    </row>
    <row r="351" spans="1:5" s="25" customFormat="1">
      <c r="A351" s="77"/>
      <c r="B351" s="101">
        <v>0</v>
      </c>
      <c r="C351" s="101">
        <v>0</v>
      </c>
      <c r="D351" s="102">
        <v>25</v>
      </c>
      <c r="E351" s="25">
        <v>1000</v>
      </c>
    </row>
    <row r="352" spans="1:5" s="25" customFormat="1">
      <c r="A352" s="77"/>
      <c r="B352" s="101">
        <v>0</v>
      </c>
      <c r="C352" s="101">
        <v>0</v>
      </c>
      <c r="D352" s="102">
        <v>25</v>
      </c>
      <c r="E352" s="25">
        <v>1000</v>
      </c>
    </row>
    <row r="353" spans="1:5" s="25" customFormat="1">
      <c r="A353" s="77"/>
      <c r="B353" s="101">
        <v>0</v>
      </c>
      <c r="C353" s="101">
        <v>0</v>
      </c>
      <c r="D353" s="102">
        <v>25</v>
      </c>
      <c r="E353" s="25">
        <v>1000</v>
      </c>
    </row>
    <row r="354" spans="1:5" s="25" customFormat="1">
      <c r="A354" s="77"/>
      <c r="B354" s="101">
        <v>0</v>
      </c>
      <c r="C354" s="101">
        <v>0</v>
      </c>
      <c r="D354" s="102">
        <v>25</v>
      </c>
      <c r="E354" s="25">
        <v>1000</v>
      </c>
    </row>
    <row r="355" spans="1:5" s="25" customFormat="1">
      <c r="A355" s="77"/>
      <c r="B355" s="101">
        <v>0</v>
      </c>
      <c r="C355" s="101">
        <v>0</v>
      </c>
      <c r="D355" s="102">
        <v>25</v>
      </c>
      <c r="E355" s="25">
        <v>1000</v>
      </c>
    </row>
    <row r="356" spans="1:5" s="25" customFormat="1">
      <c r="A356" s="77"/>
      <c r="B356" s="101">
        <v>0</v>
      </c>
      <c r="C356" s="101">
        <v>0</v>
      </c>
      <c r="D356" s="102">
        <v>25</v>
      </c>
      <c r="E356" s="25">
        <v>1000</v>
      </c>
    </row>
    <row r="357" spans="1:5" s="25" customFormat="1">
      <c r="A357" s="77"/>
      <c r="B357" s="101">
        <v>0</v>
      </c>
      <c r="C357" s="101">
        <v>0</v>
      </c>
      <c r="D357" s="102">
        <v>25</v>
      </c>
      <c r="E357" s="25">
        <v>1000</v>
      </c>
    </row>
    <row r="358" spans="1:5" s="25" customFormat="1">
      <c r="A358" s="77"/>
      <c r="B358" s="101">
        <v>0</v>
      </c>
      <c r="C358" s="101">
        <v>0</v>
      </c>
      <c r="D358" s="102">
        <v>25</v>
      </c>
      <c r="E358" s="25">
        <v>1000</v>
      </c>
    </row>
    <row r="359" spans="1:5" s="25" customFormat="1">
      <c r="A359" s="77"/>
      <c r="B359" s="101">
        <v>0</v>
      </c>
      <c r="C359" s="101">
        <v>0</v>
      </c>
      <c r="D359" s="102">
        <v>25</v>
      </c>
      <c r="E359" s="25">
        <v>1000</v>
      </c>
    </row>
    <row r="360" spans="1:5" s="25" customFormat="1">
      <c r="A360" s="77"/>
      <c r="B360" s="101">
        <v>0</v>
      </c>
      <c r="C360" s="101">
        <v>0</v>
      </c>
      <c r="D360" s="102">
        <v>25</v>
      </c>
      <c r="E360" s="25">
        <v>1000</v>
      </c>
    </row>
    <row r="361" spans="1:5" s="25" customFormat="1">
      <c r="A361" s="77"/>
      <c r="B361" s="101">
        <v>0</v>
      </c>
      <c r="C361" s="101">
        <v>0</v>
      </c>
      <c r="D361" s="102">
        <v>25</v>
      </c>
      <c r="E361" s="25">
        <v>1000</v>
      </c>
    </row>
    <row r="362" spans="1:5" s="25" customFormat="1">
      <c r="A362" s="77"/>
      <c r="B362" s="101">
        <v>0</v>
      </c>
      <c r="C362" s="101">
        <v>0</v>
      </c>
      <c r="D362" s="102">
        <v>25</v>
      </c>
      <c r="E362" s="25">
        <v>1000</v>
      </c>
    </row>
    <row r="363" spans="1:5" s="25" customFormat="1">
      <c r="A363" s="77"/>
      <c r="B363" s="101">
        <v>0</v>
      </c>
      <c r="C363" s="101">
        <v>0</v>
      </c>
      <c r="D363" s="102">
        <v>25</v>
      </c>
      <c r="E363" s="25">
        <v>1000</v>
      </c>
    </row>
    <row r="364" spans="1:5" s="25" customFormat="1">
      <c r="A364" s="77"/>
      <c r="B364" s="101">
        <v>0</v>
      </c>
      <c r="C364" s="101">
        <v>0</v>
      </c>
      <c r="D364" s="102">
        <v>25</v>
      </c>
      <c r="E364" s="25">
        <v>1000</v>
      </c>
    </row>
    <row r="365" spans="1:5" s="25" customFormat="1">
      <c r="A365" s="77"/>
      <c r="B365" s="101">
        <v>0</v>
      </c>
      <c r="C365" s="101">
        <v>0</v>
      </c>
      <c r="D365" s="102">
        <v>25</v>
      </c>
      <c r="E365" s="25">
        <v>1000</v>
      </c>
    </row>
    <row r="366" spans="1:5" s="25" customFormat="1">
      <c r="A366" s="77"/>
      <c r="B366" s="101">
        <v>0</v>
      </c>
      <c r="C366" s="101">
        <v>0</v>
      </c>
      <c r="D366" s="102">
        <v>25</v>
      </c>
      <c r="E366" s="25">
        <v>1000</v>
      </c>
    </row>
    <row r="367" spans="1:5" s="25" customFormat="1">
      <c r="A367" s="77"/>
      <c r="B367" s="101">
        <v>0</v>
      </c>
      <c r="C367" s="101">
        <v>0</v>
      </c>
      <c r="D367" s="102">
        <v>25</v>
      </c>
      <c r="E367" s="25">
        <v>1000</v>
      </c>
    </row>
    <row r="368" spans="1:5" s="25" customFormat="1">
      <c r="A368" s="77"/>
      <c r="B368" s="101">
        <v>0</v>
      </c>
      <c r="C368" s="101">
        <v>0</v>
      </c>
      <c r="D368" s="102">
        <v>25</v>
      </c>
      <c r="E368" s="25">
        <v>1000</v>
      </c>
    </row>
    <row r="369" spans="1:5" s="25" customFormat="1">
      <c r="A369" s="77"/>
      <c r="B369" s="101">
        <v>0</v>
      </c>
      <c r="C369" s="101">
        <v>0</v>
      </c>
      <c r="D369" s="102">
        <v>25</v>
      </c>
      <c r="E369" s="25">
        <v>1000</v>
      </c>
    </row>
    <row r="370" spans="1:5" s="25" customFormat="1">
      <c r="A370" s="77"/>
      <c r="B370" s="101">
        <v>0</v>
      </c>
      <c r="C370" s="101">
        <v>0</v>
      </c>
      <c r="D370" s="102">
        <v>25</v>
      </c>
      <c r="E370" s="25">
        <v>1000</v>
      </c>
    </row>
    <row r="371" spans="1:5" s="25" customFormat="1">
      <c r="A371" s="77"/>
      <c r="B371" s="101">
        <v>0</v>
      </c>
      <c r="C371" s="101">
        <v>0</v>
      </c>
      <c r="D371" s="102">
        <v>25</v>
      </c>
      <c r="E371" s="25">
        <v>1000</v>
      </c>
    </row>
    <row r="372" spans="1:5" s="25" customFormat="1">
      <c r="A372" s="77"/>
      <c r="B372" s="101">
        <v>0</v>
      </c>
      <c r="C372" s="101">
        <v>0</v>
      </c>
      <c r="D372" s="102">
        <v>25</v>
      </c>
      <c r="E372" s="25">
        <v>1000</v>
      </c>
    </row>
    <row r="373" spans="1:5" s="25" customFormat="1">
      <c r="A373" s="77"/>
      <c r="B373" s="101">
        <v>0</v>
      </c>
      <c r="C373" s="101">
        <v>0</v>
      </c>
      <c r="D373" s="102">
        <v>25</v>
      </c>
      <c r="E373" s="25">
        <v>1000</v>
      </c>
    </row>
    <row r="374" spans="1:5" s="25" customFormat="1">
      <c r="A374" s="77"/>
      <c r="B374" s="101">
        <v>0</v>
      </c>
      <c r="C374" s="101">
        <v>0</v>
      </c>
      <c r="D374" s="102">
        <v>25</v>
      </c>
      <c r="E374" s="25">
        <v>1000</v>
      </c>
    </row>
    <row r="375" spans="1:5" s="25" customFormat="1">
      <c r="A375" s="77"/>
      <c r="B375" s="103">
        <v>0</v>
      </c>
      <c r="C375" s="103">
        <v>0</v>
      </c>
      <c r="D375" s="102">
        <v>25</v>
      </c>
      <c r="E375" s="25">
        <v>1000</v>
      </c>
    </row>
  </sheetData>
  <mergeCells count="4">
    <mergeCell ref="M6:R6"/>
    <mergeCell ref="D3:E3"/>
    <mergeCell ref="D4:E4"/>
    <mergeCell ref="D2:E2"/>
  </mergeCells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383"/>
  <sheetViews>
    <sheetView workbookViewId="0">
      <selection activeCell="F4" sqref="F4"/>
    </sheetView>
  </sheetViews>
  <sheetFormatPr defaultColWidth="9.109375" defaultRowHeight="10.199999999999999"/>
  <cols>
    <col min="1" max="1" width="8.109375" style="77" customWidth="1"/>
    <col min="2" max="2" width="8.5546875" style="78" customWidth="1"/>
    <col min="3" max="3" width="5.5546875" style="79" customWidth="1"/>
    <col min="4" max="4" width="7.44140625" style="79" customWidth="1"/>
    <col min="5" max="5" width="7.6640625" style="4" customWidth="1"/>
    <col min="6" max="11" width="6.6640625" style="4" customWidth="1"/>
    <col min="12" max="12" width="2.6640625" style="4" customWidth="1"/>
    <col min="13" max="18" width="6.6640625" style="4" customWidth="1"/>
    <col min="19" max="16384" width="9.109375" style="4"/>
  </cols>
  <sheetData>
    <row r="1" spans="1:18" ht="10.8" thickBot="1"/>
    <row r="2" spans="1:18" ht="13.2">
      <c r="B2" s="80" t="s">
        <v>35</v>
      </c>
      <c r="C2" s="81">
        <f>Swaption</f>
        <v>1</v>
      </c>
      <c r="D2" s="187" t="s">
        <v>72</v>
      </c>
      <c r="E2" s="190"/>
      <c r="F2" s="90">
        <f>IF(C2&gt;=1, 1, "")</f>
        <v>1</v>
      </c>
      <c r="G2" s="90" t="str">
        <f>IF(C2&gt;=2, 2,"")</f>
        <v/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 ht="13.2">
      <c r="B3" s="80"/>
      <c r="C3" s="81"/>
      <c r="D3" s="191" t="s">
        <v>53</v>
      </c>
      <c r="E3" s="192"/>
      <c r="F3" s="70">
        <v>36892</v>
      </c>
      <c r="G3" s="26"/>
      <c r="H3" s="26"/>
      <c r="I3" s="26"/>
      <c r="J3" s="26"/>
      <c r="K3" s="71"/>
    </row>
    <row r="4" spans="1:18" ht="13.2">
      <c r="B4" s="80"/>
      <c r="C4" s="81"/>
      <c r="D4" s="191" t="s">
        <v>54</v>
      </c>
      <c r="E4" s="192"/>
      <c r="F4" s="70">
        <v>36981</v>
      </c>
      <c r="G4" s="26"/>
      <c r="H4" s="26"/>
      <c r="I4" s="26"/>
      <c r="J4" s="26"/>
      <c r="K4" s="71"/>
    </row>
    <row r="5" spans="1:18" ht="13.2">
      <c r="B5" s="80"/>
      <c r="C5" s="81"/>
      <c r="D5" s="195" t="s">
        <v>57</v>
      </c>
      <c r="E5" s="177"/>
      <c r="F5" s="70">
        <v>36982</v>
      </c>
      <c r="G5" s="26"/>
      <c r="H5" s="26"/>
      <c r="I5" s="26"/>
      <c r="J5" s="26"/>
      <c r="K5" s="71"/>
    </row>
    <row r="6" spans="1:18" ht="13.2">
      <c r="B6" s="80"/>
      <c r="C6" s="81"/>
      <c r="D6" s="196" t="s">
        <v>58</v>
      </c>
      <c r="E6" s="177"/>
      <c r="F6" s="70">
        <v>37072</v>
      </c>
      <c r="G6" s="26"/>
      <c r="H6" s="26"/>
      <c r="I6" s="26"/>
      <c r="J6" s="26"/>
      <c r="K6" s="71"/>
    </row>
    <row r="7" spans="1:18" ht="13.2">
      <c r="B7" s="80"/>
      <c r="C7" s="81"/>
      <c r="D7" s="112" t="s">
        <v>71</v>
      </c>
      <c r="E7" s="111"/>
      <c r="F7" s="113">
        <v>1</v>
      </c>
      <c r="G7" s="26"/>
      <c r="H7" s="26"/>
      <c r="I7" s="26"/>
      <c r="J7" s="26"/>
      <c r="K7" s="71"/>
    </row>
    <row r="8" spans="1:18" ht="13.8" thickBot="1">
      <c r="B8" s="80"/>
      <c r="C8" s="81"/>
      <c r="D8" s="197" t="s">
        <v>70</v>
      </c>
      <c r="E8" s="185"/>
      <c r="F8" s="76">
        <v>0.8</v>
      </c>
      <c r="G8" s="73"/>
      <c r="H8" s="73"/>
      <c r="I8" s="73"/>
      <c r="J8" s="73"/>
      <c r="K8" s="74"/>
    </row>
    <row r="9" spans="1:18" ht="13.2">
      <c r="B9" s="82"/>
      <c r="D9" s="193" t="s">
        <v>55</v>
      </c>
      <c r="E9" s="193"/>
      <c r="F9" s="81">
        <f t="shared" ref="F9:K11" ca="1" si="0">(F3-ValuationDate)</f>
        <v>0</v>
      </c>
      <c r="G9" s="81">
        <f t="shared" ca="1" si="0"/>
        <v>-36892</v>
      </c>
      <c r="H9" s="81">
        <f t="shared" ca="1" si="0"/>
        <v>-36892</v>
      </c>
      <c r="I9" s="81">
        <f t="shared" ca="1" si="0"/>
        <v>-36892</v>
      </c>
      <c r="J9" s="81">
        <f t="shared" ca="1" si="0"/>
        <v>-36892</v>
      </c>
      <c r="K9" s="81">
        <f t="shared" ca="1" si="0"/>
        <v>-36892</v>
      </c>
    </row>
    <row r="10" spans="1:18">
      <c r="D10" s="194" t="s">
        <v>56</v>
      </c>
      <c r="E10" s="194"/>
      <c r="F10" s="81">
        <f t="shared" ca="1" si="0"/>
        <v>89</v>
      </c>
      <c r="G10" s="81">
        <f t="shared" ca="1" si="0"/>
        <v>-36892</v>
      </c>
      <c r="H10" s="81">
        <f t="shared" ca="1" si="0"/>
        <v>-36892</v>
      </c>
      <c r="I10" s="81">
        <f t="shared" ca="1" si="0"/>
        <v>-36892</v>
      </c>
      <c r="J10" s="81">
        <f t="shared" ca="1" si="0"/>
        <v>-36892</v>
      </c>
      <c r="K10" s="81">
        <f t="shared" ca="1" si="0"/>
        <v>-36892</v>
      </c>
    </row>
    <row r="11" spans="1:18">
      <c r="D11" s="4" t="s">
        <v>57</v>
      </c>
      <c r="F11" s="81">
        <f t="shared" ca="1" si="0"/>
        <v>90</v>
      </c>
      <c r="G11" s="81">
        <f t="shared" ca="1" si="0"/>
        <v>-36892</v>
      </c>
      <c r="H11" s="81">
        <f t="shared" ca="1" si="0"/>
        <v>-36892</v>
      </c>
      <c r="I11" s="81">
        <f t="shared" ca="1" si="0"/>
        <v>-36892</v>
      </c>
      <c r="J11" s="81">
        <f t="shared" ca="1" si="0"/>
        <v>-36892</v>
      </c>
      <c r="K11" s="81">
        <f t="shared" ca="1" si="0"/>
        <v>-36892</v>
      </c>
    </row>
    <row r="12" spans="1:18">
      <c r="D12" s="4" t="s">
        <v>58</v>
      </c>
      <c r="F12" s="81">
        <f t="shared" ref="F12:K12" ca="1" si="1">(F6-ValuationDate)</f>
        <v>180</v>
      </c>
      <c r="G12" s="81">
        <f t="shared" ca="1" si="1"/>
        <v>-36892</v>
      </c>
      <c r="H12" s="81">
        <f t="shared" ca="1" si="1"/>
        <v>-36892</v>
      </c>
      <c r="I12" s="81">
        <f t="shared" ca="1" si="1"/>
        <v>-36892</v>
      </c>
      <c r="J12" s="81">
        <f t="shared" ca="1" si="1"/>
        <v>-36892</v>
      </c>
      <c r="K12" s="81">
        <f t="shared" ca="1" si="1"/>
        <v>-36892</v>
      </c>
      <c r="L12" s="83"/>
      <c r="M12" s="175"/>
      <c r="N12" s="175"/>
      <c r="O12" s="175"/>
      <c r="P12" s="175"/>
      <c r="Q12" s="175"/>
      <c r="R12" s="175"/>
    </row>
    <row r="13" spans="1:18">
      <c r="D13" s="4" t="s">
        <v>66</v>
      </c>
      <c r="F13" s="81">
        <f t="shared" ref="F13:K13" si="2">F7</f>
        <v>1</v>
      </c>
      <c r="G13" s="81">
        <f t="shared" si="2"/>
        <v>0</v>
      </c>
      <c r="H13" s="81">
        <f t="shared" si="2"/>
        <v>0</v>
      </c>
      <c r="I13" s="81">
        <f t="shared" si="2"/>
        <v>0</v>
      </c>
      <c r="J13" s="81">
        <f t="shared" si="2"/>
        <v>0</v>
      </c>
      <c r="K13" s="81">
        <f t="shared" si="2"/>
        <v>0</v>
      </c>
      <c r="L13" s="83"/>
      <c r="M13" s="83"/>
      <c r="N13" s="83"/>
      <c r="O13" s="83"/>
      <c r="P13" s="83"/>
      <c r="Q13" s="83"/>
      <c r="R13" s="83"/>
    </row>
    <row r="14" spans="1:18">
      <c r="D14" s="4" t="s">
        <v>70</v>
      </c>
      <c r="F14" s="79">
        <f t="shared" ref="F14:K14" si="3">F8</f>
        <v>0.8</v>
      </c>
      <c r="G14" s="79">
        <f t="shared" si="3"/>
        <v>0</v>
      </c>
      <c r="H14" s="79">
        <f t="shared" si="3"/>
        <v>0</v>
      </c>
      <c r="I14" s="79">
        <f t="shared" si="3"/>
        <v>0</v>
      </c>
      <c r="J14" s="79">
        <f t="shared" si="3"/>
        <v>0</v>
      </c>
      <c r="K14" s="79">
        <f t="shared" si="3"/>
        <v>0</v>
      </c>
      <c r="L14" s="79"/>
      <c r="M14" s="83"/>
      <c r="N14" s="83"/>
      <c r="O14" s="83"/>
      <c r="P14" s="83"/>
      <c r="Q14" s="83"/>
      <c r="R14" s="83"/>
    </row>
    <row r="15" spans="1:18">
      <c r="A15" s="77" t="s">
        <v>0</v>
      </c>
      <c r="B15" s="80" t="s">
        <v>36</v>
      </c>
      <c r="C15" s="85" t="s">
        <v>37</v>
      </c>
      <c r="D15" s="79" t="s">
        <v>22</v>
      </c>
      <c r="E15" s="83" t="s">
        <v>38</v>
      </c>
    </row>
    <row r="16" spans="1:18">
      <c r="C16" s="86"/>
    </row>
    <row r="17" spans="1:8" s="25" customFormat="1">
      <c r="A17" s="87">
        <f ca="1">ValuationDate</f>
        <v>36892</v>
      </c>
      <c r="B17" s="101">
        <v>22.5</v>
      </c>
      <c r="C17" s="101">
        <v>0.44399999999999995</v>
      </c>
      <c r="D17" s="102">
        <v>5</v>
      </c>
      <c r="E17" s="25">
        <v>900</v>
      </c>
      <c r="F17" s="101"/>
      <c r="G17" s="104"/>
      <c r="H17" s="105"/>
    </row>
    <row r="18" spans="1:8" s="25" customFormat="1">
      <c r="A18" s="87">
        <f t="shared" ref="A18:A81" ca="1" si="4">EOMONTH(A17,0)+1</f>
        <v>36923</v>
      </c>
      <c r="B18" s="101">
        <v>20.5</v>
      </c>
      <c r="C18" s="101">
        <v>0.40749999999999997</v>
      </c>
      <c r="D18" s="102">
        <v>5</v>
      </c>
      <c r="E18" s="25">
        <v>900</v>
      </c>
      <c r="F18" s="101"/>
      <c r="G18" s="104"/>
      <c r="H18" s="105"/>
    </row>
    <row r="19" spans="1:8" s="25" customFormat="1">
      <c r="A19" s="87">
        <f t="shared" ca="1" si="4"/>
        <v>36951</v>
      </c>
      <c r="B19" s="101">
        <v>21.5</v>
      </c>
      <c r="C19" s="101">
        <v>0.27</v>
      </c>
      <c r="D19" s="102">
        <v>5</v>
      </c>
      <c r="E19" s="25">
        <v>900</v>
      </c>
      <c r="F19" s="101"/>
      <c r="G19" s="104"/>
      <c r="H19" s="105"/>
    </row>
    <row r="20" spans="1:8" s="25" customFormat="1">
      <c r="A20" s="87">
        <f t="shared" ca="1" si="4"/>
        <v>36982</v>
      </c>
      <c r="B20" s="101">
        <v>22.5</v>
      </c>
      <c r="C20" s="101">
        <v>0.27</v>
      </c>
      <c r="D20" s="102">
        <v>5</v>
      </c>
      <c r="E20" s="25">
        <v>900</v>
      </c>
      <c r="F20" s="101"/>
      <c r="G20" s="104"/>
      <c r="H20" s="105"/>
    </row>
    <row r="21" spans="1:8" s="25" customFormat="1">
      <c r="A21" s="87">
        <f t="shared" ca="1" si="4"/>
        <v>37012</v>
      </c>
      <c r="B21" s="101">
        <v>23.5</v>
      </c>
      <c r="C21" s="101">
        <v>0.32</v>
      </c>
      <c r="D21" s="102">
        <v>5</v>
      </c>
      <c r="E21" s="25">
        <v>900</v>
      </c>
      <c r="F21" s="101"/>
      <c r="G21" s="106"/>
      <c r="H21" s="105"/>
    </row>
    <row r="22" spans="1:8" s="25" customFormat="1">
      <c r="A22" s="87">
        <f t="shared" ca="1" si="4"/>
        <v>37043</v>
      </c>
      <c r="B22" s="101">
        <v>27.75</v>
      </c>
      <c r="C22" s="101">
        <v>0.44450000000000001</v>
      </c>
      <c r="D22" s="102">
        <v>5</v>
      </c>
      <c r="E22" s="25">
        <v>900</v>
      </c>
      <c r="F22" s="101"/>
      <c r="G22" s="106"/>
      <c r="H22" s="105"/>
    </row>
    <row r="23" spans="1:8" s="25" customFormat="1">
      <c r="A23" s="87">
        <f t="shared" ca="1" si="4"/>
        <v>37073</v>
      </c>
      <c r="B23" s="101">
        <v>34.5</v>
      </c>
      <c r="C23" s="101">
        <v>0.53149999999999997</v>
      </c>
      <c r="D23" s="102">
        <v>5</v>
      </c>
      <c r="E23" s="25">
        <v>900</v>
      </c>
      <c r="F23" s="101"/>
      <c r="G23" s="106"/>
      <c r="H23" s="105"/>
    </row>
    <row r="24" spans="1:8" s="25" customFormat="1">
      <c r="A24" s="87">
        <f t="shared" ca="1" si="4"/>
        <v>37104</v>
      </c>
      <c r="B24" s="101">
        <v>34.5</v>
      </c>
      <c r="C24" s="101">
        <v>0.51700000000000002</v>
      </c>
      <c r="D24" s="102">
        <v>5</v>
      </c>
      <c r="E24" s="25">
        <v>900</v>
      </c>
      <c r="F24" s="101"/>
      <c r="G24" s="106"/>
      <c r="H24" s="105"/>
    </row>
    <row r="25" spans="1:8" s="25" customFormat="1">
      <c r="A25" s="87">
        <f t="shared" ca="1" si="4"/>
        <v>37135</v>
      </c>
      <c r="B25" s="101">
        <v>23.75</v>
      </c>
      <c r="C25" s="101">
        <v>0.37474999999999997</v>
      </c>
      <c r="D25" s="102">
        <v>5</v>
      </c>
      <c r="E25" s="25">
        <v>900</v>
      </c>
      <c r="F25" s="101"/>
      <c r="G25" s="106"/>
      <c r="H25" s="105"/>
    </row>
    <row r="26" spans="1:8" s="25" customFormat="1">
      <c r="A26" s="87">
        <f t="shared" ca="1" si="4"/>
        <v>37165</v>
      </c>
      <c r="B26" s="101">
        <v>22.75</v>
      </c>
      <c r="C26" s="101">
        <v>0.23</v>
      </c>
      <c r="D26" s="102">
        <v>5</v>
      </c>
      <c r="E26" s="25">
        <v>900</v>
      </c>
      <c r="F26" s="101"/>
      <c r="G26" s="106"/>
      <c r="H26" s="105"/>
    </row>
    <row r="27" spans="1:8" s="25" customFormat="1">
      <c r="A27" s="87">
        <f t="shared" ca="1" si="4"/>
        <v>37196</v>
      </c>
      <c r="B27" s="101">
        <v>22.75</v>
      </c>
      <c r="C27" s="101">
        <v>0.23</v>
      </c>
      <c r="D27" s="102">
        <v>5</v>
      </c>
      <c r="E27" s="25">
        <v>900</v>
      </c>
      <c r="F27" s="101"/>
      <c r="G27" s="106"/>
      <c r="H27" s="105"/>
    </row>
    <row r="28" spans="1:8" s="25" customFormat="1">
      <c r="A28" s="87">
        <f t="shared" ca="1" si="4"/>
        <v>37226</v>
      </c>
      <c r="B28" s="101">
        <v>20.75</v>
      </c>
      <c r="C28" s="101">
        <v>0.23</v>
      </c>
      <c r="D28" s="102">
        <v>5</v>
      </c>
      <c r="E28" s="25">
        <v>900</v>
      </c>
      <c r="F28" s="101"/>
      <c r="G28" s="106"/>
      <c r="H28" s="105"/>
    </row>
    <row r="29" spans="1:8" s="25" customFormat="1">
      <c r="A29" s="87">
        <f t="shared" ca="1" si="4"/>
        <v>37257</v>
      </c>
      <c r="B29" s="101">
        <v>23</v>
      </c>
      <c r="C29" s="101">
        <v>0.27</v>
      </c>
      <c r="D29" s="102">
        <v>5</v>
      </c>
      <c r="E29" s="25">
        <v>900</v>
      </c>
      <c r="F29" s="101"/>
      <c r="G29" s="106"/>
      <c r="H29" s="105"/>
    </row>
    <row r="30" spans="1:8" s="25" customFormat="1">
      <c r="A30" s="87">
        <f t="shared" ca="1" si="4"/>
        <v>37288</v>
      </c>
      <c r="B30" s="101">
        <v>21</v>
      </c>
      <c r="C30" s="101">
        <v>0.26250000000000001</v>
      </c>
      <c r="D30" s="102">
        <v>5</v>
      </c>
      <c r="E30" s="25">
        <v>900</v>
      </c>
      <c r="F30" s="101"/>
      <c r="G30" s="106"/>
      <c r="H30" s="105"/>
    </row>
    <row r="31" spans="1:8" s="25" customFormat="1">
      <c r="A31" s="87">
        <f t="shared" ca="1" si="4"/>
        <v>37316</v>
      </c>
      <c r="B31" s="101">
        <v>22</v>
      </c>
      <c r="C31" s="101">
        <v>0.20749999999999999</v>
      </c>
      <c r="D31" s="102">
        <v>5</v>
      </c>
      <c r="E31" s="25">
        <v>900</v>
      </c>
      <c r="F31" s="101"/>
      <c r="G31" s="106"/>
      <c r="H31" s="105"/>
    </row>
    <row r="32" spans="1:8" s="25" customFormat="1">
      <c r="A32" s="87">
        <f t="shared" ca="1" si="4"/>
        <v>37347</v>
      </c>
      <c r="B32" s="101">
        <v>23</v>
      </c>
      <c r="C32" s="101">
        <v>0.20749999999999999</v>
      </c>
      <c r="D32" s="102">
        <v>5</v>
      </c>
      <c r="E32" s="25">
        <v>900</v>
      </c>
      <c r="F32" s="101"/>
      <c r="G32" s="106"/>
      <c r="H32" s="105"/>
    </row>
    <row r="33" spans="1:8" s="25" customFormat="1">
      <c r="A33" s="87">
        <f t="shared" ca="1" si="4"/>
        <v>37377</v>
      </c>
      <c r="B33" s="101">
        <v>24</v>
      </c>
      <c r="C33" s="101">
        <v>0.23749999999999999</v>
      </c>
      <c r="D33" s="102">
        <v>5</v>
      </c>
      <c r="E33" s="25">
        <v>900</v>
      </c>
      <c r="F33" s="101"/>
      <c r="G33" s="106"/>
      <c r="H33" s="105"/>
    </row>
    <row r="34" spans="1:8" s="25" customFormat="1">
      <c r="A34" s="87">
        <f t="shared" ca="1" si="4"/>
        <v>37408</v>
      </c>
      <c r="B34" s="101">
        <v>28</v>
      </c>
      <c r="C34" s="101">
        <v>0.41149999999999998</v>
      </c>
      <c r="D34" s="102">
        <v>5</v>
      </c>
      <c r="E34" s="25">
        <v>900</v>
      </c>
      <c r="F34" s="101"/>
      <c r="G34" s="106"/>
      <c r="H34" s="105"/>
    </row>
    <row r="35" spans="1:8" s="25" customFormat="1">
      <c r="A35" s="87">
        <f t="shared" ca="1" si="4"/>
        <v>37438</v>
      </c>
      <c r="B35" s="101">
        <v>35</v>
      </c>
      <c r="C35" s="101">
        <v>0.4365</v>
      </c>
      <c r="D35" s="102">
        <v>5</v>
      </c>
      <c r="E35" s="25">
        <v>900</v>
      </c>
      <c r="F35" s="101"/>
      <c r="G35" s="106"/>
      <c r="H35" s="105"/>
    </row>
    <row r="36" spans="1:8" s="25" customFormat="1">
      <c r="A36" s="87">
        <f t="shared" ca="1" si="4"/>
        <v>37469</v>
      </c>
      <c r="B36" s="101">
        <v>35</v>
      </c>
      <c r="C36" s="101">
        <v>0.4365</v>
      </c>
      <c r="D36" s="102">
        <v>5</v>
      </c>
      <c r="E36" s="25">
        <v>900</v>
      </c>
      <c r="F36" s="101"/>
      <c r="G36" s="106"/>
      <c r="H36" s="105"/>
    </row>
    <row r="37" spans="1:8" s="25" customFormat="1">
      <c r="A37" s="87">
        <f t="shared" ca="1" si="4"/>
        <v>37500</v>
      </c>
      <c r="B37" s="101">
        <v>24.25</v>
      </c>
      <c r="C37" s="101">
        <v>0.39349999999999996</v>
      </c>
      <c r="D37" s="102">
        <v>5</v>
      </c>
      <c r="E37" s="25">
        <v>900</v>
      </c>
      <c r="F37" s="101"/>
      <c r="G37" s="106"/>
      <c r="H37" s="105"/>
    </row>
    <row r="38" spans="1:8" s="25" customFormat="1">
      <c r="A38" s="87">
        <f t="shared" ca="1" si="4"/>
        <v>37530</v>
      </c>
      <c r="B38" s="101">
        <v>23.25</v>
      </c>
      <c r="C38" s="101">
        <v>0.185</v>
      </c>
      <c r="D38" s="102">
        <v>5</v>
      </c>
      <c r="E38" s="25">
        <v>900</v>
      </c>
      <c r="F38" s="101"/>
      <c r="G38" s="106"/>
    </row>
    <row r="39" spans="1:8" s="25" customFormat="1">
      <c r="A39" s="87">
        <f t="shared" ca="1" si="4"/>
        <v>37561</v>
      </c>
      <c r="B39" s="101">
        <v>23.25</v>
      </c>
      <c r="C39" s="101">
        <v>0.185</v>
      </c>
      <c r="D39" s="102">
        <v>5</v>
      </c>
      <c r="E39" s="25">
        <v>900</v>
      </c>
      <c r="F39" s="101"/>
      <c r="G39" s="107"/>
    </row>
    <row r="40" spans="1:8" s="25" customFormat="1">
      <c r="A40" s="87">
        <f t="shared" ca="1" si="4"/>
        <v>37591</v>
      </c>
      <c r="B40" s="101">
        <v>21.25</v>
      </c>
      <c r="C40" s="101">
        <v>0.185</v>
      </c>
      <c r="D40" s="102">
        <v>5</v>
      </c>
      <c r="E40" s="25">
        <v>900</v>
      </c>
      <c r="F40" s="101"/>
    </row>
    <row r="41" spans="1:8" s="25" customFormat="1">
      <c r="A41" s="87">
        <f t="shared" ca="1" si="4"/>
        <v>37622</v>
      </c>
      <c r="B41" s="101">
        <v>24</v>
      </c>
      <c r="C41" s="101">
        <v>0.22</v>
      </c>
      <c r="D41" s="102">
        <v>5</v>
      </c>
      <c r="E41" s="25">
        <v>900</v>
      </c>
      <c r="F41" s="101"/>
    </row>
    <row r="42" spans="1:8" s="25" customFormat="1">
      <c r="A42" s="87">
        <f t="shared" ca="1" si="4"/>
        <v>37653</v>
      </c>
      <c r="B42" s="101">
        <v>22</v>
      </c>
      <c r="C42" s="101">
        <v>0.21</v>
      </c>
      <c r="D42" s="102">
        <v>5</v>
      </c>
      <c r="E42" s="25">
        <v>900</v>
      </c>
      <c r="F42" s="101"/>
    </row>
    <row r="43" spans="1:8" s="25" customFormat="1">
      <c r="A43" s="87">
        <f t="shared" ca="1" si="4"/>
        <v>37681</v>
      </c>
      <c r="B43" s="101">
        <v>23</v>
      </c>
      <c r="C43" s="101">
        <v>0.16</v>
      </c>
      <c r="D43" s="102">
        <v>5</v>
      </c>
      <c r="E43" s="25">
        <v>900</v>
      </c>
      <c r="F43" s="101"/>
    </row>
    <row r="44" spans="1:8" s="25" customFormat="1">
      <c r="A44" s="87">
        <f t="shared" ca="1" si="4"/>
        <v>37712</v>
      </c>
      <c r="B44" s="101">
        <v>24</v>
      </c>
      <c r="C44" s="101">
        <v>0.16</v>
      </c>
      <c r="D44" s="102">
        <v>5</v>
      </c>
      <c r="E44" s="25">
        <v>900</v>
      </c>
      <c r="F44" s="101"/>
    </row>
    <row r="45" spans="1:8" s="25" customFormat="1">
      <c r="A45" s="87">
        <f t="shared" ca="1" si="4"/>
        <v>37742</v>
      </c>
      <c r="B45" s="101">
        <v>25</v>
      </c>
      <c r="C45" s="101">
        <v>0.17499999999999999</v>
      </c>
      <c r="D45" s="102">
        <v>5</v>
      </c>
      <c r="E45" s="25">
        <v>900</v>
      </c>
      <c r="F45" s="101"/>
    </row>
    <row r="46" spans="1:8" s="25" customFormat="1">
      <c r="A46" s="87">
        <f t="shared" ca="1" si="4"/>
        <v>37773</v>
      </c>
      <c r="B46" s="101">
        <v>29</v>
      </c>
      <c r="C46" s="101">
        <v>0.40749999999999997</v>
      </c>
      <c r="D46" s="102">
        <v>5</v>
      </c>
      <c r="E46" s="25">
        <v>900</v>
      </c>
      <c r="F46" s="101"/>
    </row>
    <row r="47" spans="1:8" s="25" customFormat="1">
      <c r="A47" s="87">
        <f t="shared" ca="1" si="4"/>
        <v>37803</v>
      </c>
      <c r="B47" s="101">
        <v>36</v>
      </c>
      <c r="C47" s="101">
        <v>0.41249999999999998</v>
      </c>
      <c r="D47" s="102">
        <v>5</v>
      </c>
      <c r="E47" s="25">
        <v>900</v>
      </c>
      <c r="F47" s="101"/>
    </row>
    <row r="48" spans="1:8" s="25" customFormat="1">
      <c r="A48" s="87">
        <f t="shared" ca="1" si="4"/>
        <v>37834</v>
      </c>
      <c r="B48" s="101">
        <v>36</v>
      </c>
      <c r="C48" s="101">
        <v>0.41249999999999998</v>
      </c>
      <c r="D48" s="102">
        <v>5</v>
      </c>
      <c r="E48" s="25">
        <v>900</v>
      </c>
      <c r="F48" s="101"/>
    </row>
    <row r="49" spans="1:6" s="25" customFormat="1">
      <c r="A49" s="87">
        <f t="shared" ca="1" si="4"/>
        <v>37865</v>
      </c>
      <c r="B49" s="101">
        <v>25.25</v>
      </c>
      <c r="C49" s="101">
        <v>0.36349999999999999</v>
      </c>
      <c r="D49" s="102">
        <v>5</v>
      </c>
      <c r="E49" s="25">
        <v>900</v>
      </c>
      <c r="F49" s="101"/>
    </row>
    <row r="50" spans="1:6" s="25" customFormat="1">
      <c r="A50" s="87">
        <f t="shared" ca="1" si="4"/>
        <v>37895</v>
      </c>
      <c r="B50" s="101">
        <v>24.25</v>
      </c>
      <c r="C50" s="101">
        <v>0.15</v>
      </c>
      <c r="D50" s="102">
        <v>5</v>
      </c>
      <c r="E50" s="25">
        <v>900</v>
      </c>
      <c r="F50" s="101"/>
    </row>
    <row r="51" spans="1:6" s="25" customFormat="1">
      <c r="A51" s="87">
        <f t="shared" ca="1" si="4"/>
        <v>37926</v>
      </c>
      <c r="B51" s="101">
        <v>24.25</v>
      </c>
      <c r="C51" s="101">
        <v>0.15</v>
      </c>
      <c r="D51" s="102">
        <v>5</v>
      </c>
      <c r="E51" s="25">
        <v>900</v>
      </c>
      <c r="F51" s="101"/>
    </row>
    <row r="52" spans="1:6" s="25" customFormat="1">
      <c r="A52" s="87">
        <f t="shared" ca="1" si="4"/>
        <v>37956</v>
      </c>
      <c r="B52" s="101">
        <v>22.25</v>
      </c>
      <c r="C52" s="101">
        <v>0.15</v>
      </c>
      <c r="D52" s="102">
        <v>5</v>
      </c>
      <c r="E52" s="25">
        <v>900</v>
      </c>
      <c r="F52" s="101"/>
    </row>
    <row r="53" spans="1:6" s="25" customFormat="1">
      <c r="A53" s="87">
        <f t="shared" ca="1" si="4"/>
        <v>37987</v>
      </c>
      <c r="B53" s="101">
        <v>24.75</v>
      </c>
      <c r="C53" s="101">
        <v>0.16</v>
      </c>
      <c r="D53" s="102">
        <v>5</v>
      </c>
      <c r="E53" s="25">
        <v>900</v>
      </c>
      <c r="F53" s="101"/>
    </row>
    <row r="54" spans="1:6" s="25" customFormat="1">
      <c r="A54" s="87">
        <f t="shared" ca="1" si="4"/>
        <v>38018</v>
      </c>
      <c r="B54" s="101">
        <v>22.75</v>
      </c>
      <c r="C54" s="101">
        <v>0.16</v>
      </c>
      <c r="D54" s="102">
        <v>5</v>
      </c>
      <c r="E54" s="25">
        <v>900</v>
      </c>
      <c r="F54" s="101"/>
    </row>
    <row r="55" spans="1:6" s="25" customFormat="1">
      <c r="A55" s="87">
        <f t="shared" ca="1" si="4"/>
        <v>38047</v>
      </c>
      <c r="B55" s="101">
        <v>23.75</v>
      </c>
      <c r="C55" s="101">
        <v>0.13</v>
      </c>
      <c r="D55" s="102">
        <v>5</v>
      </c>
      <c r="E55" s="25">
        <v>900</v>
      </c>
      <c r="F55" s="101"/>
    </row>
    <row r="56" spans="1:6" s="25" customFormat="1">
      <c r="A56" s="87">
        <f t="shared" ca="1" si="4"/>
        <v>38078</v>
      </c>
      <c r="B56" s="101">
        <v>24.75</v>
      </c>
      <c r="C56" s="101">
        <v>0.13</v>
      </c>
      <c r="D56" s="102">
        <v>5</v>
      </c>
      <c r="E56" s="25">
        <v>900</v>
      </c>
      <c r="F56" s="101"/>
    </row>
    <row r="57" spans="1:6" s="25" customFormat="1">
      <c r="A57" s="87">
        <f t="shared" ca="1" si="4"/>
        <v>38108</v>
      </c>
      <c r="B57" s="101">
        <v>25.75</v>
      </c>
      <c r="C57" s="101">
        <v>0.13</v>
      </c>
      <c r="D57" s="102">
        <v>5</v>
      </c>
      <c r="E57" s="25">
        <v>900</v>
      </c>
      <c r="F57" s="101"/>
    </row>
    <row r="58" spans="1:6" s="25" customFormat="1">
      <c r="A58" s="87">
        <f t="shared" ca="1" si="4"/>
        <v>38139</v>
      </c>
      <c r="B58" s="101">
        <v>29.75</v>
      </c>
      <c r="C58" s="101">
        <v>0.34350000000000003</v>
      </c>
      <c r="D58" s="102">
        <v>5</v>
      </c>
      <c r="E58" s="25">
        <v>900</v>
      </c>
      <c r="F58" s="101"/>
    </row>
    <row r="59" spans="1:6" s="25" customFormat="1">
      <c r="A59" s="87">
        <f t="shared" ca="1" si="4"/>
        <v>38169</v>
      </c>
      <c r="B59" s="101">
        <v>36.75</v>
      </c>
      <c r="C59" s="101">
        <v>0.37839999999999996</v>
      </c>
      <c r="D59" s="102">
        <v>5</v>
      </c>
      <c r="E59" s="25">
        <v>900</v>
      </c>
      <c r="F59" s="101"/>
    </row>
    <row r="60" spans="1:6" s="25" customFormat="1">
      <c r="A60" s="87">
        <f t="shared" ca="1" si="4"/>
        <v>38200</v>
      </c>
      <c r="B60" s="101">
        <v>36.75</v>
      </c>
      <c r="C60" s="101">
        <v>0.37839999999999996</v>
      </c>
      <c r="D60" s="102">
        <v>5</v>
      </c>
      <c r="E60" s="25">
        <v>900</v>
      </c>
      <c r="F60" s="101"/>
    </row>
    <row r="61" spans="1:6" s="25" customFormat="1">
      <c r="A61" s="87">
        <f t="shared" ca="1" si="4"/>
        <v>38231</v>
      </c>
      <c r="B61" s="101">
        <v>26</v>
      </c>
      <c r="C61" s="101">
        <v>0.22190000000000001</v>
      </c>
      <c r="D61" s="102">
        <v>5</v>
      </c>
      <c r="E61" s="25">
        <v>900</v>
      </c>
      <c r="F61" s="101"/>
    </row>
    <row r="62" spans="1:6" s="25" customFormat="1">
      <c r="A62" s="87">
        <f t="shared" ca="1" si="4"/>
        <v>38261</v>
      </c>
      <c r="B62" s="101">
        <v>25</v>
      </c>
      <c r="C62" s="101">
        <v>0.13</v>
      </c>
      <c r="D62" s="102">
        <v>5</v>
      </c>
      <c r="E62" s="25">
        <v>900</v>
      </c>
      <c r="F62" s="101"/>
    </row>
    <row r="63" spans="1:6" s="25" customFormat="1">
      <c r="A63" s="87">
        <f t="shared" ca="1" si="4"/>
        <v>38292</v>
      </c>
      <c r="B63" s="101">
        <v>25</v>
      </c>
      <c r="C63" s="101">
        <v>0.13</v>
      </c>
      <c r="D63" s="102">
        <v>5</v>
      </c>
      <c r="E63" s="25">
        <v>900</v>
      </c>
      <c r="F63" s="101"/>
    </row>
    <row r="64" spans="1:6" s="25" customFormat="1">
      <c r="A64" s="87">
        <f t="shared" ca="1" si="4"/>
        <v>38322</v>
      </c>
      <c r="B64" s="101">
        <v>23</v>
      </c>
      <c r="C64" s="101">
        <v>0.13</v>
      </c>
      <c r="D64" s="102">
        <v>5</v>
      </c>
      <c r="E64" s="25">
        <v>900</v>
      </c>
      <c r="F64" s="101"/>
    </row>
    <row r="65" spans="1:6" s="25" customFormat="1">
      <c r="A65" s="87">
        <f t="shared" ca="1" si="4"/>
        <v>38353</v>
      </c>
      <c r="B65" s="101">
        <v>25.5</v>
      </c>
      <c r="C65" s="101">
        <v>0.14000000000000001</v>
      </c>
      <c r="D65" s="102">
        <v>5</v>
      </c>
      <c r="E65" s="25">
        <v>900</v>
      </c>
      <c r="F65" s="101"/>
    </row>
    <row r="66" spans="1:6" s="25" customFormat="1">
      <c r="A66" s="87">
        <f t="shared" ca="1" si="4"/>
        <v>38384</v>
      </c>
      <c r="B66" s="101">
        <v>23.5</v>
      </c>
      <c r="C66" s="101">
        <v>0.14000000000000001</v>
      </c>
      <c r="D66" s="102">
        <v>5</v>
      </c>
      <c r="E66" s="25">
        <v>900</v>
      </c>
      <c r="F66" s="101"/>
    </row>
    <row r="67" spans="1:6" s="25" customFormat="1">
      <c r="A67" s="87">
        <f t="shared" ca="1" si="4"/>
        <v>38412</v>
      </c>
      <c r="B67" s="101">
        <v>24.5</v>
      </c>
      <c r="C67" s="101">
        <v>0.11</v>
      </c>
      <c r="D67" s="102">
        <v>5</v>
      </c>
      <c r="E67" s="25">
        <v>900</v>
      </c>
      <c r="F67" s="101"/>
    </row>
    <row r="68" spans="1:6" s="25" customFormat="1">
      <c r="A68" s="87">
        <f t="shared" ca="1" si="4"/>
        <v>38443</v>
      </c>
      <c r="B68" s="101">
        <v>25.5</v>
      </c>
      <c r="C68" s="101">
        <v>0.11</v>
      </c>
      <c r="D68" s="102">
        <v>5</v>
      </c>
      <c r="E68" s="25">
        <v>900</v>
      </c>
      <c r="F68" s="101"/>
    </row>
    <row r="69" spans="1:6" s="25" customFormat="1">
      <c r="A69" s="87">
        <f t="shared" ca="1" si="4"/>
        <v>38473</v>
      </c>
      <c r="B69" s="101">
        <v>26.5</v>
      </c>
      <c r="C69" s="101">
        <v>0.11</v>
      </c>
      <c r="D69" s="102">
        <v>5</v>
      </c>
      <c r="E69" s="25">
        <v>900</v>
      </c>
      <c r="F69" s="101"/>
    </row>
    <row r="70" spans="1:6" s="25" customFormat="1">
      <c r="A70" s="87">
        <f t="shared" ca="1" si="4"/>
        <v>38504</v>
      </c>
      <c r="B70" s="101">
        <v>30.5</v>
      </c>
      <c r="C70" s="101">
        <v>0.30915000000000004</v>
      </c>
      <c r="D70" s="102">
        <v>5</v>
      </c>
      <c r="E70" s="25">
        <v>900</v>
      </c>
      <c r="F70" s="101"/>
    </row>
    <row r="71" spans="1:6" s="25" customFormat="1">
      <c r="A71" s="87">
        <f t="shared" ca="1" si="4"/>
        <v>38534</v>
      </c>
      <c r="B71" s="101">
        <v>37.5</v>
      </c>
      <c r="C71" s="101">
        <v>0.34055999999999997</v>
      </c>
      <c r="D71" s="102">
        <v>5</v>
      </c>
      <c r="E71" s="25">
        <v>900</v>
      </c>
      <c r="F71" s="101"/>
    </row>
    <row r="72" spans="1:6" s="25" customFormat="1">
      <c r="A72" s="87">
        <f t="shared" ca="1" si="4"/>
        <v>38565</v>
      </c>
      <c r="B72" s="101">
        <v>37.5</v>
      </c>
      <c r="C72" s="101">
        <v>0.34055999999999997</v>
      </c>
      <c r="D72" s="102">
        <v>5</v>
      </c>
      <c r="E72" s="25">
        <v>900</v>
      </c>
      <c r="F72" s="101"/>
    </row>
    <row r="73" spans="1:6" s="25" customFormat="1">
      <c r="A73" s="87">
        <f t="shared" ca="1" si="4"/>
        <v>38596</v>
      </c>
      <c r="B73" s="101">
        <v>26.75</v>
      </c>
      <c r="C73" s="101">
        <v>0.19971000000000003</v>
      </c>
      <c r="D73" s="102">
        <v>5</v>
      </c>
      <c r="E73" s="25">
        <v>900</v>
      </c>
      <c r="F73" s="101"/>
    </row>
    <row r="74" spans="1:6" s="25" customFormat="1">
      <c r="A74" s="87">
        <f t="shared" ca="1" si="4"/>
        <v>38626</v>
      </c>
      <c r="B74" s="101">
        <v>25.75</v>
      </c>
      <c r="C74" s="101">
        <v>0.11</v>
      </c>
      <c r="D74" s="102">
        <v>5</v>
      </c>
      <c r="E74" s="25">
        <v>900</v>
      </c>
      <c r="F74" s="101"/>
    </row>
    <row r="75" spans="1:6" s="25" customFormat="1">
      <c r="A75" s="87">
        <f t="shared" ca="1" si="4"/>
        <v>38657</v>
      </c>
      <c r="B75" s="101">
        <v>25.75</v>
      </c>
      <c r="C75" s="101">
        <v>0.11</v>
      </c>
      <c r="D75" s="102">
        <v>5</v>
      </c>
      <c r="E75" s="25">
        <v>900</v>
      </c>
      <c r="F75" s="101"/>
    </row>
    <row r="76" spans="1:6" s="25" customFormat="1">
      <c r="A76" s="87">
        <f t="shared" ca="1" si="4"/>
        <v>38687</v>
      </c>
      <c r="B76" s="101">
        <v>23.75</v>
      </c>
      <c r="C76" s="101">
        <v>0.11</v>
      </c>
      <c r="D76" s="102">
        <v>5</v>
      </c>
      <c r="E76" s="25">
        <v>900</v>
      </c>
      <c r="F76" s="101"/>
    </row>
    <row r="77" spans="1:6" s="25" customFormat="1">
      <c r="A77" s="87">
        <f t="shared" ca="1" si="4"/>
        <v>38718</v>
      </c>
      <c r="B77" s="101">
        <v>26.25</v>
      </c>
      <c r="C77" s="101">
        <v>0.1</v>
      </c>
      <c r="D77" s="102">
        <v>5</v>
      </c>
      <c r="E77" s="25">
        <v>900</v>
      </c>
      <c r="F77" s="101"/>
    </row>
    <row r="78" spans="1:6" s="25" customFormat="1">
      <c r="A78" s="87">
        <f t="shared" ca="1" si="4"/>
        <v>38749</v>
      </c>
      <c r="B78" s="101">
        <v>24.25</v>
      </c>
      <c r="C78" s="101">
        <v>0.1</v>
      </c>
      <c r="D78" s="102">
        <v>5</v>
      </c>
      <c r="E78" s="25">
        <v>900</v>
      </c>
      <c r="F78" s="101"/>
    </row>
    <row r="79" spans="1:6" s="25" customFormat="1">
      <c r="A79" s="87">
        <f t="shared" ca="1" si="4"/>
        <v>38777</v>
      </c>
      <c r="B79" s="101">
        <v>25.25</v>
      </c>
      <c r="C79" s="101">
        <v>0.1</v>
      </c>
      <c r="D79" s="102">
        <v>5</v>
      </c>
      <c r="E79" s="25">
        <v>900</v>
      </c>
      <c r="F79" s="101"/>
    </row>
    <row r="80" spans="1:6" s="25" customFormat="1">
      <c r="A80" s="87">
        <f t="shared" ca="1" si="4"/>
        <v>38808</v>
      </c>
      <c r="B80" s="101">
        <v>26.25</v>
      </c>
      <c r="C80" s="101">
        <v>0.1</v>
      </c>
      <c r="D80" s="102">
        <v>5</v>
      </c>
      <c r="E80" s="25">
        <v>900</v>
      </c>
      <c r="F80" s="101"/>
    </row>
    <row r="81" spans="1:6" s="25" customFormat="1">
      <c r="A81" s="87">
        <f t="shared" ca="1" si="4"/>
        <v>38838</v>
      </c>
      <c r="B81" s="101">
        <v>27.25</v>
      </c>
      <c r="C81" s="101">
        <v>0.1</v>
      </c>
      <c r="D81" s="102">
        <v>5</v>
      </c>
      <c r="E81" s="25">
        <v>900</v>
      </c>
      <c r="F81" s="101"/>
    </row>
    <row r="82" spans="1:6" s="25" customFormat="1">
      <c r="A82" s="87">
        <f t="shared" ref="A82:A145" ca="1" si="5">EOMONTH(A81,0)+1</f>
        <v>38869</v>
      </c>
      <c r="B82" s="101">
        <v>31.25</v>
      </c>
      <c r="C82" s="101">
        <v>0.27823500000000007</v>
      </c>
      <c r="D82" s="102">
        <v>5</v>
      </c>
      <c r="E82" s="25">
        <v>900</v>
      </c>
      <c r="F82" s="101"/>
    </row>
    <row r="83" spans="1:6" s="25" customFormat="1">
      <c r="A83" s="87">
        <f t="shared" ca="1" si="5"/>
        <v>38899</v>
      </c>
      <c r="B83" s="101">
        <v>38.25</v>
      </c>
      <c r="C83" s="101">
        <v>0.306504</v>
      </c>
      <c r="D83" s="102">
        <v>5</v>
      </c>
      <c r="E83" s="25">
        <v>900</v>
      </c>
      <c r="F83" s="101"/>
    </row>
    <row r="84" spans="1:6" s="25" customFormat="1">
      <c r="A84" s="87">
        <f t="shared" ca="1" si="5"/>
        <v>38930</v>
      </c>
      <c r="B84" s="101">
        <v>38.25</v>
      </c>
      <c r="C84" s="101">
        <v>0.306504</v>
      </c>
      <c r="D84" s="102">
        <v>5</v>
      </c>
      <c r="E84" s="25">
        <v>900</v>
      </c>
      <c r="F84" s="101"/>
    </row>
    <row r="85" spans="1:6" s="25" customFormat="1">
      <c r="A85" s="87">
        <f t="shared" ca="1" si="5"/>
        <v>38961</v>
      </c>
      <c r="B85" s="101">
        <v>27.5</v>
      </c>
      <c r="C85" s="101">
        <v>0.15976800000000002</v>
      </c>
      <c r="D85" s="102">
        <v>5</v>
      </c>
      <c r="E85" s="25">
        <v>900</v>
      </c>
      <c r="F85" s="101"/>
    </row>
    <row r="86" spans="1:6" s="25" customFormat="1">
      <c r="A86" s="87">
        <f t="shared" ca="1" si="5"/>
        <v>38991</v>
      </c>
      <c r="B86" s="101">
        <v>26.5</v>
      </c>
      <c r="C86" s="101">
        <v>0.1</v>
      </c>
      <c r="D86" s="102">
        <v>5</v>
      </c>
      <c r="E86" s="25">
        <v>900</v>
      </c>
      <c r="F86" s="101"/>
    </row>
    <row r="87" spans="1:6" s="25" customFormat="1">
      <c r="A87" s="87">
        <f t="shared" ca="1" si="5"/>
        <v>39022</v>
      </c>
      <c r="B87" s="101">
        <v>26.5</v>
      </c>
      <c r="C87" s="101">
        <v>0.1</v>
      </c>
      <c r="D87" s="102">
        <v>5</v>
      </c>
      <c r="E87" s="25">
        <v>900</v>
      </c>
      <c r="F87" s="101"/>
    </row>
    <row r="88" spans="1:6" s="25" customFormat="1">
      <c r="A88" s="87">
        <f t="shared" ca="1" si="5"/>
        <v>39052</v>
      </c>
      <c r="B88" s="101">
        <v>24.5</v>
      </c>
      <c r="C88" s="101">
        <v>0.1</v>
      </c>
      <c r="D88" s="102">
        <v>5</v>
      </c>
      <c r="E88" s="25">
        <v>900</v>
      </c>
      <c r="F88" s="101"/>
    </row>
    <row r="89" spans="1:6" s="25" customFormat="1">
      <c r="A89" s="87">
        <f t="shared" ca="1" si="5"/>
        <v>39083</v>
      </c>
      <c r="B89" s="101">
        <v>27</v>
      </c>
      <c r="C89" s="101">
        <v>8.5000000000000006E-2</v>
      </c>
      <c r="D89" s="102">
        <v>5</v>
      </c>
      <c r="E89" s="25">
        <v>900</v>
      </c>
      <c r="F89" s="101"/>
    </row>
    <row r="90" spans="1:6" s="25" customFormat="1">
      <c r="A90" s="87">
        <f t="shared" ca="1" si="5"/>
        <v>39114</v>
      </c>
      <c r="B90" s="101">
        <v>25</v>
      </c>
      <c r="C90" s="101">
        <v>8.5000000000000006E-2</v>
      </c>
      <c r="D90" s="102">
        <v>5</v>
      </c>
      <c r="E90" s="25">
        <v>900</v>
      </c>
      <c r="F90" s="101"/>
    </row>
    <row r="91" spans="1:6" s="25" customFormat="1">
      <c r="A91" s="87">
        <f t="shared" ca="1" si="5"/>
        <v>39142</v>
      </c>
      <c r="B91" s="101">
        <v>26</v>
      </c>
      <c r="C91" s="101">
        <v>8.5000000000000006E-2</v>
      </c>
      <c r="D91" s="102">
        <v>5</v>
      </c>
      <c r="E91" s="25">
        <v>900</v>
      </c>
      <c r="F91" s="101"/>
    </row>
    <row r="92" spans="1:6" s="25" customFormat="1">
      <c r="A92" s="87">
        <f t="shared" ca="1" si="5"/>
        <v>39173</v>
      </c>
      <c r="B92" s="101">
        <v>27</v>
      </c>
      <c r="C92" s="101">
        <v>8.5000000000000006E-2</v>
      </c>
      <c r="D92" s="102">
        <v>5</v>
      </c>
      <c r="E92" s="25">
        <v>900</v>
      </c>
      <c r="F92" s="101"/>
    </row>
    <row r="93" spans="1:6" s="25" customFormat="1">
      <c r="A93" s="87">
        <f t="shared" ca="1" si="5"/>
        <v>39203</v>
      </c>
      <c r="B93" s="101">
        <v>28</v>
      </c>
      <c r="C93" s="101">
        <v>8.5000000000000006E-2</v>
      </c>
      <c r="D93" s="102">
        <v>5</v>
      </c>
      <c r="E93" s="25">
        <v>900</v>
      </c>
      <c r="F93" s="101"/>
    </row>
    <row r="94" spans="1:6" s="25" customFormat="1">
      <c r="A94" s="87">
        <f t="shared" ca="1" si="5"/>
        <v>39234</v>
      </c>
      <c r="B94" s="101">
        <v>32</v>
      </c>
      <c r="C94" s="101">
        <v>0.23649975000000004</v>
      </c>
      <c r="D94" s="102">
        <v>5</v>
      </c>
      <c r="E94" s="25">
        <v>900</v>
      </c>
      <c r="F94" s="101"/>
    </row>
    <row r="95" spans="1:6" s="25" customFormat="1">
      <c r="A95" s="87">
        <f t="shared" ca="1" si="5"/>
        <v>39264</v>
      </c>
      <c r="B95" s="101">
        <v>39</v>
      </c>
      <c r="C95" s="101">
        <v>0.26052839999999999</v>
      </c>
      <c r="D95" s="102">
        <v>5</v>
      </c>
      <c r="E95" s="25">
        <v>900</v>
      </c>
      <c r="F95" s="101"/>
    </row>
    <row r="96" spans="1:6" s="25" customFormat="1">
      <c r="A96" s="87">
        <f t="shared" ca="1" si="5"/>
        <v>39295</v>
      </c>
      <c r="B96" s="101">
        <v>39</v>
      </c>
      <c r="C96" s="101">
        <v>0.26052839999999999</v>
      </c>
      <c r="D96" s="102">
        <v>5</v>
      </c>
      <c r="E96" s="25">
        <v>900</v>
      </c>
      <c r="F96" s="101"/>
    </row>
    <row r="97" spans="1:6" s="25" customFormat="1">
      <c r="A97" s="87">
        <f t="shared" ca="1" si="5"/>
        <v>39326</v>
      </c>
      <c r="B97" s="101">
        <v>28.25</v>
      </c>
      <c r="C97" s="101">
        <v>0.1358028</v>
      </c>
      <c r="D97" s="102">
        <v>5</v>
      </c>
      <c r="E97" s="25">
        <v>900</v>
      </c>
      <c r="F97" s="101"/>
    </row>
    <row r="98" spans="1:6" s="25" customFormat="1">
      <c r="A98" s="87">
        <f t="shared" ca="1" si="5"/>
        <v>39356</v>
      </c>
      <c r="B98" s="101">
        <v>27.25</v>
      </c>
      <c r="C98" s="101">
        <v>8.5000000000000006E-2</v>
      </c>
      <c r="D98" s="102">
        <v>5</v>
      </c>
      <c r="E98" s="25">
        <v>900</v>
      </c>
      <c r="F98" s="101"/>
    </row>
    <row r="99" spans="1:6" s="25" customFormat="1">
      <c r="A99" s="87">
        <f t="shared" ca="1" si="5"/>
        <v>39387</v>
      </c>
      <c r="B99" s="101">
        <v>27.25</v>
      </c>
      <c r="C99" s="101">
        <v>8.5000000000000006E-2</v>
      </c>
      <c r="D99" s="102">
        <v>5</v>
      </c>
      <c r="E99" s="25">
        <v>900</v>
      </c>
      <c r="F99" s="101"/>
    </row>
    <row r="100" spans="1:6" s="25" customFormat="1">
      <c r="A100" s="87">
        <f t="shared" ca="1" si="5"/>
        <v>39417</v>
      </c>
      <c r="B100" s="101">
        <v>25.25</v>
      </c>
      <c r="C100" s="101">
        <v>8.5000000000000006E-2</v>
      </c>
      <c r="D100" s="102">
        <v>5</v>
      </c>
      <c r="E100" s="25">
        <v>900</v>
      </c>
      <c r="F100" s="101"/>
    </row>
    <row r="101" spans="1:6" s="25" customFormat="1">
      <c r="A101" s="87">
        <f t="shared" ca="1" si="5"/>
        <v>39448</v>
      </c>
      <c r="B101" s="101">
        <v>27.75</v>
      </c>
      <c r="C101" s="101">
        <v>0.08</v>
      </c>
      <c r="D101" s="102">
        <v>5</v>
      </c>
      <c r="E101" s="25">
        <v>900</v>
      </c>
      <c r="F101" s="101"/>
    </row>
    <row r="102" spans="1:6" s="25" customFormat="1">
      <c r="A102" s="87">
        <f t="shared" ca="1" si="5"/>
        <v>39479</v>
      </c>
      <c r="B102" s="101">
        <v>25.75</v>
      </c>
      <c r="C102" s="101">
        <v>0.08</v>
      </c>
      <c r="D102" s="102">
        <v>5</v>
      </c>
      <c r="E102" s="25">
        <v>900</v>
      </c>
      <c r="F102" s="101"/>
    </row>
    <row r="103" spans="1:6" s="25" customFormat="1">
      <c r="A103" s="87">
        <f t="shared" ca="1" si="5"/>
        <v>39508</v>
      </c>
      <c r="B103" s="101">
        <v>26.75</v>
      </c>
      <c r="C103" s="101">
        <v>0.08</v>
      </c>
      <c r="D103" s="102">
        <v>5</v>
      </c>
      <c r="E103" s="25">
        <v>900</v>
      </c>
      <c r="F103" s="101"/>
    </row>
    <row r="104" spans="1:6" s="25" customFormat="1">
      <c r="A104" s="87">
        <f t="shared" ca="1" si="5"/>
        <v>39539</v>
      </c>
      <c r="B104" s="101">
        <v>27.75</v>
      </c>
      <c r="C104" s="101">
        <v>0.08</v>
      </c>
      <c r="D104" s="102">
        <v>5</v>
      </c>
      <c r="E104" s="25">
        <v>900</v>
      </c>
      <c r="F104" s="101"/>
    </row>
    <row r="105" spans="1:6" s="25" customFormat="1">
      <c r="A105" s="87">
        <f t="shared" ca="1" si="5"/>
        <v>39569</v>
      </c>
      <c r="B105" s="101">
        <v>28.75</v>
      </c>
      <c r="C105" s="101">
        <v>0.08</v>
      </c>
      <c r="D105" s="102">
        <v>5</v>
      </c>
      <c r="E105" s="25">
        <v>900</v>
      </c>
      <c r="F105" s="101"/>
    </row>
    <row r="106" spans="1:6" s="25" customFormat="1">
      <c r="A106" s="87">
        <f t="shared" ca="1" si="5"/>
        <v>39600</v>
      </c>
      <c r="B106" s="101">
        <v>32.75</v>
      </c>
      <c r="C106" s="101">
        <v>0.20102478750000002</v>
      </c>
      <c r="D106" s="102">
        <v>5</v>
      </c>
      <c r="E106" s="25">
        <v>900</v>
      </c>
      <c r="F106" s="101"/>
    </row>
    <row r="107" spans="1:6" s="25" customFormat="1">
      <c r="A107" s="87">
        <f t="shared" ca="1" si="5"/>
        <v>39630</v>
      </c>
      <c r="B107" s="101">
        <v>39.75</v>
      </c>
      <c r="C107" s="101">
        <v>0.22144913999999999</v>
      </c>
      <c r="D107" s="102">
        <v>5</v>
      </c>
      <c r="E107" s="25">
        <v>900</v>
      </c>
      <c r="F107" s="101"/>
    </row>
    <row r="108" spans="1:6" s="25" customFormat="1">
      <c r="A108" s="87">
        <f t="shared" ca="1" si="5"/>
        <v>39661</v>
      </c>
      <c r="B108" s="101">
        <v>39.75</v>
      </c>
      <c r="C108" s="101">
        <v>0.22144913999999999</v>
      </c>
      <c r="D108" s="102">
        <v>5</v>
      </c>
      <c r="E108" s="25">
        <v>900</v>
      </c>
      <c r="F108" s="101"/>
    </row>
    <row r="109" spans="1:6" s="25" customFormat="1">
      <c r="A109" s="87">
        <f t="shared" ca="1" si="5"/>
        <v>39692</v>
      </c>
      <c r="B109" s="101">
        <v>29</v>
      </c>
      <c r="C109" s="101">
        <v>0.11543238</v>
      </c>
      <c r="D109" s="102">
        <v>5</v>
      </c>
      <c r="E109" s="25">
        <v>900</v>
      </c>
      <c r="F109" s="101"/>
    </row>
    <row r="110" spans="1:6" s="25" customFormat="1">
      <c r="A110" s="87">
        <f t="shared" ca="1" si="5"/>
        <v>39722</v>
      </c>
      <c r="B110" s="101">
        <v>28</v>
      </c>
      <c r="C110" s="101">
        <v>0.08</v>
      </c>
      <c r="D110" s="102">
        <v>5</v>
      </c>
      <c r="E110" s="25">
        <v>900</v>
      </c>
      <c r="F110" s="101"/>
    </row>
    <row r="111" spans="1:6" s="25" customFormat="1">
      <c r="A111" s="87">
        <f t="shared" ca="1" si="5"/>
        <v>39753</v>
      </c>
      <c r="B111" s="101">
        <v>28</v>
      </c>
      <c r="C111" s="101">
        <v>0.08</v>
      </c>
      <c r="D111" s="102">
        <v>5</v>
      </c>
      <c r="E111" s="25">
        <v>900</v>
      </c>
      <c r="F111" s="101"/>
    </row>
    <row r="112" spans="1:6" s="25" customFormat="1">
      <c r="A112" s="87">
        <f t="shared" ca="1" si="5"/>
        <v>39783</v>
      </c>
      <c r="B112" s="101">
        <v>26</v>
      </c>
      <c r="C112" s="101">
        <v>0.08</v>
      </c>
      <c r="D112" s="102">
        <v>5</v>
      </c>
      <c r="E112" s="25">
        <v>900</v>
      </c>
      <c r="F112" s="101"/>
    </row>
    <row r="113" spans="1:6" s="25" customFormat="1">
      <c r="A113" s="87">
        <f t="shared" ca="1" si="5"/>
        <v>39814</v>
      </c>
      <c r="B113" s="101">
        <v>28.5</v>
      </c>
      <c r="C113" s="101">
        <v>0.08</v>
      </c>
      <c r="D113" s="102">
        <v>5</v>
      </c>
      <c r="E113" s="25">
        <v>900</v>
      </c>
      <c r="F113" s="101"/>
    </row>
    <row r="114" spans="1:6" s="25" customFormat="1">
      <c r="A114" s="87">
        <f t="shared" ca="1" si="5"/>
        <v>39845</v>
      </c>
      <c r="B114" s="101">
        <v>26.5</v>
      </c>
      <c r="C114" s="101">
        <v>0.08</v>
      </c>
      <c r="D114" s="102">
        <v>5</v>
      </c>
      <c r="E114" s="25">
        <v>900</v>
      </c>
      <c r="F114" s="101"/>
    </row>
    <row r="115" spans="1:6" s="25" customFormat="1">
      <c r="A115" s="87">
        <f t="shared" ca="1" si="5"/>
        <v>39873</v>
      </c>
      <c r="B115" s="101">
        <v>27.5</v>
      </c>
      <c r="C115" s="101">
        <v>0.08</v>
      </c>
      <c r="D115" s="102">
        <v>5</v>
      </c>
      <c r="E115" s="25">
        <v>900</v>
      </c>
      <c r="F115" s="101"/>
    </row>
    <row r="116" spans="1:6" s="25" customFormat="1">
      <c r="A116" s="87">
        <f t="shared" ca="1" si="5"/>
        <v>39904</v>
      </c>
      <c r="B116" s="101">
        <v>28.5</v>
      </c>
      <c r="C116" s="101">
        <v>0.08</v>
      </c>
      <c r="D116" s="102">
        <v>5</v>
      </c>
      <c r="E116" s="25">
        <v>900</v>
      </c>
      <c r="F116" s="101"/>
    </row>
    <row r="117" spans="1:6" s="25" customFormat="1">
      <c r="A117" s="87">
        <f t="shared" ca="1" si="5"/>
        <v>39934</v>
      </c>
      <c r="B117" s="101">
        <v>29.5</v>
      </c>
      <c r="C117" s="101">
        <v>0.08</v>
      </c>
      <c r="D117" s="102">
        <v>5</v>
      </c>
      <c r="E117" s="25">
        <v>900</v>
      </c>
      <c r="F117" s="101"/>
    </row>
    <row r="118" spans="1:6" s="25" customFormat="1">
      <c r="A118" s="87">
        <f t="shared" ca="1" si="5"/>
        <v>39965</v>
      </c>
      <c r="B118" s="101">
        <v>33.5</v>
      </c>
      <c r="C118" s="101">
        <v>0.08</v>
      </c>
      <c r="D118" s="102">
        <v>5</v>
      </c>
      <c r="E118" s="25">
        <v>900</v>
      </c>
      <c r="F118" s="101"/>
    </row>
    <row r="119" spans="1:6" s="25" customFormat="1">
      <c r="A119" s="87">
        <f t="shared" ca="1" si="5"/>
        <v>39995</v>
      </c>
      <c r="B119" s="101">
        <v>40.5</v>
      </c>
      <c r="C119" s="101">
        <v>0.08</v>
      </c>
      <c r="D119" s="102">
        <v>5</v>
      </c>
      <c r="E119" s="25">
        <v>900</v>
      </c>
      <c r="F119" s="101"/>
    </row>
    <row r="120" spans="1:6" s="25" customFormat="1">
      <c r="A120" s="87">
        <f t="shared" ca="1" si="5"/>
        <v>40026</v>
      </c>
      <c r="B120" s="101">
        <v>40.5</v>
      </c>
      <c r="C120" s="101">
        <v>0.08</v>
      </c>
      <c r="D120" s="102">
        <v>5</v>
      </c>
      <c r="E120" s="25">
        <v>900</v>
      </c>
      <c r="F120" s="101"/>
    </row>
    <row r="121" spans="1:6" s="25" customFormat="1">
      <c r="A121" s="87">
        <f t="shared" ca="1" si="5"/>
        <v>40057</v>
      </c>
      <c r="B121" s="101">
        <v>29.75</v>
      </c>
      <c r="C121" s="101">
        <v>0.08</v>
      </c>
      <c r="D121" s="102">
        <v>5</v>
      </c>
      <c r="E121" s="25">
        <v>900</v>
      </c>
      <c r="F121" s="101"/>
    </row>
    <row r="122" spans="1:6" s="25" customFormat="1">
      <c r="A122" s="87">
        <f t="shared" ca="1" si="5"/>
        <v>40087</v>
      </c>
      <c r="B122" s="101">
        <v>28.75</v>
      </c>
      <c r="C122" s="101">
        <v>0.08</v>
      </c>
      <c r="D122" s="102">
        <v>5</v>
      </c>
      <c r="E122" s="25">
        <v>900</v>
      </c>
      <c r="F122" s="101"/>
    </row>
    <row r="123" spans="1:6" s="25" customFormat="1">
      <c r="A123" s="87">
        <f t="shared" ca="1" si="5"/>
        <v>40118</v>
      </c>
      <c r="B123" s="101">
        <v>28.75</v>
      </c>
      <c r="C123" s="101">
        <v>0.08</v>
      </c>
      <c r="D123" s="102">
        <v>5</v>
      </c>
      <c r="E123" s="25">
        <v>900</v>
      </c>
      <c r="F123" s="101"/>
    </row>
    <row r="124" spans="1:6" s="25" customFormat="1">
      <c r="A124" s="87">
        <f t="shared" ca="1" si="5"/>
        <v>40148</v>
      </c>
      <c r="B124" s="101">
        <v>26.75</v>
      </c>
      <c r="C124" s="101">
        <v>0.08</v>
      </c>
      <c r="D124" s="102">
        <v>5</v>
      </c>
      <c r="E124" s="25">
        <v>900</v>
      </c>
      <c r="F124" s="101"/>
    </row>
    <row r="125" spans="1:6" s="25" customFormat="1">
      <c r="A125" s="87">
        <f t="shared" ca="1" si="5"/>
        <v>40179</v>
      </c>
      <c r="B125" s="101">
        <v>29.25</v>
      </c>
      <c r="C125" s="101">
        <v>0.08</v>
      </c>
      <c r="D125" s="102">
        <v>5</v>
      </c>
      <c r="E125" s="25">
        <v>900</v>
      </c>
      <c r="F125" s="101"/>
    </row>
    <row r="126" spans="1:6" s="25" customFormat="1">
      <c r="A126" s="87">
        <f t="shared" ca="1" si="5"/>
        <v>40210</v>
      </c>
      <c r="B126" s="101">
        <v>27.25</v>
      </c>
      <c r="C126" s="101">
        <v>0.08</v>
      </c>
      <c r="D126" s="102">
        <v>5</v>
      </c>
      <c r="E126" s="25">
        <v>900</v>
      </c>
      <c r="F126" s="101"/>
    </row>
    <row r="127" spans="1:6" s="25" customFormat="1">
      <c r="A127" s="87">
        <f t="shared" ca="1" si="5"/>
        <v>40238</v>
      </c>
      <c r="B127" s="101">
        <v>28.25</v>
      </c>
      <c r="C127" s="101">
        <v>0.08</v>
      </c>
      <c r="D127" s="102">
        <v>5</v>
      </c>
      <c r="E127" s="25">
        <v>900</v>
      </c>
      <c r="F127" s="101"/>
    </row>
    <row r="128" spans="1:6" s="25" customFormat="1">
      <c r="A128" s="87">
        <f t="shared" ca="1" si="5"/>
        <v>40269</v>
      </c>
      <c r="B128" s="101">
        <v>29.25</v>
      </c>
      <c r="C128" s="101">
        <v>0.08</v>
      </c>
      <c r="D128" s="102">
        <v>5</v>
      </c>
      <c r="E128" s="25">
        <v>900</v>
      </c>
      <c r="F128" s="101"/>
    </row>
    <row r="129" spans="1:6" s="25" customFormat="1">
      <c r="A129" s="87">
        <f t="shared" ca="1" si="5"/>
        <v>40299</v>
      </c>
      <c r="B129" s="101">
        <v>30.25</v>
      </c>
      <c r="C129" s="101">
        <v>0.08</v>
      </c>
      <c r="D129" s="102">
        <v>5</v>
      </c>
      <c r="E129" s="25">
        <v>900</v>
      </c>
      <c r="F129" s="101"/>
    </row>
    <row r="130" spans="1:6" s="25" customFormat="1">
      <c r="A130" s="87">
        <f t="shared" ca="1" si="5"/>
        <v>40330</v>
      </c>
      <c r="B130" s="101">
        <v>34.25</v>
      </c>
      <c r="C130" s="101">
        <v>0.08</v>
      </c>
      <c r="D130" s="102">
        <v>5</v>
      </c>
      <c r="E130" s="25">
        <v>900</v>
      </c>
      <c r="F130" s="101"/>
    </row>
    <row r="131" spans="1:6" s="25" customFormat="1">
      <c r="A131" s="87">
        <f t="shared" ca="1" si="5"/>
        <v>40360</v>
      </c>
      <c r="B131" s="101">
        <v>41.25</v>
      </c>
      <c r="C131" s="101">
        <v>0.08</v>
      </c>
      <c r="D131" s="102">
        <v>5</v>
      </c>
      <c r="E131" s="25">
        <v>900</v>
      </c>
      <c r="F131" s="101"/>
    </row>
    <row r="132" spans="1:6" s="25" customFormat="1">
      <c r="A132" s="87">
        <f t="shared" ca="1" si="5"/>
        <v>40391</v>
      </c>
      <c r="B132" s="101">
        <v>41.25</v>
      </c>
      <c r="C132" s="101">
        <v>0.08</v>
      </c>
      <c r="D132" s="102">
        <v>5</v>
      </c>
      <c r="E132" s="25">
        <v>900</v>
      </c>
      <c r="F132" s="101"/>
    </row>
    <row r="133" spans="1:6" s="25" customFormat="1">
      <c r="A133" s="87">
        <f t="shared" ca="1" si="5"/>
        <v>40422</v>
      </c>
      <c r="B133" s="101">
        <v>30.5</v>
      </c>
      <c r="C133" s="101">
        <v>0.08</v>
      </c>
      <c r="D133" s="102">
        <v>5</v>
      </c>
      <c r="E133" s="25">
        <v>900</v>
      </c>
      <c r="F133" s="101"/>
    </row>
    <row r="134" spans="1:6" s="25" customFormat="1">
      <c r="A134" s="87">
        <f t="shared" ca="1" si="5"/>
        <v>40452</v>
      </c>
      <c r="B134" s="101">
        <v>29.5</v>
      </c>
      <c r="C134" s="101">
        <v>0.08</v>
      </c>
      <c r="D134" s="102">
        <v>5</v>
      </c>
      <c r="E134" s="25">
        <v>900</v>
      </c>
      <c r="F134" s="101"/>
    </row>
    <row r="135" spans="1:6" s="25" customFormat="1">
      <c r="A135" s="87">
        <f t="shared" ca="1" si="5"/>
        <v>40483</v>
      </c>
      <c r="B135" s="101">
        <v>29.5</v>
      </c>
      <c r="C135" s="101">
        <v>0.08</v>
      </c>
      <c r="D135" s="102">
        <v>5</v>
      </c>
      <c r="E135" s="25">
        <v>900</v>
      </c>
      <c r="F135" s="101"/>
    </row>
    <row r="136" spans="1:6" s="25" customFormat="1">
      <c r="A136" s="87">
        <f t="shared" ca="1" si="5"/>
        <v>40513</v>
      </c>
      <c r="B136" s="101">
        <v>27.5</v>
      </c>
      <c r="C136" s="101">
        <v>0.08</v>
      </c>
      <c r="D136" s="102">
        <v>5</v>
      </c>
      <c r="E136" s="25">
        <v>900</v>
      </c>
      <c r="F136" s="101"/>
    </row>
    <row r="137" spans="1:6" s="25" customFormat="1">
      <c r="A137" s="87">
        <f t="shared" ca="1" si="5"/>
        <v>40544</v>
      </c>
      <c r="B137" s="101">
        <v>30</v>
      </c>
      <c r="C137" s="101">
        <v>0.08</v>
      </c>
      <c r="D137" s="102">
        <v>5</v>
      </c>
      <c r="E137" s="25">
        <v>900</v>
      </c>
      <c r="F137" s="101"/>
    </row>
    <row r="138" spans="1:6" s="25" customFormat="1">
      <c r="A138" s="87">
        <f t="shared" ca="1" si="5"/>
        <v>40575</v>
      </c>
      <c r="B138" s="101">
        <v>28</v>
      </c>
      <c r="C138" s="101">
        <v>0.08</v>
      </c>
      <c r="D138" s="102">
        <v>5</v>
      </c>
      <c r="E138" s="25">
        <v>900</v>
      </c>
      <c r="F138" s="101"/>
    </row>
    <row r="139" spans="1:6" s="25" customFormat="1">
      <c r="A139" s="87">
        <f t="shared" ca="1" si="5"/>
        <v>40603</v>
      </c>
      <c r="B139" s="101">
        <v>29</v>
      </c>
      <c r="C139" s="101">
        <v>0.08</v>
      </c>
      <c r="D139" s="102">
        <v>5</v>
      </c>
      <c r="E139" s="25">
        <v>900</v>
      </c>
      <c r="F139" s="101"/>
    </row>
    <row r="140" spans="1:6" s="25" customFormat="1">
      <c r="A140" s="87">
        <f t="shared" ca="1" si="5"/>
        <v>40634</v>
      </c>
      <c r="B140" s="101">
        <v>30</v>
      </c>
      <c r="C140" s="101">
        <v>0.08</v>
      </c>
      <c r="D140" s="102">
        <v>5</v>
      </c>
      <c r="E140" s="25">
        <v>900</v>
      </c>
      <c r="F140" s="101"/>
    </row>
    <row r="141" spans="1:6" s="25" customFormat="1">
      <c r="A141" s="87">
        <f t="shared" ca="1" si="5"/>
        <v>40664</v>
      </c>
      <c r="B141" s="101">
        <v>31</v>
      </c>
      <c r="C141" s="101">
        <v>0.08</v>
      </c>
      <c r="D141" s="102">
        <v>5</v>
      </c>
      <c r="E141" s="25">
        <v>900</v>
      </c>
      <c r="F141" s="101"/>
    </row>
    <row r="142" spans="1:6" s="25" customFormat="1">
      <c r="A142" s="87">
        <f t="shared" ca="1" si="5"/>
        <v>40695</v>
      </c>
      <c r="B142" s="101">
        <v>35</v>
      </c>
      <c r="C142" s="101">
        <v>0.08</v>
      </c>
      <c r="D142" s="102">
        <v>5</v>
      </c>
      <c r="E142" s="25">
        <v>900</v>
      </c>
      <c r="F142" s="101"/>
    </row>
    <row r="143" spans="1:6" s="25" customFormat="1">
      <c r="A143" s="87">
        <f t="shared" ca="1" si="5"/>
        <v>40725</v>
      </c>
      <c r="B143" s="101">
        <v>42</v>
      </c>
      <c r="C143" s="101">
        <v>0.08</v>
      </c>
      <c r="D143" s="102">
        <v>5</v>
      </c>
      <c r="E143" s="25">
        <v>900</v>
      </c>
      <c r="F143" s="101"/>
    </row>
    <row r="144" spans="1:6" s="25" customFormat="1">
      <c r="A144" s="87">
        <f t="shared" ca="1" si="5"/>
        <v>40756</v>
      </c>
      <c r="B144" s="101">
        <v>42</v>
      </c>
      <c r="C144" s="101">
        <v>0.08</v>
      </c>
      <c r="D144" s="102">
        <v>5</v>
      </c>
      <c r="E144" s="25">
        <v>900</v>
      </c>
      <c r="F144" s="101"/>
    </row>
    <row r="145" spans="1:6" s="25" customFormat="1">
      <c r="A145" s="87">
        <f t="shared" ca="1" si="5"/>
        <v>40787</v>
      </c>
      <c r="B145" s="101">
        <v>31.25</v>
      </c>
      <c r="C145" s="101">
        <v>0.08</v>
      </c>
      <c r="D145" s="102">
        <v>5</v>
      </c>
      <c r="E145" s="25">
        <v>900</v>
      </c>
      <c r="F145" s="101"/>
    </row>
    <row r="146" spans="1:6" s="25" customFormat="1">
      <c r="A146" s="87">
        <f t="shared" ref="A146:A209" ca="1" si="6">EOMONTH(A145,0)+1</f>
        <v>40817</v>
      </c>
      <c r="B146" s="101">
        <v>30.25</v>
      </c>
      <c r="C146" s="101">
        <v>0.08</v>
      </c>
      <c r="D146" s="102">
        <v>5</v>
      </c>
      <c r="E146" s="25">
        <v>900</v>
      </c>
      <c r="F146" s="101"/>
    </row>
    <row r="147" spans="1:6" s="25" customFormat="1">
      <c r="A147" s="87">
        <f t="shared" ca="1" si="6"/>
        <v>40848</v>
      </c>
      <c r="B147" s="101">
        <v>30.25</v>
      </c>
      <c r="C147" s="101">
        <v>0.08</v>
      </c>
      <c r="D147" s="102">
        <v>5</v>
      </c>
      <c r="E147" s="25">
        <v>900</v>
      </c>
      <c r="F147" s="101"/>
    </row>
    <row r="148" spans="1:6" s="25" customFormat="1">
      <c r="A148" s="87">
        <f t="shared" ca="1" si="6"/>
        <v>40878</v>
      </c>
      <c r="B148" s="101">
        <v>28.25</v>
      </c>
      <c r="C148" s="101">
        <v>0.08</v>
      </c>
      <c r="D148" s="102">
        <v>5</v>
      </c>
      <c r="E148" s="25">
        <v>900</v>
      </c>
      <c r="F148" s="101"/>
    </row>
    <row r="149" spans="1:6" s="25" customFormat="1">
      <c r="A149" s="87">
        <f t="shared" ca="1" si="6"/>
        <v>40909</v>
      </c>
      <c r="B149" s="101">
        <v>30.75</v>
      </c>
      <c r="C149" s="101">
        <v>0.08</v>
      </c>
      <c r="D149" s="102">
        <v>5</v>
      </c>
      <c r="E149" s="25">
        <v>900</v>
      </c>
      <c r="F149" s="101"/>
    </row>
    <row r="150" spans="1:6" s="25" customFormat="1">
      <c r="A150" s="87">
        <f t="shared" ca="1" si="6"/>
        <v>40940</v>
      </c>
      <c r="B150" s="101">
        <v>28.75</v>
      </c>
      <c r="C150" s="101">
        <v>0.08</v>
      </c>
      <c r="D150" s="102">
        <v>5</v>
      </c>
      <c r="E150" s="25">
        <v>900</v>
      </c>
      <c r="F150" s="101"/>
    </row>
    <row r="151" spans="1:6" s="25" customFormat="1">
      <c r="A151" s="87">
        <f t="shared" ca="1" si="6"/>
        <v>40969</v>
      </c>
      <c r="B151" s="101">
        <v>29.75</v>
      </c>
      <c r="C151" s="101">
        <v>0.08</v>
      </c>
      <c r="D151" s="102">
        <v>5</v>
      </c>
      <c r="E151" s="25">
        <v>900</v>
      </c>
      <c r="F151" s="101"/>
    </row>
    <row r="152" spans="1:6" s="25" customFormat="1">
      <c r="A152" s="87">
        <f t="shared" ca="1" si="6"/>
        <v>41000</v>
      </c>
      <c r="B152" s="101">
        <v>30.75</v>
      </c>
      <c r="C152" s="101">
        <v>0.08</v>
      </c>
      <c r="D152" s="102">
        <v>5</v>
      </c>
      <c r="E152" s="25">
        <v>900</v>
      </c>
      <c r="F152" s="101"/>
    </row>
    <row r="153" spans="1:6" s="25" customFormat="1">
      <c r="A153" s="87">
        <f t="shared" ca="1" si="6"/>
        <v>41030</v>
      </c>
      <c r="B153" s="101">
        <v>31.75</v>
      </c>
      <c r="C153" s="101">
        <v>0.08</v>
      </c>
      <c r="D153" s="102">
        <v>5</v>
      </c>
      <c r="E153" s="25">
        <v>900</v>
      </c>
      <c r="F153" s="101"/>
    </row>
    <row r="154" spans="1:6" s="25" customFormat="1">
      <c r="A154" s="87">
        <f t="shared" ca="1" si="6"/>
        <v>41061</v>
      </c>
      <c r="B154" s="101">
        <v>35.75</v>
      </c>
      <c r="C154" s="101">
        <v>0.08</v>
      </c>
      <c r="D154" s="102">
        <v>5</v>
      </c>
      <c r="E154" s="25">
        <v>900</v>
      </c>
      <c r="F154" s="101"/>
    </row>
    <row r="155" spans="1:6" s="25" customFormat="1">
      <c r="A155" s="87">
        <f t="shared" ca="1" si="6"/>
        <v>41091</v>
      </c>
      <c r="B155" s="101">
        <v>42.75</v>
      </c>
      <c r="C155" s="101">
        <v>0.08</v>
      </c>
      <c r="D155" s="102">
        <v>5</v>
      </c>
      <c r="E155" s="25">
        <v>900</v>
      </c>
      <c r="F155" s="101"/>
    </row>
    <row r="156" spans="1:6" s="25" customFormat="1">
      <c r="A156" s="87">
        <f t="shared" ca="1" si="6"/>
        <v>41122</v>
      </c>
      <c r="B156" s="101">
        <v>42.75</v>
      </c>
      <c r="C156" s="101">
        <v>0.08</v>
      </c>
      <c r="D156" s="102">
        <v>5</v>
      </c>
      <c r="E156" s="25">
        <v>900</v>
      </c>
      <c r="F156" s="101"/>
    </row>
    <row r="157" spans="1:6" s="25" customFormat="1">
      <c r="A157" s="87">
        <f t="shared" ca="1" si="6"/>
        <v>41153</v>
      </c>
      <c r="B157" s="101">
        <v>32</v>
      </c>
      <c r="C157" s="101">
        <v>0.08</v>
      </c>
      <c r="D157" s="102">
        <v>5</v>
      </c>
      <c r="E157" s="25">
        <v>900</v>
      </c>
      <c r="F157" s="101"/>
    </row>
    <row r="158" spans="1:6" s="25" customFormat="1">
      <c r="A158" s="87">
        <f t="shared" ca="1" si="6"/>
        <v>41183</v>
      </c>
      <c r="B158" s="101">
        <v>31</v>
      </c>
      <c r="C158" s="101">
        <v>0.08</v>
      </c>
      <c r="D158" s="102">
        <v>5</v>
      </c>
      <c r="E158" s="25">
        <v>900</v>
      </c>
      <c r="F158" s="101"/>
    </row>
    <row r="159" spans="1:6" s="25" customFormat="1">
      <c r="A159" s="87">
        <f t="shared" ca="1" si="6"/>
        <v>41214</v>
      </c>
      <c r="B159" s="101">
        <v>31</v>
      </c>
      <c r="C159" s="101">
        <v>0.08</v>
      </c>
      <c r="D159" s="102">
        <v>5</v>
      </c>
      <c r="E159" s="25">
        <v>900</v>
      </c>
      <c r="F159" s="101"/>
    </row>
    <row r="160" spans="1:6" s="25" customFormat="1">
      <c r="A160" s="87">
        <f t="shared" ca="1" si="6"/>
        <v>41244</v>
      </c>
      <c r="B160" s="101">
        <v>29</v>
      </c>
      <c r="C160" s="101">
        <v>0.08</v>
      </c>
      <c r="D160" s="102">
        <v>5</v>
      </c>
      <c r="E160" s="25">
        <v>900</v>
      </c>
      <c r="F160" s="101"/>
    </row>
    <row r="161" spans="1:6" s="25" customFormat="1">
      <c r="A161" s="87">
        <f t="shared" ca="1" si="6"/>
        <v>41275</v>
      </c>
      <c r="B161" s="101">
        <v>31.5</v>
      </c>
      <c r="C161" s="101">
        <v>0.08</v>
      </c>
      <c r="D161" s="102">
        <v>5</v>
      </c>
      <c r="E161" s="25">
        <v>900</v>
      </c>
      <c r="F161" s="101"/>
    </row>
    <row r="162" spans="1:6" s="25" customFormat="1">
      <c r="A162" s="87">
        <f t="shared" ca="1" si="6"/>
        <v>41306</v>
      </c>
      <c r="B162" s="101">
        <v>29.5</v>
      </c>
      <c r="C162" s="101">
        <v>0.08</v>
      </c>
      <c r="D162" s="102">
        <v>5</v>
      </c>
      <c r="E162" s="25">
        <v>900</v>
      </c>
      <c r="F162" s="101"/>
    </row>
    <row r="163" spans="1:6" s="25" customFormat="1">
      <c r="A163" s="87">
        <f t="shared" ca="1" si="6"/>
        <v>41334</v>
      </c>
      <c r="B163" s="101">
        <v>30.5</v>
      </c>
      <c r="C163" s="101">
        <v>0.08</v>
      </c>
      <c r="D163" s="102">
        <v>5</v>
      </c>
      <c r="E163" s="25">
        <v>900</v>
      </c>
      <c r="F163" s="101"/>
    </row>
    <row r="164" spans="1:6" s="25" customFormat="1">
      <c r="A164" s="87">
        <f t="shared" ca="1" si="6"/>
        <v>41365</v>
      </c>
      <c r="B164" s="101">
        <v>31.5</v>
      </c>
      <c r="C164" s="101">
        <v>0.08</v>
      </c>
      <c r="D164" s="102">
        <v>5</v>
      </c>
      <c r="E164" s="25">
        <v>900</v>
      </c>
      <c r="F164" s="101"/>
    </row>
    <row r="165" spans="1:6" s="25" customFormat="1">
      <c r="A165" s="87">
        <f t="shared" ca="1" si="6"/>
        <v>41395</v>
      </c>
      <c r="B165" s="101">
        <v>32.5</v>
      </c>
      <c r="C165" s="101">
        <v>0.08</v>
      </c>
      <c r="D165" s="102">
        <v>5</v>
      </c>
      <c r="E165" s="25">
        <v>900</v>
      </c>
      <c r="F165" s="101"/>
    </row>
    <row r="166" spans="1:6" s="25" customFormat="1">
      <c r="A166" s="87">
        <f t="shared" ca="1" si="6"/>
        <v>41426</v>
      </c>
      <c r="B166" s="101">
        <v>36.5</v>
      </c>
      <c r="C166" s="101">
        <v>0.08</v>
      </c>
      <c r="D166" s="102">
        <v>5</v>
      </c>
      <c r="E166" s="25">
        <v>900</v>
      </c>
      <c r="F166" s="101"/>
    </row>
    <row r="167" spans="1:6" s="25" customFormat="1">
      <c r="A167" s="87">
        <f t="shared" ca="1" si="6"/>
        <v>41456</v>
      </c>
      <c r="B167" s="101">
        <v>43.5</v>
      </c>
      <c r="C167" s="101">
        <v>0.08</v>
      </c>
      <c r="D167" s="102">
        <v>5</v>
      </c>
      <c r="E167" s="25">
        <v>900</v>
      </c>
      <c r="F167" s="101"/>
    </row>
    <row r="168" spans="1:6" s="25" customFormat="1">
      <c r="A168" s="87">
        <f t="shared" ca="1" si="6"/>
        <v>41487</v>
      </c>
      <c r="B168" s="101">
        <v>43.5</v>
      </c>
      <c r="C168" s="101">
        <v>0.08</v>
      </c>
      <c r="D168" s="102">
        <v>5</v>
      </c>
      <c r="E168" s="25">
        <v>900</v>
      </c>
      <c r="F168" s="101"/>
    </row>
    <row r="169" spans="1:6" s="25" customFormat="1">
      <c r="A169" s="87">
        <f t="shared" ca="1" si="6"/>
        <v>41518</v>
      </c>
      <c r="B169" s="101">
        <v>32.75</v>
      </c>
      <c r="C169" s="101">
        <v>0.08</v>
      </c>
      <c r="D169" s="102">
        <v>5</v>
      </c>
      <c r="E169" s="25">
        <v>900</v>
      </c>
      <c r="F169" s="101"/>
    </row>
    <row r="170" spans="1:6" s="25" customFormat="1">
      <c r="A170" s="87">
        <f t="shared" ca="1" si="6"/>
        <v>41548</v>
      </c>
      <c r="B170" s="101">
        <v>31.75</v>
      </c>
      <c r="C170" s="101">
        <v>0.08</v>
      </c>
      <c r="D170" s="102">
        <v>5</v>
      </c>
      <c r="E170" s="25">
        <v>900</v>
      </c>
      <c r="F170" s="101"/>
    </row>
    <row r="171" spans="1:6" s="25" customFormat="1">
      <c r="A171" s="87">
        <f t="shared" ca="1" si="6"/>
        <v>41579</v>
      </c>
      <c r="B171" s="101">
        <v>31.75</v>
      </c>
      <c r="C171" s="101">
        <v>0.08</v>
      </c>
      <c r="D171" s="102">
        <v>5</v>
      </c>
      <c r="E171" s="25">
        <v>900</v>
      </c>
      <c r="F171" s="101"/>
    </row>
    <row r="172" spans="1:6" s="25" customFormat="1">
      <c r="A172" s="87">
        <f t="shared" ca="1" si="6"/>
        <v>41609</v>
      </c>
      <c r="B172" s="101">
        <v>29.75</v>
      </c>
      <c r="C172" s="101">
        <v>0.08</v>
      </c>
      <c r="D172" s="102">
        <v>5</v>
      </c>
      <c r="E172" s="25">
        <v>900</v>
      </c>
      <c r="F172" s="101"/>
    </row>
    <row r="173" spans="1:6" s="25" customFormat="1">
      <c r="A173" s="87">
        <f t="shared" ca="1" si="6"/>
        <v>41640</v>
      </c>
      <c r="B173" s="101">
        <v>32.25</v>
      </c>
      <c r="C173" s="101">
        <v>0.08</v>
      </c>
      <c r="D173" s="102">
        <v>5</v>
      </c>
      <c r="E173" s="25">
        <v>900</v>
      </c>
      <c r="F173" s="101"/>
    </row>
    <row r="174" spans="1:6" s="25" customFormat="1">
      <c r="A174" s="87">
        <f t="shared" ca="1" si="6"/>
        <v>41671</v>
      </c>
      <c r="B174" s="101">
        <v>30.25</v>
      </c>
      <c r="C174" s="101">
        <v>0.08</v>
      </c>
      <c r="D174" s="102">
        <v>5</v>
      </c>
      <c r="E174" s="25">
        <v>900</v>
      </c>
      <c r="F174" s="101"/>
    </row>
    <row r="175" spans="1:6" s="25" customFormat="1">
      <c r="A175" s="87">
        <f t="shared" ca="1" si="6"/>
        <v>41699</v>
      </c>
      <c r="B175" s="101">
        <v>31.25</v>
      </c>
      <c r="C175" s="101">
        <v>0.08</v>
      </c>
      <c r="D175" s="102">
        <v>5</v>
      </c>
      <c r="E175" s="25">
        <v>900</v>
      </c>
      <c r="F175" s="101"/>
    </row>
    <row r="176" spans="1:6" s="25" customFormat="1">
      <c r="A176" s="87">
        <f t="shared" ca="1" si="6"/>
        <v>41730</v>
      </c>
      <c r="B176" s="101">
        <v>32.25</v>
      </c>
      <c r="C176" s="101">
        <v>0.08</v>
      </c>
      <c r="D176" s="102">
        <v>5</v>
      </c>
      <c r="E176" s="25">
        <v>900</v>
      </c>
      <c r="F176" s="101"/>
    </row>
    <row r="177" spans="1:6" s="25" customFormat="1">
      <c r="A177" s="87">
        <f t="shared" ca="1" si="6"/>
        <v>41760</v>
      </c>
      <c r="B177" s="101">
        <v>33.25</v>
      </c>
      <c r="C177" s="101">
        <v>0.08</v>
      </c>
      <c r="D177" s="102">
        <v>5</v>
      </c>
      <c r="E177" s="25">
        <v>900</v>
      </c>
      <c r="F177" s="101"/>
    </row>
    <row r="178" spans="1:6" s="25" customFormat="1">
      <c r="A178" s="87">
        <f t="shared" ca="1" si="6"/>
        <v>41791</v>
      </c>
      <c r="B178" s="101">
        <v>37.25</v>
      </c>
      <c r="C178" s="101">
        <v>0.08</v>
      </c>
      <c r="D178" s="102">
        <v>5</v>
      </c>
      <c r="E178" s="25">
        <v>900</v>
      </c>
      <c r="F178" s="101"/>
    </row>
    <row r="179" spans="1:6" s="25" customFormat="1">
      <c r="A179" s="87">
        <f t="shared" ca="1" si="6"/>
        <v>41821</v>
      </c>
      <c r="B179" s="101">
        <v>44.25</v>
      </c>
      <c r="C179" s="101">
        <v>0.08</v>
      </c>
      <c r="D179" s="102">
        <v>5</v>
      </c>
      <c r="E179" s="25">
        <v>900</v>
      </c>
      <c r="F179" s="101"/>
    </row>
    <row r="180" spans="1:6" s="25" customFormat="1">
      <c r="A180" s="87">
        <f t="shared" ca="1" si="6"/>
        <v>41852</v>
      </c>
      <c r="B180" s="101">
        <v>44.25</v>
      </c>
      <c r="C180" s="101">
        <v>0.08</v>
      </c>
      <c r="D180" s="102">
        <v>5</v>
      </c>
      <c r="E180" s="25">
        <v>900</v>
      </c>
      <c r="F180" s="101"/>
    </row>
    <row r="181" spans="1:6" s="25" customFormat="1">
      <c r="A181" s="87">
        <f t="shared" ca="1" si="6"/>
        <v>41883</v>
      </c>
      <c r="B181" s="101">
        <v>33.5</v>
      </c>
      <c r="C181" s="101">
        <v>0.08</v>
      </c>
      <c r="D181" s="102">
        <v>5</v>
      </c>
      <c r="E181" s="25">
        <v>900</v>
      </c>
      <c r="F181" s="101"/>
    </row>
    <row r="182" spans="1:6" s="25" customFormat="1">
      <c r="A182" s="87">
        <f t="shared" ca="1" si="6"/>
        <v>41913</v>
      </c>
      <c r="B182" s="101">
        <v>32.5</v>
      </c>
      <c r="C182" s="101">
        <v>0.08</v>
      </c>
      <c r="D182" s="102">
        <v>5</v>
      </c>
      <c r="E182" s="25">
        <v>900</v>
      </c>
      <c r="F182" s="101"/>
    </row>
    <row r="183" spans="1:6" s="25" customFormat="1">
      <c r="A183" s="87">
        <f t="shared" ca="1" si="6"/>
        <v>41944</v>
      </c>
      <c r="B183" s="101">
        <v>32.5</v>
      </c>
      <c r="C183" s="101">
        <v>0.08</v>
      </c>
      <c r="D183" s="102">
        <v>5</v>
      </c>
      <c r="E183" s="25">
        <v>900</v>
      </c>
      <c r="F183" s="101"/>
    </row>
    <row r="184" spans="1:6" s="25" customFormat="1">
      <c r="A184" s="87">
        <f t="shared" ca="1" si="6"/>
        <v>41974</v>
      </c>
      <c r="B184" s="101">
        <v>30.5</v>
      </c>
      <c r="C184" s="101">
        <v>0.08</v>
      </c>
      <c r="D184" s="102">
        <v>5</v>
      </c>
      <c r="E184" s="25">
        <v>900</v>
      </c>
      <c r="F184" s="101"/>
    </row>
    <row r="185" spans="1:6" s="25" customFormat="1">
      <c r="A185" s="87">
        <f t="shared" ca="1" si="6"/>
        <v>42005</v>
      </c>
      <c r="B185" s="101">
        <v>33</v>
      </c>
      <c r="C185" s="101">
        <v>0.08</v>
      </c>
      <c r="D185" s="102">
        <v>5</v>
      </c>
      <c r="E185" s="25">
        <v>900</v>
      </c>
      <c r="F185" s="101"/>
    </row>
    <row r="186" spans="1:6" s="25" customFormat="1">
      <c r="A186" s="87">
        <f t="shared" ca="1" si="6"/>
        <v>42036</v>
      </c>
      <c r="B186" s="101">
        <v>31</v>
      </c>
      <c r="C186" s="101">
        <v>0.08</v>
      </c>
      <c r="D186" s="102">
        <v>5</v>
      </c>
      <c r="E186" s="25">
        <v>900</v>
      </c>
      <c r="F186" s="101"/>
    </row>
    <row r="187" spans="1:6" s="25" customFormat="1">
      <c r="A187" s="87">
        <f t="shared" ca="1" si="6"/>
        <v>42064</v>
      </c>
      <c r="B187" s="101">
        <v>32</v>
      </c>
      <c r="C187" s="101">
        <v>0.08</v>
      </c>
      <c r="D187" s="102">
        <v>5</v>
      </c>
      <c r="E187" s="25">
        <v>900</v>
      </c>
      <c r="F187" s="101"/>
    </row>
    <row r="188" spans="1:6" s="25" customFormat="1">
      <c r="A188" s="87">
        <f t="shared" ca="1" si="6"/>
        <v>42095</v>
      </c>
      <c r="B188" s="101">
        <v>33</v>
      </c>
      <c r="C188" s="101">
        <v>0.08</v>
      </c>
      <c r="D188" s="102">
        <v>5</v>
      </c>
      <c r="E188" s="25">
        <v>900</v>
      </c>
      <c r="F188" s="101"/>
    </row>
    <row r="189" spans="1:6" s="25" customFormat="1">
      <c r="A189" s="87">
        <f t="shared" ca="1" si="6"/>
        <v>42125</v>
      </c>
      <c r="B189" s="101">
        <v>34</v>
      </c>
      <c r="C189" s="101">
        <v>0.08</v>
      </c>
      <c r="D189" s="102">
        <v>5</v>
      </c>
      <c r="E189" s="25">
        <v>900</v>
      </c>
      <c r="F189" s="101"/>
    </row>
    <row r="190" spans="1:6" s="25" customFormat="1">
      <c r="A190" s="87">
        <f t="shared" ca="1" si="6"/>
        <v>42156</v>
      </c>
      <c r="B190" s="101">
        <v>38</v>
      </c>
      <c r="C190" s="101">
        <v>0.08</v>
      </c>
      <c r="D190" s="102">
        <v>5</v>
      </c>
      <c r="E190" s="25">
        <v>900</v>
      </c>
      <c r="F190" s="101"/>
    </row>
    <row r="191" spans="1:6" s="25" customFormat="1">
      <c r="A191" s="87">
        <f t="shared" ca="1" si="6"/>
        <v>42186</v>
      </c>
      <c r="B191" s="101">
        <v>45</v>
      </c>
      <c r="C191" s="101">
        <v>0.08</v>
      </c>
      <c r="D191" s="102">
        <v>5</v>
      </c>
      <c r="E191" s="25">
        <v>900</v>
      </c>
      <c r="F191" s="101"/>
    </row>
    <row r="192" spans="1:6" s="25" customFormat="1">
      <c r="A192" s="87">
        <f t="shared" ca="1" si="6"/>
        <v>42217</v>
      </c>
      <c r="B192" s="101">
        <v>45</v>
      </c>
      <c r="C192" s="101">
        <v>0.08</v>
      </c>
      <c r="D192" s="102">
        <v>5</v>
      </c>
      <c r="E192" s="25">
        <v>900</v>
      </c>
      <c r="F192" s="101"/>
    </row>
    <row r="193" spans="1:6" s="25" customFormat="1">
      <c r="A193" s="87">
        <f t="shared" ca="1" si="6"/>
        <v>42248</v>
      </c>
      <c r="B193" s="101">
        <v>34.25</v>
      </c>
      <c r="C193" s="101">
        <v>0.08</v>
      </c>
      <c r="D193" s="102">
        <v>5</v>
      </c>
      <c r="E193" s="25">
        <v>900</v>
      </c>
      <c r="F193" s="101"/>
    </row>
    <row r="194" spans="1:6" s="25" customFormat="1">
      <c r="A194" s="87">
        <f t="shared" ca="1" si="6"/>
        <v>42278</v>
      </c>
      <c r="B194" s="101">
        <v>33.25</v>
      </c>
      <c r="C194" s="101">
        <v>0.08</v>
      </c>
      <c r="D194" s="102">
        <v>5</v>
      </c>
      <c r="E194" s="25">
        <v>900</v>
      </c>
      <c r="F194" s="101"/>
    </row>
    <row r="195" spans="1:6" s="25" customFormat="1">
      <c r="A195" s="87">
        <f t="shared" ca="1" si="6"/>
        <v>42309</v>
      </c>
      <c r="B195" s="101">
        <v>33.25</v>
      </c>
      <c r="C195" s="101">
        <v>0.08</v>
      </c>
      <c r="D195" s="102">
        <v>5</v>
      </c>
      <c r="E195" s="25">
        <v>900</v>
      </c>
      <c r="F195" s="101"/>
    </row>
    <row r="196" spans="1:6" s="25" customFormat="1">
      <c r="A196" s="87">
        <f t="shared" ca="1" si="6"/>
        <v>42339</v>
      </c>
      <c r="B196" s="101">
        <v>31.25</v>
      </c>
      <c r="C196" s="101">
        <v>0.08</v>
      </c>
      <c r="D196" s="102">
        <v>5</v>
      </c>
      <c r="E196" s="25">
        <v>900</v>
      </c>
      <c r="F196" s="101"/>
    </row>
    <row r="197" spans="1:6" s="25" customFormat="1">
      <c r="A197" s="87">
        <f t="shared" ca="1" si="6"/>
        <v>42370</v>
      </c>
      <c r="B197" s="101">
        <v>33.75</v>
      </c>
      <c r="C197" s="101">
        <v>0.08</v>
      </c>
      <c r="D197" s="102">
        <v>5</v>
      </c>
      <c r="E197" s="25">
        <v>900</v>
      </c>
      <c r="F197" s="101"/>
    </row>
    <row r="198" spans="1:6" s="25" customFormat="1">
      <c r="A198" s="87">
        <f t="shared" ca="1" si="6"/>
        <v>42401</v>
      </c>
      <c r="B198" s="101">
        <v>31.75</v>
      </c>
      <c r="C198" s="101">
        <v>0.08</v>
      </c>
      <c r="D198" s="102">
        <v>5</v>
      </c>
      <c r="E198" s="25">
        <v>900</v>
      </c>
      <c r="F198" s="101"/>
    </row>
    <row r="199" spans="1:6" s="25" customFormat="1">
      <c r="A199" s="87">
        <f t="shared" ca="1" si="6"/>
        <v>42430</v>
      </c>
      <c r="B199" s="101">
        <v>32.75</v>
      </c>
      <c r="C199" s="101">
        <v>0.08</v>
      </c>
      <c r="D199" s="102">
        <v>5</v>
      </c>
      <c r="E199" s="25">
        <v>900</v>
      </c>
      <c r="F199" s="101"/>
    </row>
    <row r="200" spans="1:6" s="25" customFormat="1">
      <c r="A200" s="87">
        <f t="shared" ca="1" si="6"/>
        <v>42461</v>
      </c>
      <c r="B200" s="101">
        <v>33.75</v>
      </c>
      <c r="C200" s="101">
        <v>0.08</v>
      </c>
      <c r="D200" s="102">
        <v>5</v>
      </c>
      <c r="E200" s="25">
        <v>900</v>
      </c>
      <c r="F200" s="101"/>
    </row>
    <row r="201" spans="1:6" s="25" customFormat="1">
      <c r="A201" s="87">
        <f t="shared" ca="1" si="6"/>
        <v>42491</v>
      </c>
      <c r="B201" s="101">
        <v>34.75</v>
      </c>
      <c r="C201" s="101">
        <v>0.08</v>
      </c>
      <c r="D201" s="102">
        <v>5</v>
      </c>
      <c r="E201" s="25">
        <v>900</v>
      </c>
      <c r="F201" s="101"/>
    </row>
    <row r="202" spans="1:6" s="25" customFormat="1">
      <c r="A202" s="87">
        <f t="shared" ca="1" si="6"/>
        <v>42522</v>
      </c>
      <c r="B202" s="101">
        <v>38.75</v>
      </c>
      <c r="C202" s="101">
        <v>0.08</v>
      </c>
      <c r="D202" s="102">
        <v>5</v>
      </c>
      <c r="E202" s="25">
        <v>900</v>
      </c>
      <c r="F202" s="101"/>
    </row>
    <row r="203" spans="1:6" s="25" customFormat="1">
      <c r="A203" s="87">
        <f t="shared" ca="1" si="6"/>
        <v>42552</v>
      </c>
      <c r="B203" s="101">
        <v>45.75</v>
      </c>
      <c r="C203" s="101">
        <v>0.08</v>
      </c>
      <c r="D203" s="102">
        <v>5</v>
      </c>
      <c r="E203" s="25">
        <v>900</v>
      </c>
      <c r="F203" s="101"/>
    </row>
    <row r="204" spans="1:6" s="25" customFormat="1">
      <c r="A204" s="87">
        <f t="shared" ca="1" si="6"/>
        <v>42583</v>
      </c>
      <c r="B204" s="101">
        <v>45.75</v>
      </c>
      <c r="C204" s="101">
        <v>0.08</v>
      </c>
      <c r="D204" s="102">
        <v>5</v>
      </c>
      <c r="E204" s="25">
        <v>900</v>
      </c>
      <c r="F204" s="101"/>
    </row>
    <row r="205" spans="1:6" s="25" customFormat="1">
      <c r="A205" s="87">
        <f t="shared" ca="1" si="6"/>
        <v>42614</v>
      </c>
      <c r="B205" s="101">
        <v>35</v>
      </c>
      <c r="C205" s="101">
        <v>0.08</v>
      </c>
      <c r="D205" s="102">
        <v>5</v>
      </c>
      <c r="E205" s="25">
        <v>900</v>
      </c>
      <c r="F205" s="101"/>
    </row>
    <row r="206" spans="1:6" s="25" customFormat="1">
      <c r="A206" s="87">
        <f t="shared" ca="1" si="6"/>
        <v>42644</v>
      </c>
      <c r="B206" s="101">
        <v>34</v>
      </c>
      <c r="C206" s="101">
        <v>0.08</v>
      </c>
      <c r="D206" s="102">
        <v>5</v>
      </c>
      <c r="E206" s="25">
        <v>900</v>
      </c>
      <c r="F206" s="101"/>
    </row>
    <row r="207" spans="1:6" s="25" customFormat="1">
      <c r="A207" s="87">
        <f t="shared" ca="1" si="6"/>
        <v>42675</v>
      </c>
      <c r="B207" s="101">
        <v>34</v>
      </c>
      <c r="C207" s="101">
        <v>0.08</v>
      </c>
      <c r="D207" s="102">
        <v>5</v>
      </c>
      <c r="E207" s="25">
        <v>900</v>
      </c>
      <c r="F207" s="101"/>
    </row>
    <row r="208" spans="1:6" s="25" customFormat="1">
      <c r="A208" s="87">
        <f t="shared" ca="1" si="6"/>
        <v>42705</v>
      </c>
      <c r="B208" s="101">
        <v>32</v>
      </c>
      <c r="C208" s="101">
        <v>0.08</v>
      </c>
      <c r="D208" s="102">
        <v>5</v>
      </c>
      <c r="E208" s="25">
        <v>900</v>
      </c>
      <c r="F208" s="101"/>
    </row>
    <row r="209" spans="1:6" s="25" customFormat="1">
      <c r="A209" s="87">
        <f t="shared" ca="1" si="6"/>
        <v>42736</v>
      </c>
      <c r="B209" s="101">
        <v>34.5</v>
      </c>
      <c r="C209" s="101">
        <v>0.08</v>
      </c>
      <c r="D209" s="102">
        <v>5</v>
      </c>
      <c r="E209" s="25">
        <v>900</v>
      </c>
      <c r="F209" s="101"/>
    </row>
    <row r="210" spans="1:6" s="25" customFormat="1">
      <c r="A210" s="87">
        <f t="shared" ref="A210:A267" ca="1" si="7">EOMONTH(A209,0)+1</f>
        <v>42767</v>
      </c>
      <c r="B210" s="101">
        <v>32.5</v>
      </c>
      <c r="C210" s="101">
        <v>0.08</v>
      </c>
      <c r="D210" s="102">
        <v>5</v>
      </c>
      <c r="E210" s="25">
        <v>900</v>
      </c>
      <c r="F210" s="101"/>
    </row>
    <row r="211" spans="1:6" s="25" customFormat="1">
      <c r="A211" s="87">
        <f t="shared" ca="1" si="7"/>
        <v>42795</v>
      </c>
      <c r="B211" s="101">
        <v>33.5</v>
      </c>
      <c r="C211" s="101">
        <v>0.08</v>
      </c>
      <c r="D211" s="102">
        <v>5</v>
      </c>
      <c r="E211" s="25">
        <v>900</v>
      </c>
      <c r="F211" s="101"/>
    </row>
    <row r="212" spans="1:6" s="25" customFormat="1">
      <c r="A212" s="87">
        <f t="shared" ca="1" si="7"/>
        <v>42826</v>
      </c>
      <c r="B212" s="101">
        <v>34.5</v>
      </c>
      <c r="C212" s="101">
        <v>0.08</v>
      </c>
      <c r="D212" s="102">
        <v>5</v>
      </c>
      <c r="E212" s="25">
        <v>900</v>
      </c>
      <c r="F212" s="101"/>
    </row>
    <row r="213" spans="1:6" s="25" customFormat="1">
      <c r="A213" s="87">
        <f t="shared" ca="1" si="7"/>
        <v>42856</v>
      </c>
      <c r="B213" s="101">
        <v>35.5</v>
      </c>
      <c r="C213" s="101">
        <v>0.08</v>
      </c>
      <c r="D213" s="102">
        <v>5</v>
      </c>
      <c r="E213" s="25">
        <v>900</v>
      </c>
      <c r="F213" s="101"/>
    </row>
    <row r="214" spans="1:6" s="25" customFormat="1">
      <c r="A214" s="87">
        <f t="shared" ca="1" si="7"/>
        <v>42887</v>
      </c>
      <c r="B214" s="101">
        <v>39.5</v>
      </c>
      <c r="C214" s="101">
        <v>0.08</v>
      </c>
      <c r="D214" s="102">
        <v>5</v>
      </c>
      <c r="E214" s="25">
        <v>900</v>
      </c>
      <c r="F214" s="101"/>
    </row>
    <row r="215" spans="1:6" s="25" customFormat="1">
      <c r="A215" s="87">
        <f t="shared" ca="1" si="7"/>
        <v>42917</v>
      </c>
      <c r="B215" s="101">
        <v>46.5</v>
      </c>
      <c r="C215" s="101">
        <v>0.08</v>
      </c>
      <c r="D215" s="102">
        <v>5</v>
      </c>
      <c r="E215" s="25">
        <v>900</v>
      </c>
      <c r="F215" s="101"/>
    </row>
    <row r="216" spans="1:6" s="25" customFormat="1">
      <c r="A216" s="87">
        <f t="shared" ca="1" si="7"/>
        <v>42948</v>
      </c>
      <c r="B216" s="101">
        <v>46.5</v>
      </c>
      <c r="C216" s="101">
        <v>0.08</v>
      </c>
      <c r="D216" s="102">
        <v>5</v>
      </c>
      <c r="E216" s="25">
        <v>900</v>
      </c>
      <c r="F216" s="101"/>
    </row>
    <row r="217" spans="1:6" s="25" customFormat="1">
      <c r="A217" s="87">
        <f t="shared" ca="1" si="7"/>
        <v>42979</v>
      </c>
      <c r="B217" s="101">
        <v>35.75</v>
      </c>
      <c r="C217" s="101">
        <v>0.08</v>
      </c>
      <c r="D217" s="102">
        <v>5</v>
      </c>
      <c r="E217" s="25">
        <v>900</v>
      </c>
      <c r="F217" s="101"/>
    </row>
    <row r="218" spans="1:6" s="25" customFormat="1">
      <c r="A218" s="87">
        <f t="shared" ca="1" si="7"/>
        <v>43009</v>
      </c>
      <c r="B218" s="101">
        <v>34.75</v>
      </c>
      <c r="C218" s="101">
        <v>0.08</v>
      </c>
      <c r="D218" s="102">
        <v>5</v>
      </c>
      <c r="E218" s="25">
        <v>900</v>
      </c>
      <c r="F218" s="101"/>
    </row>
    <row r="219" spans="1:6" s="25" customFormat="1">
      <c r="A219" s="87">
        <f t="shared" ca="1" si="7"/>
        <v>43040</v>
      </c>
      <c r="B219" s="101">
        <v>34.75</v>
      </c>
      <c r="C219" s="101">
        <v>0.08</v>
      </c>
      <c r="D219" s="102">
        <v>5</v>
      </c>
      <c r="E219" s="25">
        <v>900</v>
      </c>
      <c r="F219" s="101"/>
    </row>
    <row r="220" spans="1:6" s="25" customFormat="1">
      <c r="A220" s="87">
        <f t="shared" ca="1" si="7"/>
        <v>43070</v>
      </c>
      <c r="B220" s="101">
        <v>32.75</v>
      </c>
      <c r="C220" s="101">
        <v>0.08</v>
      </c>
      <c r="D220" s="102">
        <v>5</v>
      </c>
      <c r="E220" s="25">
        <v>900</v>
      </c>
      <c r="F220" s="101"/>
    </row>
    <row r="221" spans="1:6" s="25" customFormat="1">
      <c r="A221" s="87">
        <f t="shared" ca="1" si="7"/>
        <v>43101</v>
      </c>
      <c r="B221" s="101">
        <v>35.25</v>
      </c>
      <c r="C221" s="101">
        <v>0.08</v>
      </c>
      <c r="D221" s="102">
        <v>5</v>
      </c>
      <c r="E221" s="25">
        <v>900</v>
      </c>
      <c r="F221" s="101"/>
    </row>
    <row r="222" spans="1:6" s="25" customFormat="1">
      <c r="A222" s="87">
        <f t="shared" ca="1" si="7"/>
        <v>43132</v>
      </c>
      <c r="B222" s="101">
        <v>33.25</v>
      </c>
      <c r="C222" s="101">
        <v>0.08</v>
      </c>
      <c r="D222" s="102">
        <v>5</v>
      </c>
      <c r="E222" s="25">
        <v>900</v>
      </c>
      <c r="F222" s="101"/>
    </row>
    <row r="223" spans="1:6" s="25" customFormat="1">
      <c r="A223" s="87">
        <f t="shared" ca="1" si="7"/>
        <v>43160</v>
      </c>
      <c r="B223" s="101">
        <v>34.25</v>
      </c>
      <c r="C223" s="101">
        <v>0.08</v>
      </c>
      <c r="D223" s="102">
        <v>5</v>
      </c>
      <c r="E223" s="25">
        <v>900</v>
      </c>
      <c r="F223" s="101"/>
    </row>
    <row r="224" spans="1:6" s="25" customFormat="1">
      <c r="A224" s="87">
        <f t="shared" ca="1" si="7"/>
        <v>43191</v>
      </c>
      <c r="B224" s="101">
        <v>35.25</v>
      </c>
      <c r="C224" s="101">
        <v>0.08</v>
      </c>
      <c r="D224" s="102">
        <v>5</v>
      </c>
      <c r="E224" s="25">
        <v>900</v>
      </c>
      <c r="F224" s="101"/>
    </row>
    <row r="225" spans="1:6" s="25" customFormat="1">
      <c r="A225" s="87">
        <f t="shared" ca="1" si="7"/>
        <v>43221</v>
      </c>
      <c r="B225" s="101">
        <v>36.25</v>
      </c>
      <c r="C225" s="101">
        <v>0.08</v>
      </c>
      <c r="D225" s="102">
        <v>5</v>
      </c>
      <c r="E225" s="25">
        <v>900</v>
      </c>
      <c r="F225" s="101"/>
    </row>
    <row r="226" spans="1:6" s="25" customFormat="1">
      <c r="A226" s="87">
        <f t="shared" ca="1" si="7"/>
        <v>43252</v>
      </c>
      <c r="B226" s="101">
        <v>40.25</v>
      </c>
      <c r="C226" s="101">
        <v>0.08</v>
      </c>
      <c r="D226" s="102">
        <v>5</v>
      </c>
      <c r="E226" s="25">
        <v>900</v>
      </c>
      <c r="F226" s="101"/>
    </row>
    <row r="227" spans="1:6" s="25" customFormat="1">
      <c r="A227" s="87">
        <f t="shared" ca="1" si="7"/>
        <v>43282</v>
      </c>
      <c r="B227" s="101">
        <v>47.25</v>
      </c>
      <c r="C227" s="101">
        <v>0.08</v>
      </c>
      <c r="D227" s="102">
        <v>5</v>
      </c>
      <c r="E227" s="25">
        <v>900</v>
      </c>
      <c r="F227" s="101"/>
    </row>
    <row r="228" spans="1:6" s="25" customFormat="1">
      <c r="A228" s="87">
        <f t="shared" ca="1" si="7"/>
        <v>43313</v>
      </c>
      <c r="B228" s="101">
        <v>47.25</v>
      </c>
      <c r="C228" s="101">
        <v>0.08</v>
      </c>
      <c r="D228" s="102">
        <v>5</v>
      </c>
      <c r="E228" s="25">
        <v>900</v>
      </c>
      <c r="F228" s="101"/>
    </row>
    <row r="229" spans="1:6" s="25" customFormat="1">
      <c r="A229" s="87">
        <f t="shared" ca="1" si="7"/>
        <v>43344</v>
      </c>
      <c r="B229" s="101">
        <v>36.5</v>
      </c>
      <c r="C229" s="101">
        <v>0.08</v>
      </c>
      <c r="D229" s="102">
        <v>5</v>
      </c>
      <c r="E229" s="25">
        <v>900</v>
      </c>
      <c r="F229" s="101"/>
    </row>
    <row r="230" spans="1:6" s="25" customFormat="1">
      <c r="A230" s="87">
        <f t="shared" ca="1" si="7"/>
        <v>43374</v>
      </c>
      <c r="B230" s="101">
        <v>35.5</v>
      </c>
      <c r="C230" s="101">
        <v>0.08</v>
      </c>
      <c r="D230" s="102">
        <v>5</v>
      </c>
      <c r="E230" s="25">
        <v>900</v>
      </c>
      <c r="F230" s="101"/>
    </row>
    <row r="231" spans="1:6" s="25" customFormat="1">
      <c r="A231" s="87">
        <f t="shared" ca="1" si="7"/>
        <v>43405</v>
      </c>
      <c r="B231" s="101">
        <v>35.5</v>
      </c>
      <c r="C231" s="101">
        <v>0.08</v>
      </c>
      <c r="D231" s="102">
        <v>5</v>
      </c>
      <c r="E231" s="25">
        <v>900</v>
      </c>
      <c r="F231" s="101"/>
    </row>
    <row r="232" spans="1:6" s="25" customFormat="1">
      <c r="A232" s="87">
        <f t="shared" ca="1" si="7"/>
        <v>43435</v>
      </c>
      <c r="B232" s="101">
        <v>33.5</v>
      </c>
      <c r="C232" s="101">
        <v>0.08</v>
      </c>
      <c r="D232" s="102">
        <v>5</v>
      </c>
      <c r="E232" s="25">
        <v>900</v>
      </c>
      <c r="F232" s="101"/>
    </row>
    <row r="233" spans="1:6" s="25" customFormat="1">
      <c r="A233" s="87">
        <f t="shared" ca="1" si="7"/>
        <v>43466</v>
      </c>
      <c r="B233" s="101">
        <v>36</v>
      </c>
      <c r="C233" s="101">
        <v>0.08</v>
      </c>
      <c r="D233" s="102">
        <v>5</v>
      </c>
      <c r="E233" s="25">
        <v>900</v>
      </c>
      <c r="F233" s="101"/>
    </row>
    <row r="234" spans="1:6" s="25" customFormat="1">
      <c r="A234" s="87">
        <f t="shared" ca="1" si="7"/>
        <v>43497</v>
      </c>
      <c r="B234" s="101">
        <v>34</v>
      </c>
      <c r="C234" s="101">
        <v>0.08</v>
      </c>
      <c r="D234" s="102">
        <v>5</v>
      </c>
      <c r="E234" s="25">
        <v>900</v>
      </c>
      <c r="F234" s="101"/>
    </row>
    <row r="235" spans="1:6" s="25" customFormat="1">
      <c r="A235" s="87">
        <f t="shared" ca="1" si="7"/>
        <v>43525</v>
      </c>
      <c r="B235" s="101">
        <v>35</v>
      </c>
      <c r="C235" s="101">
        <v>0.08</v>
      </c>
      <c r="D235" s="102">
        <v>5</v>
      </c>
      <c r="E235" s="25">
        <v>900</v>
      </c>
      <c r="F235" s="101"/>
    </row>
    <row r="236" spans="1:6" s="25" customFormat="1">
      <c r="A236" s="87">
        <f t="shared" ca="1" si="7"/>
        <v>43556</v>
      </c>
      <c r="B236" s="101">
        <v>35</v>
      </c>
      <c r="C236" s="101">
        <v>0.08</v>
      </c>
      <c r="D236" s="102">
        <v>5</v>
      </c>
      <c r="E236" s="25">
        <v>900</v>
      </c>
      <c r="F236" s="101"/>
    </row>
    <row r="237" spans="1:6" s="25" customFormat="1">
      <c r="A237" s="87">
        <f t="shared" ca="1" si="7"/>
        <v>43586</v>
      </c>
      <c r="B237" s="101">
        <v>35</v>
      </c>
      <c r="C237" s="101">
        <v>0.08</v>
      </c>
      <c r="D237" s="102">
        <v>5</v>
      </c>
      <c r="E237" s="25">
        <v>900</v>
      </c>
      <c r="F237" s="101"/>
    </row>
    <row r="238" spans="1:6" s="25" customFormat="1">
      <c r="A238" s="87">
        <f t="shared" ca="1" si="7"/>
        <v>43617</v>
      </c>
      <c r="B238" s="101">
        <v>35</v>
      </c>
      <c r="C238" s="101">
        <v>0.08</v>
      </c>
      <c r="D238" s="102">
        <v>5</v>
      </c>
      <c r="E238" s="25">
        <v>900</v>
      </c>
      <c r="F238" s="101"/>
    </row>
    <row r="239" spans="1:6" s="25" customFormat="1">
      <c r="A239" s="87">
        <f t="shared" ca="1" si="7"/>
        <v>43647</v>
      </c>
      <c r="B239" s="101">
        <v>35</v>
      </c>
      <c r="C239" s="101">
        <v>0.08</v>
      </c>
      <c r="D239" s="102">
        <v>5</v>
      </c>
      <c r="E239" s="25">
        <v>900</v>
      </c>
    </row>
    <row r="240" spans="1:6" s="25" customFormat="1">
      <c r="A240" s="87">
        <f t="shared" ca="1" si="7"/>
        <v>43678</v>
      </c>
      <c r="B240" s="101">
        <v>35</v>
      </c>
      <c r="C240" s="101">
        <v>0.08</v>
      </c>
      <c r="D240" s="102">
        <v>5</v>
      </c>
      <c r="E240" s="25">
        <v>900</v>
      </c>
    </row>
    <row r="241" spans="1:5" s="25" customFormat="1">
      <c r="A241" s="87">
        <f t="shared" ca="1" si="7"/>
        <v>43709</v>
      </c>
      <c r="B241" s="101">
        <v>35</v>
      </c>
      <c r="C241" s="101">
        <v>0.08</v>
      </c>
      <c r="D241" s="102">
        <v>5</v>
      </c>
      <c r="E241" s="25">
        <v>900</v>
      </c>
    </row>
    <row r="242" spans="1:5" s="25" customFormat="1">
      <c r="A242" s="87">
        <f t="shared" ca="1" si="7"/>
        <v>43739</v>
      </c>
      <c r="B242" s="101">
        <v>35</v>
      </c>
      <c r="C242" s="101">
        <v>0.08</v>
      </c>
      <c r="D242" s="102">
        <v>5</v>
      </c>
      <c r="E242" s="25">
        <v>900</v>
      </c>
    </row>
    <row r="243" spans="1:5" s="25" customFormat="1">
      <c r="A243" s="87">
        <f t="shared" ca="1" si="7"/>
        <v>43770</v>
      </c>
      <c r="B243" s="101">
        <v>35</v>
      </c>
      <c r="C243" s="101">
        <v>0.08</v>
      </c>
      <c r="D243" s="102">
        <v>5</v>
      </c>
      <c r="E243" s="25">
        <v>900</v>
      </c>
    </row>
    <row r="244" spans="1:5" s="25" customFormat="1">
      <c r="A244" s="87">
        <f t="shared" ca="1" si="7"/>
        <v>43800</v>
      </c>
      <c r="B244" s="101">
        <v>35</v>
      </c>
      <c r="C244" s="101">
        <v>0.08</v>
      </c>
      <c r="D244" s="102">
        <v>5</v>
      </c>
      <c r="E244" s="25">
        <v>900</v>
      </c>
    </row>
    <row r="245" spans="1:5" s="25" customFormat="1">
      <c r="A245" s="87">
        <f t="shared" ca="1" si="7"/>
        <v>43831</v>
      </c>
      <c r="B245" s="101">
        <v>35</v>
      </c>
      <c r="C245" s="101">
        <v>0.08</v>
      </c>
      <c r="D245" s="102">
        <v>5</v>
      </c>
      <c r="E245" s="25">
        <v>900</v>
      </c>
    </row>
    <row r="246" spans="1:5" s="25" customFormat="1">
      <c r="A246" s="87">
        <f t="shared" ca="1" si="7"/>
        <v>43862</v>
      </c>
      <c r="B246" s="101">
        <v>35</v>
      </c>
      <c r="C246" s="101">
        <v>0.08</v>
      </c>
      <c r="D246" s="102">
        <v>5</v>
      </c>
      <c r="E246" s="25">
        <v>900</v>
      </c>
    </row>
    <row r="247" spans="1:5" s="25" customFormat="1">
      <c r="A247" s="87">
        <f t="shared" ca="1" si="7"/>
        <v>43891</v>
      </c>
      <c r="B247" s="101">
        <v>35</v>
      </c>
      <c r="C247" s="101">
        <v>0.08</v>
      </c>
      <c r="D247" s="102">
        <v>5</v>
      </c>
      <c r="E247" s="25">
        <v>900</v>
      </c>
    </row>
    <row r="248" spans="1:5" s="25" customFormat="1">
      <c r="A248" s="87">
        <f t="shared" ca="1" si="7"/>
        <v>43922</v>
      </c>
      <c r="B248" s="101">
        <v>35</v>
      </c>
      <c r="C248" s="101">
        <v>0.08</v>
      </c>
      <c r="D248" s="102">
        <v>5</v>
      </c>
      <c r="E248" s="25">
        <v>900</v>
      </c>
    </row>
    <row r="249" spans="1:5" s="25" customFormat="1">
      <c r="A249" s="87">
        <f t="shared" ca="1" si="7"/>
        <v>43952</v>
      </c>
      <c r="B249" s="101">
        <v>35</v>
      </c>
      <c r="C249" s="101">
        <v>0.08</v>
      </c>
      <c r="D249" s="102">
        <v>5</v>
      </c>
      <c r="E249" s="25">
        <v>900</v>
      </c>
    </row>
    <row r="250" spans="1:5" s="25" customFormat="1">
      <c r="A250" s="87">
        <f t="shared" ca="1" si="7"/>
        <v>43983</v>
      </c>
      <c r="B250" s="101">
        <v>35</v>
      </c>
      <c r="C250" s="101">
        <v>0.08</v>
      </c>
      <c r="D250" s="102">
        <v>5</v>
      </c>
      <c r="E250" s="25">
        <v>900</v>
      </c>
    </row>
    <row r="251" spans="1:5" s="25" customFormat="1">
      <c r="A251" s="87">
        <f t="shared" ca="1" si="7"/>
        <v>44013</v>
      </c>
      <c r="B251" s="101">
        <v>35</v>
      </c>
      <c r="C251" s="101">
        <v>0.08</v>
      </c>
      <c r="D251" s="102">
        <v>5</v>
      </c>
      <c r="E251" s="25">
        <v>900</v>
      </c>
    </row>
    <row r="252" spans="1:5" s="25" customFormat="1">
      <c r="A252" s="87">
        <f t="shared" ca="1" si="7"/>
        <v>44044</v>
      </c>
      <c r="B252" s="101">
        <v>35</v>
      </c>
      <c r="C252" s="101">
        <v>0.08</v>
      </c>
      <c r="D252" s="102">
        <v>5</v>
      </c>
      <c r="E252" s="25">
        <v>900</v>
      </c>
    </row>
    <row r="253" spans="1:5" s="25" customFormat="1">
      <c r="A253" s="87">
        <f t="shared" ca="1" si="7"/>
        <v>44075</v>
      </c>
      <c r="B253" s="101">
        <v>35</v>
      </c>
      <c r="C253" s="101">
        <v>0.08</v>
      </c>
      <c r="D253" s="102">
        <v>5</v>
      </c>
      <c r="E253" s="25">
        <v>900</v>
      </c>
    </row>
    <row r="254" spans="1:5" s="25" customFormat="1">
      <c r="A254" s="87">
        <f t="shared" ca="1" si="7"/>
        <v>44105</v>
      </c>
      <c r="B254" s="101">
        <v>35</v>
      </c>
      <c r="C254" s="101">
        <v>0.08</v>
      </c>
      <c r="D254" s="102">
        <v>5</v>
      </c>
      <c r="E254" s="25">
        <v>900</v>
      </c>
    </row>
    <row r="255" spans="1:5" s="25" customFormat="1">
      <c r="A255" s="87">
        <f t="shared" ca="1" si="7"/>
        <v>44136</v>
      </c>
      <c r="B255" s="101">
        <v>35</v>
      </c>
      <c r="C255" s="101">
        <v>0.08</v>
      </c>
      <c r="D255" s="102">
        <v>5</v>
      </c>
      <c r="E255" s="25">
        <v>900</v>
      </c>
    </row>
    <row r="256" spans="1:5" s="25" customFormat="1">
      <c r="A256" s="87">
        <f t="shared" ca="1" si="7"/>
        <v>44166</v>
      </c>
      <c r="B256" s="101">
        <v>35</v>
      </c>
      <c r="C256" s="101">
        <v>0.08</v>
      </c>
      <c r="D256" s="102">
        <v>5</v>
      </c>
      <c r="E256" s="25">
        <v>900</v>
      </c>
    </row>
    <row r="257" spans="1:5" s="25" customFormat="1">
      <c r="A257" s="87">
        <f t="shared" ca="1" si="7"/>
        <v>44197</v>
      </c>
      <c r="B257" s="101">
        <v>35</v>
      </c>
      <c r="C257" s="101">
        <v>0.08</v>
      </c>
      <c r="D257" s="102">
        <v>5</v>
      </c>
      <c r="E257" s="25">
        <v>900</v>
      </c>
    </row>
    <row r="258" spans="1:5" s="25" customFormat="1">
      <c r="A258" s="87">
        <f t="shared" ca="1" si="7"/>
        <v>44228</v>
      </c>
      <c r="B258" s="101">
        <v>35</v>
      </c>
      <c r="C258" s="101">
        <v>0.08</v>
      </c>
      <c r="D258" s="102">
        <v>5</v>
      </c>
      <c r="E258" s="25">
        <v>900</v>
      </c>
    </row>
    <row r="259" spans="1:5" s="25" customFormat="1">
      <c r="A259" s="87">
        <f t="shared" ca="1" si="7"/>
        <v>44256</v>
      </c>
      <c r="B259" s="101">
        <v>35</v>
      </c>
      <c r="C259" s="101">
        <v>0.08</v>
      </c>
      <c r="D259" s="102">
        <v>5</v>
      </c>
      <c r="E259" s="25">
        <v>900</v>
      </c>
    </row>
    <row r="260" spans="1:5" s="25" customFormat="1">
      <c r="A260" s="87">
        <f t="shared" ca="1" si="7"/>
        <v>44287</v>
      </c>
      <c r="B260" s="101">
        <v>35</v>
      </c>
      <c r="C260" s="101">
        <v>0.08</v>
      </c>
      <c r="D260" s="102">
        <v>5</v>
      </c>
      <c r="E260" s="25">
        <v>900</v>
      </c>
    </row>
    <row r="261" spans="1:5" s="25" customFormat="1">
      <c r="A261" s="87">
        <f t="shared" ca="1" si="7"/>
        <v>44317</v>
      </c>
      <c r="B261" s="101">
        <v>35</v>
      </c>
      <c r="C261" s="101">
        <v>0.08</v>
      </c>
      <c r="D261" s="102">
        <v>5</v>
      </c>
      <c r="E261" s="25">
        <v>900</v>
      </c>
    </row>
    <row r="262" spans="1:5" s="25" customFormat="1">
      <c r="A262" s="87">
        <f t="shared" ca="1" si="7"/>
        <v>44348</v>
      </c>
      <c r="B262" s="101">
        <v>35</v>
      </c>
      <c r="C262" s="101">
        <v>0.08</v>
      </c>
      <c r="D262" s="102">
        <v>5</v>
      </c>
      <c r="E262" s="25">
        <v>900</v>
      </c>
    </row>
    <row r="263" spans="1:5" s="25" customFormat="1">
      <c r="A263" s="87">
        <f t="shared" ca="1" si="7"/>
        <v>44378</v>
      </c>
      <c r="B263" s="101">
        <v>35</v>
      </c>
      <c r="C263" s="101">
        <v>0.08</v>
      </c>
      <c r="D263" s="102">
        <v>5</v>
      </c>
      <c r="E263" s="25">
        <v>900</v>
      </c>
    </row>
    <row r="264" spans="1:5" s="25" customFormat="1">
      <c r="A264" s="87">
        <f t="shared" ca="1" si="7"/>
        <v>44409</v>
      </c>
      <c r="B264" s="101">
        <v>35</v>
      </c>
      <c r="C264" s="101">
        <v>0.08</v>
      </c>
      <c r="D264" s="102">
        <v>5</v>
      </c>
      <c r="E264" s="25">
        <v>900</v>
      </c>
    </row>
    <row r="265" spans="1:5" s="25" customFormat="1">
      <c r="A265" s="87">
        <f t="shared" ca="1" si="7"/>
        <v>44440</v>
      </c>
      <c r="B265" s="101">
        <v>35</v>
      </c>
      <c r="C265" s="101">
        <v>0.08</v>
      </c>
      <c r="D265" s="102">
        <v>5</v>
      </c>
      <c r="E265" s="25">
        <v>900</v>
      </c>
    </row>
    <row r="266" spans="1:5" s="25" customFormat="1">
      <c r="A266" s="87">
        <f t="shared" ca="1" si="7"/>
        <v>44470</v>
      </c>
      <c r="B266" s="101">
        <v>35</v>
      </c>
      <c r="C266" s="101">
        <v>0.08</v>
      </c>
      <c r="D266" s="102">
        <v>5</v>
      </c>
      <c r="E266" s="25">
        <v>900</v>
      </c>
    </row>
    <row r="267" spans="1:5" s="25" customFormat="1">
      <c r="A267" s="87">
        <f t="shared" ca="1" si="7"/>
        <v>44501</v>
      </c>
      <c r="B267" s="101">
        <v>35</v>
      </c>
      <c r="C267" s="101">
        <v>0.08</v>
      </c>
      <c r="D267" s="102">
        <v>5</v>
      </c>
      <c r="E267" s="25">
        <v>900</v>
      </c>
    </row>
    <row r="268" spans="1:5" s="25" customFormat="1">
      <c r="A268" s="77"/>
      <c r="B268" s="101">
        <v>35</v>
      </c>
      <c r="C268" s="101">
        <v>0.08</v>
      </c>
      <c r="D268" s="102">
        <v>5</v>
      </c>
      <c r="E268" s="25">
        <v>900</v>
      </c>
    </row>
    <row r="269" spans="1:5" s="25" customFormat="1">
      <c r="A269" s="77"/>
      <c r="B269" s="101">
        <v>35</v>
      </c>
      <c r="C269" s="101">
        <v>0.08</v>
      </c>
      <c r="D269" s="102">
        <v>5</v>
      </c>
      <c r="E269" s="25">
        <v>900</v>
      </c>
    </row>
    <row r="270" spans="1:5" s="25" customFormat="1">
      <c r="A270" s="77"/>
      <c r="B270" s="101">
        <v>35</v>
      </c>
      <c r="C270" s="101">
        <v>0.08</v>
      </c>
      <c r="D270" s="102">
        <v>5</v>
      </c>
      <c r="E270" s="25">
        <v>900</v>
      </c>
    </row>
    <row r="271" spans="1:5" s="25" customFormat="1">
      <c r="A271" s="77"/>
      <c r="B271" s="101">
        <v>35</v>
      </c>
      <c r="C271" s="101">
        <v>0.08</v>
      </c>
      <c r="D271" s="102">
        <v>5</v>
      </c>
      <c r="E271" s="25">
        <v>900</v>
      </c>
    </row>
    <row r="272" spans="1:5" s="25" customFormat="1">
      <c r="A272" s="77"/>
      <c r="B272" s="101">
        <v>35</v>
      </c>
      <c r="C272" s="101">
        <v>0.08</v>
      </c>
      <c r="D272" s="102">
        <v>5</v>
      </c>
      <c r="E272" s="25">
        <v>900</v>
      </c>
    </row>
    <row r="273" spans="1:5" s="25" customFormat="1">
      <c r="A273" s="77"/>
      <c r="B273" s="101">
        <v>35</v>
      </c>
      <c r="C273" s="101">
        <v>0.08</v>
      </c>
      <c r="D273" s="102">
        <v>5</v>
      </c>
      <c r="E273" s="25">
        <v>900</v>
      </c>
    </row>
    <row r="274" spans="1:5" s="25" customFormat="1">
      <c r="A274" s="77"/>
      <c r="B274" s="101">
        <v>35</v>
      </c>
      <c r="C274" s="101">
        <v>0.08</v>
      </c>
      <c r="D274" s="102">
        <v>5</v>
      </c>
      <c r="E274" s="25">
        <v>900</v>
      </c>
    </row>
    <row r="275" spans="1:5" s="25" customFormat="1">
      <c r="A275" s="77"/>
      <c r="B275" s="101">
        <v>35</v>
      </c>
      <c r="C275" s="101">
        <v>0.08</v>
      </c>
      <c r="D275" s="102">
        <v>5</v>
      </c>
      <c r="E275" s="25">
        <v>900</v>
      </c>
    </row>
    <row r="276" spans="1:5" s="25" customFormat="1">
      <c r="A276" s="77"/>
      <c r="B276" s="101">
        <v>35</v>
      </c>
      <c r="C276" s="101">
        <v>0.08</v>
      </c>
      <c r="D276" s="102">
        <v>5</v>
      </c>
      <c r="E276" s="25">
        <v>900</v>
      </c>
    </row>
    <row r="277" spans="1:5" s="25" customFormat="1">
      <c r="A277" s="77"/>
      <c r="B277" s="101">
        <v>35</v>
      </c>
      <c r="C277" s="101">
        <v>0.08</v>
      </c>
      <c r="D277" s="102">
        <v>5</v>
      </c>
      <c r="E277" s="25">
        <v>900</v>
      </c>
    </row>
    <row r="278" spans="1:5" s="25" customFormat="1">
      <c r="A278" s="77"/>
      <c r="B278" s="101">
        <v>35</v>
      </c>
      <c r="C278" s="101">
        <v>0.08</v>
      </c>
      <c r="D278" s="102">
        <v>5</v>
      </c>
      <c r="E278" s="25">
        <v>900</v>
      </c>
    </row>
    <row r="279" spans="1:5" s="25" customFormat="1">
      <c r="A279" s="77"/>
      <c r="B279" s="101">
        <v>35</v>
      </c>
      <c r="C279" s="101">
        <v>0.08</v>
      </c>
      <c r="D279" s="102">
        <v>5</v>
      </c>
      <c r="E279" s="25">
        <v>900</v>
      </c>
    </row>
    <row r="280" spans="1:5" s="25" customFormat="1">
      <c r="A280" s="77"/>
      <c r="B280" s="101">
        <v>35</v>
      </c>
      <c r="C280" s="101">
        <v>0.08</v>
      </c>
      <c r="D280" s="102">
        <v>5</v>
      </c>
      <c r="E280" s="25">
        <v>900</v>
      </c>
    </row>
    <row r="281" spans="1:5" s="25" customFormat="1">
      <c r="A281" s="77"/>
      <c r="B281" s="101">
        <v>35</v>
      </c>
      <c r="C281" s="101">
        <v>0.08</v>
      </c>
      <c r="D281" s="102">
        <v>5</v>
      </c>
      <c r="E281" s="25">
        <v>900</v>
      </c>
    </row>
    <row r="282" spans="1:5" s="25" customFormat="1">
      <c r="A282" s="77"/>
      <c r="B282" s="101">
        <v>35</v>
      </c>
      <c r="C282" s="101">
        <v>0.08</v>
      </c>
      <c r="D282" s="102">
        <v>5</v>
      </c>
      <c r="E282" s="25">
        <v>900</v>
      </c>
    </row>
    <row r="283" spans="1:5" s="25" customFormat="1">
      <c r="A283" s="77"/>
      <c r="B283" s="101">
        <v>35</v>
      </c>
      <c r="C283" s="101">
        <v>0.08</v>
      </c>
      <c r="D283" s="102">
        <v>5</v>
      </c>
      <c r="E283" s="25">
        <v>900</v>
      </c>
    </row>
    <row r="284" spans="1:5" s="25" customFormat="1">
      <c r="A284" s="77"/>
      <c r="B284" s="101">
        <v>35</v>
      </c>
      <c r="C284" s="101">
        <v>0.08</v>
      </c>
      <c r="D284" s="102">
        <v>5</v>
      </c>
      <c r="E284" s="25">
        <v>900</v>
      </c>
    </row>
    <row r="285" spans="1:5" s="25" customFormat="1">
      <c r="A285" s="77"/>
      <c r="B285" s="101">
        <v>35</v>
      </c>
      <c r="C285" s="101">
        <v>0.08</v>
      </c>
      <c r="D285" s="102">
        <v>5</v>
      </c>
      <c r="E285" s="25">
        <v>900</v>
      </c>
    </row>
    <row r="286" spans="1:5" s="25" customFormat="1">
      <c r="A286" s="77"/>
      <c r="B286" s="101">
        <v>35</v>
      </c>
      <c r="C286" s="101">
        <v>0.08</v>
      </c>
      <c r="D286" s="102">
        <v>5</v>
      </c>
      <c r="E286" s="25">
        <v>900</v>
      </c>
    </row>
    <row r="287" spans="1:5" s="25" customFormat="1">
      <c r="A287" s="77"/>
      <c r="B287" s="101">
        <v>35</v>
      </c>
      <c r="C287" s="101">
        <v>0.08</v>
      </c>
      <c r="D287" s="102">
        <v>5</v>
      </c>
      <c r="E287" s="25">
        <v>900</v>
      </c>
    </row>
    <row r="288" spans="1:5" s="25" customFormat="1">
      <c r="A288" s="77"/>
      <c r="B288" s="101">
        <v>35</v>
      </c>
      <c r="C288" s="101">
        <v>0.08</v>
      </c>
      <c r="D288" s="102">
        <v>5</v>
      </c>
      <c r="E288" s="25">
        <v>900</v>
      </c>
    </row>
    <row r="289" spans="1:5" s="25" customFormat="1">
      <c r="A289" s="77"/>
      <c r="B289" s="101">
        <v>35</v>
      </c>
      <c r="C289" s="101">
        <v>0.08</v>
      </c>
      <c r="D289" s="102">
        <v>5</v>
      </c>
      <c r="E289" s="25">
        <v>900</v>
      </c>
    </row>
    <row r="290" spans="1:5" s="25" customFormat="1">
      <c r="A290" s="77"/>
      <c r="B290" s="101">
        <v>35</v>
      </c>
      <c r="C290" s="101">
        <v>0.08</v>
      </c>
      <c r="D290" s="102">
        <v>5</v>
      </c>
      <c r="E290" s="25">
        <v>900</v>
      </c>
    </row>
    <row r="291" spans="1:5" s="25" customFormat="1">
      <c r="A291" s="77"/>
      <c r="B291" s="101">
        <v>35</v>
      </c>
      <c r="C291" s="101">
        <v>0.08</v>
      </c>
      <c r="D291" s="102">
        <v>5</v>
      </c>
      <c r="E291" s="25">
        <v>900</v>
      </c>
    </row>
    <row r="292" spans="1:5" s="25" customFormat="1">
      <c r="A292" s="77"/>
      <c r="B292" s="101">
        <v>35</v>
      </c>
      <c r="C292" s="101">
        <v>0.08</v>
      </c>
      <c r="D292" s="102">
        <v>5</v>
      </c>
      <c r="E292" s="25">
        <v>900</v>
      </c>
    </row>
    <row r="293" spans="1:5" s="25" customFormat="1">
      <c r="A293" s="77"/>
      <c r="B293" s="101">
        <v>35</v>
      </c>
      <c r="C293" s="101">
        <v>0.08</v>
      </c>
      <c r="D293" s="102">
        <v>5</v>
      </c>
      <c r="E293" s="25">
        <v>900</v>
      </c>
    </row>
    <row r="294" spans="1:5" s="25" customFormat="1">
      <c r="A294" s="77"/>
      <c r="B294" s="101">
        <v>35</v>
      </c>
      <c r="C294" s="101">
        <v>0.08</v>
      </c>
      <c r="D294" s="102">
        <v>5</v>
      </c>
      <c r="E294" s="25">
        <v>900</v>
      </c>
    </row>
    <row r="295" spans="1:5" s="25" customFormat="1">
      <c r="A295" s="77"/>
      <c r="B295" s="101">
        <v>35</v>
      </c>
      <c r="C295" s="101">
        <v>0.08</v>
      </c>
      <c r="D295" s="102">
        <v>5</v>
      </c>
      <c r="E295" s="25">
        <v>900</v>
      </c>
    </row>
    <row r="296" spans="1:5" s="25" customFormat="1">
      <c r="A296" s="77"/>
      <c r="B296" s="101">
        <v>35</v>
      </c>
      <c r="C296" s="101">
        <v>0.08</v>
      </c>
      <c r="D296" s="102">
        <v>5</v>
      </c>
      <c r="E296" s="25">
        <v>900</v>
      </c>
    </row>
    <row r="297" spans="1:5" s="25" customFormat="1">
      <c r="A297" s="77"/>
      <c r="B297" s="101">
        <v>35</v>
      </c>
      <c r="C297" s="101">
        <v>0.08</v>
      </c>
      <c r="D297" s="102">
        <v>5</v>
      </c>
      <c r="E297" s="25">
        <v>900</v>
      </c>
    </row>
    <row r="298" spans="1:5" s="25" customFormat="1">
      <c r="A298" s="77"/>
      <c r="B298" s="101">
        <v>35</v>
      </c>
      <c r="C298" s="101">
        <v>0.08</v>
      </c>
      <c r="D298" s="102">
        <v>5</v>
      </c>
      <c r="E298" s="25">
        <v>900</v>
      </c>
    </row>
    <row r="299" spans="1:5" s="25" customFormat="1">
      <c r="A299" s="77"/>
      <c r="B299" s="101">
        <v>35</v>
      </c>
      <c r="C299" s="101">
        <v>0.08</v>
      </c>
      <c r="D299" s="102">
        <v>5</v>
      </c>
      <c r="E299" s="25">
        <v>900</v>
      </c>
    </row>
    <row r="300" spans="1:5" s="25" customFormat="1">
      <c r="A300" s="77"/>
      <c r="B300" s="101">
        <v>35</v>
      </c>
      <c r="C300" s="101">
        <v>0.08</v>
      </c>
      <c r="D300" s="102">
        <v>5</v>
      </c>
      <c r="E300" s="25">
        <v>900</v>
      </c>
    </row>
    <row r="301" spans="1:5" s="25" customFormat="1">
      <c r="A301" s="77"/>
      <c r="B301" s="101">
        <v>35</v>
      </c>
      <c r="C301" s="101">
        <v>0.08</v>
      </c>
      <c r="D301" s="102">
        <v>5</v>
      </c>
      <c r="E301" s="25">
        <v>900</v>
      </c>
    </row>
    <row r="302" spans="1:5" s="25" customFormat="1">
      <c r="A302" s="77"/>
      <c r="B302" s="101">
        <v>35</v>
      </c>
      <c r="C302" s="101">
        <v>0.08</v>
      </c>
      <c r="D302" s="102">
        <v>5</v>
      </c>
      <c r="E302" s="25">
        <v>900</v>
      </c>
    </row>
    <row r="303" spans="1:5" s="25" customFormat="1">
      <c r="A303" s="77"/>
      <c r="B303" s="101">
        <v>35</v>
      </c>
      <c r="C303" s="101">
        <v>0.08</v>
      </c>
      <c r="D303" s="102">
        <v>5</v>
      </c>
      <c r="E303" s="25">
        <v>900</v>
      </c>
    </row>
    <row r="304" spans="1:5" s="25" customFormat="1">
      <c r="A304" s="77"/>
      <c r="B304" s="101">
        <v>35</v>
      </c>
      <c r="C304" s="101">
        <v>0.08</v>
      </c>
      <c r="D304" s="102">
        <v>5</v>
      </c>
      <c r="E304" s="25">
        <v>900</v>
      </c>
    </row>
    <row r="305" spans="1:5" s="25" customFormat="1">
      <c r="A305" s="77"/>
      <c r="B305" s="101">
        <v>35</v>
      </c>
      <c r="C305" s="101">
        <v>0.08</v>
      </c>
      <c r="D305" s="102">
        <v>5</v>
      </c>
      <c r="E305" s="25">
        <v>900</v>
      </c>
    </row>
    <row r="306" spans="1:5" s="25" customFormat="1">
      <c r="A306" s="77"/>
      <c r="B306" s="101">
        <v>35</v>
      </c>
      <c r="C306" s="101">
        <v>0.08</v>
      </c>
      <c r="D306" s="102">
        <v>5</v>
      </c>
      <c r="E306" s="25">
        <v>900</v>
      </c>
    </row>
    <row r="307" spans="1:5" s="25" customFormat="1">
      <c r="A307" s="77"/>
      <c r="B307" s="101">
        <v>35</v>
      </c>
      <c r="C307" s="101">
        <v>0.08</v>
      </c>
      <c r="D307" s="102">
        <v>5</v>
      </c>
      <c r="E307" s="25">
        <v>900</v>
      </c>
    </row>
    <row r="308" spans="1:5" s="25" customFormat="1">
      <c r="A308" s="77"/>
      <c r="B308" s="101">
        <v>35</v>
      </c>
      <c r="C308" s="101">
        <v>0.08</v>
      </c>
      <c r="D308" s="102">
        <v>5</v>
      </c>
      <c r="E308" s="25">
        <v>900</v>
      </c>
    </row>
    <row r="309" spans="1:5" s="25" customFormat="1">
      <c r="A309" s="77"/>
      <c r="B309" s="101">
        <v>35</v>
      </c>
      <c r="C309" s="101">
        <v>0.08</v>
      </c>
      <c r="D309" s="102">
        <v>5</v>
      </c>
      <c r="E309" s="25">
        <v>900</v>
      </c>
    </row>
    <row r="310" spans="1:5" s="25" customFormat="1">
      <c r="A310" s="77"/>
      <c r="B310" s="101">
        <v>35</v>
      </c>
      <c r="C310" s="101">
        <v>0.08</v>
      </c>
      <c r="D310" s="102">
        <v>5</v>
      </c>
      <c r="E310" s="25">
        <v>900</v>
      </c>
    </row>
    <row r="311" spans="1:5" s="25" customFormat="1">
      <c r="A311" s="77"/>
      <c r="B311" s="101">
        <v>35</v>
      </c>
      <c r="C311" s="101">
        <v>0.08</v>
      </c>
      <c r="D311" s="102">
        <v>5</v>
      </c>
      <c r="E311" s="25">
        <v>900</v>
      </c>
    </row>
    <row r="312" spans="1:5" s="25" customFormat="1">
      <c r="A312" s="77"/>
      <c r="B312" s="101">
        <v>35</v>
      </c>
      <c r="C312" s="101">
        <v>0.08</v>
      </c>
      <c r="D312" s="102">
        <v>5</v>
      </c>
      <c r="E312" s="25">
        <v>900</v>
      </c>
    </row>
    <row r="313" spans="1:5" s="25" customFormat="1">
      <c r="A313" s="77"/>
      <c r="B313" s="101">
        <v>35</v>
      </c>
      <c r="C313" s="101">
        <v>0.08</v>
      </c>
      <c r="D313" s="102">
        <v>5</v>
      </c>
      <c r="E313" s="25">
        <v>900</v>
      </c>
    </row>
    <row r="314" spans="1:5" s="25" customFormat="1">
      <c r="A314" s="77"/>
      <c r="B314" s="101">
        <v>35</v>
      </c>
      <c r="C314" s="101">
        <v>0.08</v>
      </c>
      <c r="D314" s="102">
        <v>5</v>
      </c>
      <c r="E314" s="25">
        <v>900</v>
      </c>
    </row>
    <row r="315" spans="1:5" s="25" customFormat="1">
      <c r="A315" s="77"/>
      <c r="B315" s="101">
        <v>35</v>
      </c>
      <c r="C315" s="101">
        <v>0.08</v>
      </c>
      <c r="D315" s="102">
        <v>5</v>
      </c>
      <c r="E315" s="25">
        <v>900</v>
      </c>
    </row>
    <row r="316" spans="1:5" s="25" customFormat="1">
      <c r="A316" s="77"/>
      <c r="B316" s="101">
        <v>35</v>
      </c>
      <c r="C316" s="101">
        <v>0.08</v>
      </c>
      <c r="D316" s="102">
        <v>5</v>
      </c>
      <c r="E316" s="25">
        <v>900</v>
      </c>
    </row>
    <row r="317" spans="1:5" s="25" customFormat="1">
      <c r="A317" s="77"/>
      <c r="B317" s="101">
        <v>35</v>
      </c>
      <c r="C317" s="101">
        <v>0.08</v>
      </c>
      <c r="D317" s="102">
        <v>5</v>
      </c>
      <c r="E317" s="25">
        <v>900</v>
      </c>
    </row>
    <row r="318" spans="1:5" s="25" customFormat="1">
      <c r="A318" s="77"/>
      <c r="B318" s="101">
        <v>35</v>
      </c>
      <c r="C318" s="101">
        <v>0.08</v>
      </c>
      <c r="D318" s="102">
        <v>5</v>
      </c>
      <c r="E318" s="25">
        <v>900</v>
      </c>
    </row>
    <row r="319" spans="1:5" s="25" customFormat="1">
      <c r="A319" s="77"/>
      <c r="B319" s="101">
        <v>35</v>
      </c>
      <c r="C319" s="101">
        <v>0.08</v>
      </c>
      <c r="D319" s="102">
        <v>5</v>
      </c>
      <c r="E319" s="25">
        <v>900</v>
      </c>
    </row>
    <row r="320" spans="1:5" s="25" customFormat="1">
      <c r="A320" s="77"/>
      <c r="B320" s="101">
        <v>35</v>
      </c>
      <c r="C320" s="101">
        <v>0.08</v>
      </c>
      <c r="D320" s="102">
        <v>5</v>
      </c>
      <c r="E320" s="25">
        <v>900</v>
      </c>
    </row>
    <row r="321" spans="1:5" s="25" customFormat="1">
      <c r="A321" s="77"/>
      <c r="B321" s="101">
        <v>35</v>
      </c>
      <c r="C321" s="101">
        <v>0.08</v>
      </c>
      <c r="D321" s="102">
        <v>5</v>
      </c>
      <c r="E321" s="25">
        <v>900</v>
      </c>
    </row>
    <row r="322" spans="1:5" s="25" customFormat="1">
      <c r="A322" s="77"/>
      <c r="B322" s="101">
        <v>35</v>
      </c>
      <c r="C322" s="101">
        <v>0.08</v>
      </c>
      <c r="D322" s="102">
        <v>5</v>
      </c>
      <c r="E322" s="25">
        <v>900</v>
      </c>
    </row>
    <row r="323" spans="1:5" s="25" customFormat="1">
      <c r="A323" s="77"/>
      <c r="B323" s="101">
        <v>35</v>
      </c>
      <c r="C323" s="101">
        <v>0.08</v>
      </c>
      <c r="D323" s="102">
        <v>5</v>
      </c>
      <c r="E323" s="25">
        <v>900</v>
      </c>
    </row>
    <row r="324" spans="1:5" s="25" customFormat="1">
      <c r="A324" s="77"/>
      <c r="B324" s="101">
        <v>35</v>
      </c>
      <c r="C324" s="101">
        <v>0.08</v>
      </c>
      <c r="D324" s="102">
        <v>5</v>
      </c>
      <c r="E324" s="25">
        <v>900</v>
      </c>
    </row>
    <row r="325" spans="1:5" s="25" customFormat="1">
      <c r="A325" s="77"/>
      <c r="B325" s="101">
        <v>35</v>
      </c>
      <c r="C325" s="101">
        <v>0.08</v>
      </c>
      <c r="D325" s="102">
        <v>5</v>
      </c>
      <c r="E325" s="25">
        <v>900</v>
      </c>
    </row>
    <row r="326" spans="1:5" s="25" customFormat="1">
      <c r="A326" s="77"/>
      <c r="B326" s="101">
        <v>35</v>
      </c>
      <c r="C326" s="101">
        <v>0.08</v>
      </c>
      <c r="D326" s="102">
        <v>5</v>
      </c>
      <c r="E326" s="25">
        <v>900</v>
      </c>
    </row>
    <row r="327" spans="1:5" s="25" customFormat="1">
      <c r="A327" s="77"/>
      <c r="B327" s="101">
        <v>35</v>
      </c>
      <c r="C327" s="101">
        <v>0.08</v>
      </c>
      <c r="D327" s="102">
        <v>5</v>
      </c>
      <c r="E327" s="25">
        <v>900</v>
      </c>
    </row>
    <row r="328" spans="1:5" s="25" customFormat="1">
      <c r="A328" s="77"/>
      <c r="B328" s="101">
        <v>35</v>
      </c>
      <c r="C328" s="101">
        <v>0.08</v>
      </c>
      <c r="D328" s="102">
        <v>5</v>
      </c>
      <c r="E328" s="25">
        <v>900</v>
      </c>
    </row>
    <row r="329" spans="1:5" s="25" customFormat="1">
      <c r="A329" s="77"/>
      <c r="B329" s="101">
        <v>35</v>
      </c>
      <c r="C329" s="101">
        <v>0.08</v>
      </c>
      <c r="D329" s="102">
        <v>5</v>
      </c>
      <c r="E329" s="25">
        <v>900</v>
      </c>
    </row>
    <row r="330" spans="1:5" s="25" customFormat="1">
      <c r="A330" s="77"/>
      <c r="B330" s="101">
        <v>35</v>
      </c>
      <c r="C330" s="101">
        <v>0.08</v>
      </c>
      <c r="D330" s="102">
        <v>5</v>
      </c>
      <c r="E330" s="25">
        <v>900</v>
      </c>
    </row>
    <row r="331" spans="1:5" s="25" customFormat="1">
      <c r="A331" s="77"/>
      <c r="B331" s="101">
        <v>35</v>
      </c>
      <c r="C331" s="101">
        <v>0.08</v>
      </c>
      <c r="D331" s="102">
        <v>5</v>
      </c>
      <c r="E331" s="25">
        <v>900</v>
      </c>
    </row>
    <row r="332" spans="1:5" s="25" customFormat="1">
      <c r="A332" s="77"/>
      <c r="B332" s="101">
        <v>35</v>
      </c>
      <c r="C332" s="101">
        <v>0.08</v>
      </c>
      <c r="D332" s="102">
        <v>5</v>
      </c>
      <c r="E332" s="25">
        <v>900</v>
      </c>
    </row>
    <row r="333" spans="1:5" s="25" customFormat="1">
      <c r="A333" s="77"/>
      <c r="B333" s="101">
        <v>35</v>
      </c>
      <c r="C333" s="101">
        <v>0.08</v>
      </c>
      <c r="D333" s="102">
        <v>5</v>
      </c>
      <c r="E333" s="25">
        <v>900</v>
      </c>
    </row>
    <row r="334" spans="1:5" s="25" customFormat="1">
      <c r="A334" s="77"/>
      <c r="B334" s="101">
        <v>35</v>
      </c>
      <c r="C334" s="101">
        <v>0.08</v>
      </c>
      <c r="D334" s="102">
        <v>5</v>
      </c>
      <c r="E334" s="25">
        <v>900</v>
      </c>
    </row>
    <row r="335" spans="1:5" s="25" customFormat="1">
      <c r="A335" s="77"/>
      <c r="B335" s="101">
        <v>35</v>
      </c>
      <c r="C335" s="101">
        <v>0.08</v>
      </c>
      <c r="D335" s="102">
        <v>5</v>
      </c>
      <c r="E335" s="25">
        <v>900</v>
      </c>
    </row>
    <row r="336" spans="1:5" s="25" customFormat="1">
      <c r="A336" s="77"/>
      <c r="B336" s="101">
        <v>35</v>
      </c>
      <c r="C336" s="101">
        <v>0.08</v>
      </c>
      <c r="D336" s="102">
        <v>5</v>
      </c>
      <c r="E336" s="25">
        <v>900</v>
      </c>
    </row>
    <row r="337" spans="1:5" s="25" customFormat="1">
      <c r="A337" s="77"/>
      <c r="B337" s="101">
        <v>35</v>
      </c>
      <c r="C337" s="101">
        <v>0.08</v>
      </c>
      <c r="D337" s="102">
        <v>5</v>
      </c>
      <c r="E337" s="25">
        <v>900</v>
      </c>
    </row>
    <row r="338" spans="1:5" s="25" customFormat="1">
      <c r="A338" s="77"/>
      <c r="B338" s="101">
        <v>35</v>
      </c>
      <c r="C338" s="101">
        <v>0.08</v>
      </c>
      <c r="D338" s="102">
        <v>5</v>
      </c>
      <c r="E338" s="25">
        <v>900</v>
      </c>
    </row>
    <row r="339" spans="1:5" s="25" customFormat="1">
      <c r="A339" s="77"/>
      <c r="B339" s="101">
        <v>35</v>
      </c>
      <c r="C339" s="101">
        <v>0.08</v>
      </c>
      <c r="D339" s="102">
        <v>5</v>
      </c>
      <c r="E339" s="25">
        <v>900</v>
      </c>
    </row>
    <row r="340" spans="1:5" s="25" customFormat="1">
      <c r="A340" s="77"/>
      <c r="B340" s="101">
        <v>0</v>
      </c>
      <c r="C340" s="101">
        <v>0</v>
      </c>
      <c r="D340" s="102">
        <v>5</v>
      </c>
      <c r="E340" s="25">
        <v>900</v>
      </c>
    </row>
    <row r="341" spans="1:5" s="25" customFormat="1">
      <c r="A341" s="77"/>
      <c r="B341" s="101">
        <v>0</v>
      </c>
      <c r="C341" s="101">
        <v>0</v>
      </c>
      <c r="D341" s="102">
        <v>5</v>
      </c>
      <c r="E341" s="25">
        <v>900</v>
      </c>
    </row>
    <row r="342" spans="1:5" s="25" customFormat="1">
      <c r="A342" s="77"/>
      <c r="B342" s="101">
        <v>0</v>
      </c>
      <c r="C342" s="101">
        <v>0</v>
      </c>
      <c r="D342" s="102">
        <v>5</v>
      </c>
      <c r="E342" s="25">
        <v>900</v>
      </c>
    </row>
    <row r="343" spans="1:5" s="25" customFormat="1">
      <c r="A343" s="77"/>
      <c r="B343" s="101">
        <v>0</v>
      </c>
      <c r="C343" s="101">
        <v>0</v>
      </c>
      <c r="D343" s="102">
        <v>5</v>
      </c>
      <c r="E343" s="25">
        <v>900</v>
      </c>
    </row>
    <row r="344" spans="1:5" s="25" customFormat="1">
      <c r="A344" s="77"/>
      <c r="B344" s="101">
        <v>0</v>
      </c>
      <c r="C344" s="101">
        <v>0</v>
      </c>
      <c r="D344" s="102">
        <v>5</v>
      </c>
      <c r="E344" s="25">
        <v>900</v>
      </c>
    </row>
    <row r="345" spans="1:5" s="25" customFormat="1">
      <c r="A345" s="77"/>
      <c r="B345" s="101">
        <v>0</v>
      </c>
      <c r="C345" s="101">
        <v>0</v>
      </c>
      <c r="D345" s="102">
        <v>5</v>
      </c>
      <c r="E345" s="25">
        <v>900</v>
      </c>
    </row>
    <row r="346" spans="1:5" s="25" customFormat="1">
      <c r="A346" s="77"/>
      <c r="B346" s="101">
        <v>0</v>
      </c>
      <c r="C346" s="101">
        <v>0</v>
      </c>
      <c r="D346" s="102">
        <v>5</v>
      </c>
      <c r="E346" s="25">
        <v>900</v>
      </c>
    </row>
    <row r="347" spans="1:5" s="25" customFormat="1">
      <c r="A347" s="77"/>
      <c r="B347" s="101">
        <v>0</v>
      </c>
      <c r="C347" s="101">
        <v>0</v>
      </c>
      <c r="D347" s="102">
        <v>5</v>
      </c>
      <c r="E347" s="25">
        <v>900</v>
      </c>
    </row>
    <row r="348" spans="1:5" s="25" customFormat="1">
      <c r="A348" s="77"/>
      <c r="B348" s="101">
        <v>0</v>
      </c>
      <c r="C348" s="101">
        <v>0</v>
      </c>
      <c r="D348" s="102">
        <v>5</v>
      </c>
      <c r="E348" s="25">
        <v>900</v>
      </c>
    </row>
    <row r="349" spans="1:5" s="25" customFormat="1">
      <c r="A349" s="77"/>
      <c r="B349" s="101">
        <v>0</v>
      </c>
      <c r="C349" s="101">
        <v>0</v>
      </c>
      <c r="D349" s="102">
        <v>5</v>
      </c>
      <c r="E349" s="25">
        <v>900</v>
      </c>
    </row>
    <row r="350" spans="1:5" s="25" customFormat="1">
      <c r="A350" s="77"/>
      <c r="B350" s="101">
        <v>0</v>
      </c>
      <c r="C350" s="101">
        <v>0</v>
      </c>
      <c r="D350" s="102">
        <v>5</v>
      </c>
      <c r="E350" s="25">
        <v>900</v>
      </c>
    </row>
    <row r="351" spans="1:5" s="25" customFormat="1">
      <c r="A351" s="77"/>
      <c r="B351" s="101">
        <v>0</v>
      </c>
      <c r="C351" s="101">
        <v>0</v>
      </c>
      <c r="D351" s="102">
        <v>5</v>
      </c>
      <c r="E351" s="25">
        <v>900</v>
      </c>
    </row>
    <row r="352" spans="1:5" s="25" customFormat="1">
      <c r="A352" s="77"/>
      <c r="B352" s="101">
        <v>0</v>
      </c>
      <c r="C352" s="101">
        <v>0</v>
      </c>
      <c r="D352" s="102">
        <v>5</v>
      </c>
      <c r="E352" s="25">
        <v>900</v>
      </c>
    </row>
    <row r="353" spans="1:5" s="25" customFormat="1">
      <c r="A353" s="77"/>
      <c r="B353" s="101">
        <v>0</v>
      </c>
      <c r="C353" s="101">
        <v>0</v>
      </c>
      <c r="D353" s="102">
        <v>5</v>
      </c>
      <c r="E353" s="25">
        <v>900</v>
      </c>
    </row>
    <row r="354" spans="1:5" s="25" customFormat="1">
      <c r="A354" s="77"/>
      <c r="B354" s="101">
        <v>0</v>
      </c>
      <c r="C354" s="101">
        <v>0</v>
      </c>
      <c r="D354" s="102">
        <v>5</v>
      </c>
      <c r="E354" s="25">
        <v>900</v>
      </c>
    </row>
    <row r="355" spans="1:5" s="25" customFormat="1">
      <c r="A355" s="77"/>
      <c r="B355" s="101">
        <v>0</v>
      </c>
      <c r="C355" s="101">
        <v>0</v>
      </c>
      <c r="D355" s="102">
        <v>5</v>
      </c>
      <c r="E355" s="25">
        <v>900</v>
      </c>
    </row>
    <row r="356" spans="1:5" s="25" customFormat="1">
      <c r="A356" s="77"/>
      <c r="B356" s="101">
        <v>0</v>
      </c>
      <c r="C356" s="101">
        <v>0</v>
      </c>
      <c r="D356" s="102">
        <v>5</v>
      </c>
      <c r="E356" s="25">
        <v>900</v>
      </c>
    </row>
    <row r="357" spans="1:5" s="25" customFormat="1">
      <c r="A357" s="77"/>
      <c r="B357" s="101">
        <v>0</v>
      </c>
      <c r="C357" s="101">
        <v>0</v>
      </c>
      <c r="D357" s="102">
        <v>5</v>
      </c>
      <c r="E357" s="25">
        <v>900</v>
      </c>
    </row>
    <row r="358" spans="1:5" s="25" customFormat="1">
      <c r="A358" s="77"/>
      <c r="B358" s="101">
        <v>0</v>
      </c>
      <c r="C358" s="101">
        <v>0</v>
      </c>
      <c r="D358" s="102">
        <v>5</v>
      </c>
      <c r="E358" s="25">
        <v>900</v>
      </c>
    </row>
    <row r="359" spans="1:5" s="25" customFormat="1">
      <c r="A359" s="77"/>
      <c r="B359" s="101">
        <v>0</v>
      </c>
      <c r="C359" s="101">
        <v>0</v>
      </c>
      <c r="D359" s="102">
        <v>5</v>
      </c>
      <c r="E359" s="25">
        <v>900</v>
      </c>
    </row>
    <row r="360" spans="1:5" s="25" customFormat="1">
      <c r="A360" s="77"/>
      <c r="B360" s="101">
        <v>0</v>
      </c>
      <c r="C360" s="101">
        <v>0</v>
      </c>
      <c r="D360" s="102">
        <v>5</v>
      </c>
      <c r="E360" s="25">
        <v>900</v>
      </c>
    </row>
    <row r="361" spans="1:5" s="25" customFormat="1">
      <c r="A361" s="77"/>
      <c r="B361" s="101">
        <v>0</v>
      </c>
      <c r="C361" s="101">
        <v>0</v>
      </c>
      <c r="D361" s="102">
        <v>5</v>
      </c>
      <c r="E361" s="25">
        <v>900</v>
      </c>
    </row>
    <row r="362" spans="1:5" s="25" customFormat="1">
      <c r="A362" s="77"/>
      <c r="B362" s="101">
        <v>0</v>
      </c>
      <c r="C362" s="101">
        <v>0</v>
      </c>
      <c r="D362" s="102">
        <v>5</v>
      </c>
      <c r="E362" s="25">
        <v>900</v>
      </c>
    </row>
    <row r="363" spans="1:5" s="25" customFormat="1">
      <c r="A363" s="77"/>
      <c r="B363" s="101">
        <v>0</v>
      </c>
      <c r="C363" s="101">
        <v>0</v>
      </c>
      <c r="D363" s="102">
        <v>5</v>
      </c>
      <c r="E363" s="25">
        <v>900</v>
      </c>
    </row>
    <row r="364" spans="1:5" s="25" customFormat="1">
      <c r="A364" s="77"/>
      <c r="B364" s="101">
        <v>0</v>
      </c>
      <c r="C364" s="101">
        <v>0</v>
      </c>
      <c r="D364" s="102">
        <v>5</v>
      </c>
      <c r="E364" s="25">
        <v>900</v>
      </c>
    </row>
    <row r="365" spans="1:5" s="25" customFormat="1">
      <c r="A365" s="77"/>
      <c r="B365" s="101">
        <v>0</v>
      </c>
      <c r="C365" s="101">
        <v>0</v>
      </c>
      <c r="D365" s="102">
        <v>5</v>
      </c>
      <c r="E365" s="25">
        <v>900</v>
      </c>
    </row>
    <row r="366" spans="1:5" s="25" customFormat="1">
      <c r="A366" s="77"/>
      <c r="B366" s="101">
        <v>0</v>
      </c>
      <c r="C366" s="101">
        <v>0</v>
      </c>
      <c r="D366" s="102">
        <v>5</v>
      </c>
      <c r="E366" s="25">
        <v>900</v>
      </c>
    </row>
    <row r="367" spans="1:5" s="25" customFormat="1">
      <c r="A367" s="77"/>
      <c r="B367" s="101">
        <v>0</v>
      </c>
      <c r="C367" s="101">
        <v>0</v>
      </c>
      <c r="D367" s="102">
        <v>5</v>
      </c>
      <c r="E367" s="25">
        <v>900</v>
      </c>
    </row>
    <row r="368" spans="1:5" s="25" customFormat="1">
      <c r="A368" s="77"/>
      <c r="B368" s="101">
        <v>0</v>
      </c>
      <c r="C368" s="101">
        <v>0</v>
      </c>
      <c r="D368" s="102">
        <v>5</v>
      </c>
      <c r="E368" s="25">
        <v>900</v>
      </c>
    </row>
    <row r="369" spans="1:5" s="25" customFormat="1">
      <c r="A369" s="77"/>
      <c r="B369" s="101">
        <v>0</v>
      </c>
      <c r="C369" s="101">
        <v>0</v>
      </c>
      <c r="D369" s="102">
        <v>5</v>
      </c>
      <c r="E369" s="25">
        <v>900</v>
      </c>
    </row>
    <row r="370" spans="1:5" s="25" customFormat="1">
      <c r="A370" s="77"/>
      <c r="B370" s="101">
        <v>0</v>
      </c>
      <c r="C370" s="101">
        <v>0</v>
      </c>
      <c r="D370" s="102">
        <v>5</v>
      </c>
      <c r="E370" s="25">
        <v>900</v>
      </c>
    </row>
    <row r="371" spans="1:5" s="25" customFormat="1">
      <c r="A371" s="77"/>
      <c r="B371" s="101">
        <v>0</v>
      </c>
      <c r="C371" s="101">
        <v>0</v>
      </c>
      <c r="D371" s="102">
        <v>5</v>
      </c>
      <c r="E371" s="25">
        <v>900</v>
      </c>
    </row>
    <row r="372" spans="1:5" s="25" customFormat="1">
      <c r="A372" s="77"/>
      <c r="B372" s="101">
        <v>0</v>
      </c>
      <c r="C372" s="101">
        <v>0</v>
      </c>
      <c r="D372" s="102">
        <v>5</v>
      </c>
      <c r="E372" s="25">
        <v>900</v>
      </c>
    </row>
    <row r="373" spans="1:5" s="25" customFormat="1">
      <c r="A373" s="77"/>
      <c r="B373" s="101">
        <v>0</v>
      </c>
      <c r="C373" s="101">
        <v>0</v>
      </c>
      <c r="D373" s="102">
        <v>5</v>
      </c>
      <c r="E373" s="25">
        <v>900</v>
      </c>
    </row>
    <row r="374" spans="1:5" s="25" customFormat="1">
      <c r="A374" s="77"/>
      <c r="B374" s="101">
        <v>0</v>
      </c>
      <c r="C374" s="101">
        <v>0</v>
      </c>
      <c r="D374" s="102">
        <v>5</v>
      </c>
      <c r="E374" s="25">
        <v>900</v>
      </c>
    </row>
    <row r="375" spans="1:5" s="25" customFormat="1">
      <c r="A375" s="77"/>
      <c r="B375" s="101">
        <v>0</v>
      </c>
      <c r="C375" s="101">
        <v>0</v>
      </c>
      <c r="D375" s="102">
        <v>5</v>
      </c>
      <c r="E375" s="25">
        <v>900</v>
      </c>
    </row>
    <row r="376" spans="1:5" s="25" customFormat="1">
      <c r="A376" s="77"/>
      <c r="B376" s="101">
        <v>0</v>
      </c>
      <c r="C376" s="101">
        <v>0</v>
      </c>
      <c r="D376" s="102">
        <v>5</v>
      </c>
      <c r="E376" s="25">
        <v>900</v>
      </c>
    </row>
    <row r="377" spans="1:5" s="25" customFormat="1">
      <c r="A377" s="77"/>
      <c r="B377" s="101">
        <v>0</v>
      </c>
      <c r="C377" s="101">
        <v>0</v>
      </c>
      <c r="D377" s="102">
        <v>5</v>
      </c>
      <c r="E377" s="25">
        <v>900</v>
      </c>
    </row>
    <row r="378" spans="1:5" s="25" customFormat="1">
      <c r="A378" s="77"/>
      <c r="B378" s="101">
        <v>0</v>
      </c>
      <c r="C378" s="101">
        <v>0</v>
      </c>
      <c r="D378" s="102">
        <v>5</v>
      </c>
      <c r="E378" s="25">
        <v>900</v>
      </c>
    </row>
    <row r="379" spans="1:5" s="25" customFormat="1">
      <c r="A379" s="77"/>
      <c r="B379" s="101">
        <v>0</v>
      </c>
      <c r="C379" s="101">
        <v>0</v>
      </c>
      <c r="D379" s="102">
        <v>5</v>
      </c>
      <c r="E379" s="25">
        <v>900</v>
      </c>
    </row>
    <row r="380" spans="1:5" s="25" customFormat="1">
      <c r="A380" s="77"/>
      <c r="B380" s="101">
        <v>0</v>
      </c>
      <c r="C380" s="101">
        <v>0</v>
      </c>
      <c r="D380" s="102">
        <v>5</v>
      </c>
      <c r="E380" s="25">
        <v>900</v>
      </c>
    </row>
    <row r="381" spans="1:5" s="25" customFormat="1">
      <c r="A381" s="77"/>
      <c r="B381" s="101">
        <v>0</v>
      </c>
      <c r="C381" s="101">
        <v>0</v>
      </c>
      <c r="D381" s="102">
        <v>5</v>
      </c>
      <c r="E381" s="25">
        <v>900</v>
      </c>
    </row>
    <row r="382" spans="1:5" s="25" customFormat="1">
      <c r="A382" s="77"/>
      <c r="B382" s="101">
        <v>0</v>
      </c>
      <c r="C382" s="101">
        <v>0</v>
      </c>
      <c r="D382" s="102">
        <v>5</v>
      </c>
      <c r="E382" s="25">
        <v>900</v>
      </c>
    </row>
    <row r="383" spans="1:5" s="25" customFormat="1">
      <c r="A383" s="77"/>
      <c r="B383" s="103">
        <v>0</v>
      </c>
      <c r="C383" s="103">
        <v>0</v>
      </c>
      <c r="D383" s="102">
        <v>5</v>
      </c>
      <c r="E383" s="25">
        <v>900</v>
      </c>
    </row>
  </sheetData>
  <mergeCells count="9">
    <mergeCell ref="D2:E2"/>
    <mergeCell ref="M12:R12"/>
    <mergeCell ref="D3:E3"/>
    <mergeCell ref="D4:E4"/>
    <mergeCell ref="D9:E9"/>
    <mergeCell ref="D10:E10"/>
    <mergeCell ref="D5:E5"/>
    <mergeCell ref="D6:E6"/>
    <mergeCell ref="D8:E8"/>
  </mergeCells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I708"/>
  <sheetViews>
    <sheetView workbookViewId="0">
      <selection activeCell="K6" sqref="K6"/>
    </sheetView>
  </sheetViews>
  <sheetFormatPr defaultColWidth="9.109375" defaultRowHeight="10.199999999999999"/>
  <cols>
    <col min="1" max="2" width="9.109375" style="4"/>
    <col min="3" max="3" width="7.44140625" style="4" customWidth="1"/>
    <col min="4" max="9" width="9.109375" style="79"/>
    <col min="10" max="16384" width="9.109375" style="4"/>
  </cols>
  <sheetData>
    <row r="2" spans="1:9">
      <c r="D2" s="198" t="s">
        <v>80</v>
      </c>
      <c r="E2" s="198"/>
      <c r="F2" s="198"/>
      <c r="G2" s="198"/>
      <c r="H2" s="198"/>
      <c r="I2" s="198"/>
    </row>
    <row r="3" spans="1:9">
      <c r="B3" s="108" t="s">
        <v>0</v>
      </c>
      <c r="C3" s="83"/>
      <c r="D3" s="109" t="s">
        <v>74</v>
      </c>
      <c r="E3" s="109" t="s">
        <v>75</v>
      </c>
      <c r="F3" s="109" t="s">
        <v>76</v>
      </c>
      <c r="G3" s="109" t="s">
        <v>77</v>
      </c>
      <c r="H3" s="109" t="s">
        <v>78</v>
      </c>
      <c r="I3" s="109" t="s">
        <v>79</v>
      </c>
    </row>
    <row r="5" spans="1:9" s="25" customFormat="1">
      <c r="A5" s="4"/>
      <c r="B5" s="100">
        <f ca="1">DayInfo!B5</f>
        <v>36892</v>
      </c>
      <c r="C5" s="4"/>
      <c r="D5" s="102">
        <v>0</v>
      </c>
      <c r="E5" s="102">
        <v>0</v>
      </c>
      <c r="F5" s="102">
        <v>0</v>
      </c>
      <c r="G5" s="102">
        <v>0</v>
      </c>
      <c r="H5" s="102">
        <v>0</v>
      </c>
      <c r="I5" s="102">
        <v>0</v>
      </c>
    </row>
    <row r="6" spans="1:9" s="25" customFormat="1">
      <c r="A6" s="4"/>
      <c r="B6" s="100">
        <f ca="1">DayInfo!B6</f>
        <v>36923</v>
      </c>
      <c r="C6" s="4"/>
      <c r="D6" s="102">
        <v>0</v>
      </c>
      <c r="E6" s="102">
        <v>0</v>
      </c>
      <c r="F6" s="102">
        <v>0</v>
      </c>
      <c r="G6" s="102">
        <v>0</v>
      </c>
      <c r="H6" s="102">
        <v>0</v>
      </c>
      <c r="I6" s="102">
        <v>0</v>
      </c>
    </row>
    <row r="7" spans="1:9" s="25" customFormat="1">
      <c r="A7" s="4"/>
      <c r="B7" s="100">
        <f ca="1">DayInfo!B7</f>
        <v>36951</v>
      </c>
      <c r="C7" s="4"/>
      <c r="D7" s="102">
        <v>0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</row>
    <row r="8" spans="1:9" s="25" customFormat="1">
      <c r="A8" s="4"/>
      <c r="B8" s="100">
        <f ca="1">DayInfo!B8</f>
        <v>36982</v>
      </c>
      <c r="C8" s="4"/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</row>
    <row r="9" spans="1:9" s="25" customFormat="1">
      <c r="A9" s="4"/>
      <c r="B9" s="100">
        <f ca="1">DayInfo!B9</f>
        <v>37012</v>
      </c>
      <c r="C9" s="4"/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</row>
    <row r="10" spans="1:9" s="25" customFormat="1">
      <c r="A10" s="4"/>
      <c r="B10" s="100">
        <f ca="1">DayInfo!B10</f>
        <v>37043</v>
      </c>
      <c r="C10" s="4"/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</row>
    <row r="11" spans="1:9" s="25" customFormat="1">
      <c r="A11" s="4"/>
      <c r="B11" s="100">
        <f ca="1">DayInfo!B11</f>
        <v>37073</v>
      </c>
      <c r="C11" s="4"/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</row>
    <row r="12" spans="1:9" s="25" customFormat="1">
      <c r="A12" s="4"/>
      <c r="B12" s="100">
        <f ca="1">DayInfo!B12</f>
        <v>37104</v>
      </c>
      <c r="C12" s="4"/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</row>
    <row r="13" spans="1:9" s="25" customFormat="1">
      <c r="A13" s="4"/>
      <c r="B13" s="100">
        <f ca="1">DayInfo!B13</f>
        <v>37135</v>
      </c>
      <c r="C13" s="4"/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</row>
    <row r="14" spans="1:9" s="25" customFormat="1">
      <c r="A14" s="4"/>
      <c r="B14" s="100">
        <f ca="1">DayInfo!B14</f>
        <v>37165</v>
      </c>
      <c r="C14" s="4"/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</row>
    <row r="15" spans="1:9" s="25" customFormat="1">
      <c r="A15" s="4"/>
      <c r="B15" s="100">
        <f ca="1">DayInfo!B15</f>
        <v>37196</v>
      </c>
      <c r="C15" s="4"/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</row>
    <row r="16" spans="1:9" s="25" customFormat="1">
      <c r="A16" s="4"/>
      <c r="B16" s="100">
        <f ca="1">DayInfo!B16</f>
        <v>37226</v>
      </c>
      <c r="C16" s="4"/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</row>
    <row r="17" spans="1:9" s="25" customFormat="1">
      <c r="A17" s="4"/>
      <c r="B17" s="100">
        <f ca="1">DayInfo!B17</f>
        <v>37257</v>
      </c>
      <c r="C17" s="4"/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</row>
    <row r="18" spans="1:9" s="25" customFormat="1">
      <c r="A18" s="4"/>
      <c r="B18" s="100">
        <f ca="1">DayInfo!B18</f>
        <v>37288</v>
      </c>
      <c r="C18" s="4"/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</row>
    <row r="19" spans="1:9" s="25" customFormat="1">
      <c r="A19" s="4"/>
      <c r="B19" s="100">
        <f ca="1">DayInfo!B19</f>
        <v>37316</v>
      </c>
      <c r="C19" s="4"/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</row>
    <row r="20" spans="1:9" s="25" customFormat="1">
      <c r="A20" s="4"/>
      <c r="B20" s="100">
        <f ca="1">DayInfo!B20</f>
        <v>37347</v>
      </c>
      <c r="C20" s="4"/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</row>
    <row r="21" spans="1:9" s="25" customFormat="1">
      <c r="A21" s="4"/>
      <c r="B21" s="100">
        <f ca="1">DayInfo!B21</f>
        <v>37377</v>
      </c>
      <c r="C21" s="4"/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0</v>
      </c>
    </row>
    <row r="22" spans="1:9" s="25" customFormat="1">
      <c r="A22" s="4"/>
      <c r="B22" s="100">
        <f ca="1">DayInfo!B22</f>
        <v>37408</v>
      </c>
      <c r="C22" s="4"/>
      <c r="D22" s="102">
        <v>0</v>
      </c>
      <c r="E22" s="102">
        <v>0</v>
      </c>
      <c r="F22" s="102">
        <v>0</v>
      </c>
      <c r="G22" s="102">
        <v>0</v>
      </c>
      <c r="H22" s="102">
        <v>0</v>
      </c>
      <c r="I22" s="102">
        <v>0</v>
      </c>
    </row>
    <row r="23" spans="1:9" s="25" customFormat="1">
      <c r="A23" s="4"/>
      <c r="B23" s="100">
        <f ca="1">DayInfo!B23</f>
        <v>37438</v>
      </c>
      <c r="C23" s="4"/>
      <c r="D23" s="102">
        <v>0</v>
      </c>
      <c r="E23" s="102">
        <v>0</v>
      </c>
      <c r="F23" s="102">
        <v>0</v>
      </c>
      <c r="G23" s="102">
        <v>0</v>
      </c>
      <c r="H23" s="102">
        <v>0</v>
      </c>
      <c r="I23" s="102">
        <v>0</v>
      </c>
    </row>
    <row r="24" spans="1:9" s="25" customFormat="1">
      <c r="A24" s="4"/>
      <c r="B24" s="100">
        <f ca="1">DayInfo!B24</f>
        <v>37469</v>
      </c>
      <c r="C24" s="4"/>
      <c r="D24" s="102">
        <v>0</v>
      </c>
      <c r="E24" s="102">
        <v>0</v>
      </c>
      <c r="F24" s="102">
        <v>0</v>
      </c>
      <c r="G24" s="102">
        <v>0</v>
      </c>
      <c r="H24" s="102">
        <v>0</v>
      </c>
      <c r="I24" s="102">
        <v>0</v>
      </c>
    </row>
    <row r="25" spans="1:9" s="25" customFormat="1">
      <c r="A25" s="4"/>
      <c r="B25" s="100">
        <f ca="1">DayInfo!B25</f>
        <v>37500</v>
      </c>
      <c r="C25" s="4"/>
      <c r="D25" s="102">
        <v>0</v>
      </c>
      <c r="E25" s="102">
        <v>0</v>
      </c>
      <c r="F25" s="102">
        <v>0</v>
      </c>
      <c r="G25" s="102">
        <v>0</v>
      </c>
      <c r="H25" s="102">
        <v>0</v>
      </c>
      <c r="I25" s="102">
        <v>0</v>
      </c>
    </row>
    <row r="26" spans="1:9" s="25" customFormat="1">
      <c r="A26" s="4"/>
      <c r="B26" s="100">
        <f ca="1">DayInfo!B26</f>
        <v>37530</v>
      </c>
      <c r="C26" s="4"/>
      <c r="D26" s="102">
        <v>0</v>
      </c>
      <c r="E26" s="102">
        <v>0</v>
      </c>
      <c r="F26" s="102">
        <v>0</v>
      </c>
      <c r="G26" s="102">
        <v>0</v>
      </c>
      <c r="H26" s="102">
        <v>0</v>
      </c>
      <c r="I26" s="102">
        <v>0</v>
      </c>
    </row>
    <row r="27" spans="1:9" s="25" customFormat="1">
      <c r="A27" s="4"/>
      <c r="B27" s="100">
        <f ca="1">DayInfo!B27</f>
        <v>37561</v>
      </c>
      <c r="C27" s="4"/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</row>
    <row r="28" spans="1:9" s="25" customFormat="1">
      <c r="A28" s="4"/>
      <c r="B28" s="100">
        <f ca="1">DayInfo!B28</f>
        <v>37591</v>
      </c>
      <c r="C28" s="4"/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</row>
    <row r="29" spans="1:9" s="25" customFormat="1">
      <c r="A29" s="4"/>
      <c r="B29" s="100">
        <f ca="1">DayInfo!B29</f>
        <v>37622</v>
      </c>
      <c r="C29" s="4"/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</row>
    <row r="30" spans="1:9" s="25" customFormat="1">
      <c r="A30" s="4"/>
      <c r="B30" s="100">
        <f ca="1">DayInfo!B30</f>
        <v>37653</v>
      </c>
      <c r="C30" s="4"/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</row>
    <row r="31" spans="1:9" s="25" customFormat="1">
      <c r="A31" s="4"/>
      <c r="B31" s="100">
        <f ca="1">DayInfo!B31</f>
        <v>37681</v>
      </c>
      <c r="C31" s="4"/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</row>
    <row r="32" spans="1:9" s="25" customFormat="1">
      <c r="A32" s="4"/>
      <c r="B32" s="100">
        <f ca="1">DayInfo!B32</f>
        <v>37712</v>
      </c>
      <c r="C32" s="4"/>
      <c r="D32" s="102">
        <v>0</v>
      </c>
      <c r="E32" s="102">
        <v>0</v>
      </c>
      <c r="F32" s="102">
        <v>0</v>
      </c>
      <c r="G32" s="102">
        <v>0</v>
      </c>
      <c r="H32" s="102">
        <v>0</v>
      </c>
      <c r="I32" s="102">
        <v>0</v>
      </c>
    </row>
    <row r="33" spans="1:9" s="25" customFormat="1">
      <c r="A33" s="4"/>
      <c r="B33" s="100">
        <f ca="1">DayInfo!B33</f>
        <v>37742</v>
      </c>
      <c r="C33" s="4"/>
      <c r="D33" s="102">
        <v>0</v>
      </c>
      <c r="E33" s="102">
        <v>0</v>
      </c>
      <c r="F33" s="102">
        <v>0</v>
      </c>
      <c r="G33" s="102">
        <v>0</v>
      </c>
      <c r="H33" s="102">
        <v>0</v>
      </c>
      <c r="I33" s="102">
        <v>0</v>
      </c>
    </row>
    <row r="34" spans="1:9" s="25" customFormat="1">
      <c r="A34" s="4"/>
      <c r="B34" s="100">
        <f ca="1">DayInfo!B34</f>
        <v>37773</v>
      </c>
      <c r="C34" s="4"/>
      <c r="D34" s="102">
        <v>0</v>
      </c>
      <c r="E34" s="102">
        <v>0</v>
      </c>
      <c r="F34" s="102">
        <v>0</v>
      </c>
      <c r="G34" s="102">
        <v>0</v>
      </c>
      <c r="H34" s="102">
        <v>0</v>
      </c>
      <c r="I34" s="102">
        <v>0</v>
      </c>
    </row>
    <row r="35" spans="1:9" s="25" customFormat="1">
      <c r="A35" s="4"/>
      <c r="B35" s="100">
        <f ca="1">DayInfo!B35</f>
        <v>37803</v>
      </c>
      <c r="C35" s="4"/>
      <c r="D35" s="102">
        <v>0</v>
      </c>
      <c r="E35" s="102">
        <v>0</v>
      </c>
      <c r="F35" s="102">
        <v>0</v>
      </c>
      <c r="G35" s="102">
        <v>0</v>
      </c>
      <c r="H35" s="102">
        <v>0</v>
      </c>
      <c r="I35" s="102">
        <v>0</v>
      </c>
    </row>
    <row r="36" spans="1:9" s="25" customFormat="1">
      <c r="A36" s="4"/>
      <c r="B36" s="100">
        <f ca="1">DayInfo!B36</f>
        <v>37834</v>
      </c>
      <c r="C36" s="4"/>
      <c r="D36" s="102">
        <v>0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</row>
    <row r="37" spans="1:9" s="25" customFormat="1">
      <c r="A37" s="4"/>
      <c r="B37" s="100">
        <f ca="1">DayInfo!B37</f>
        <v>37865</v>
      </c>
      <c r="C37" s="4"/>
      <c r="D37" s="102">
        <v>0</v>
      </c>
      <c r="E37" s="102">
        <v>0</v>
      </c>
      <c r="F37" s="102">
        <v>0</v>
      </c>
      <c r="G37" s="102">
        <v>0</v>
      </c>
      <c r="H37" s="102">
        <v>0</v>
      </c>
      <c r="I37" s="102">
        <v>0</v>
      </c>
    </row>
    <row r="38" spans="1:9" s="25" customFormat="1">
      <c r="A38" s="4"/>
      <c r="B38" s="100">
        <f ca="1">DayInfo!B38</f>
        <v>37895</v>
      </c>
      <c r="C38" s="4"/>
      <c r="D38" s="102">
        <v>0</v>
      </c>
      <c r="E38" s="102">
        <v>0</v>
      </c>
      <c r="F38" s="102">
        <v>0</v>
      </c>
      <c r="G38" s="102">
        <v>0</v>
      </c>
      <c r="H38" s="102">
        <v>0</v>
      </c>
      <c r="I38" s="102">
        <v>0</v>
      </c>
    </row>
    <row r="39" spans="1:9" s="25" customFormat="1">
      <c r="A39" s="4"/>
      <c r="B39" s="100">
        <f ca="1">DayInfo!B39</f>
        <v>37926</v>
      </c>
      <c r="C39" s="4"/>
      <c r="D39" s="102">
        <v>0</v>
      </c>
      <c r="E39" s="102">
        <v>0</v>
      </c>
      <c r="F39" s="102">
        <v>0</v>
      </c>
      <c r="G39" s="102">
        <v>0</v>
      </c>
      <c r="H39" s="102">
        <v>0</v>
      </c>
      <c r="I39" s="102">
        <v>0</v>
      </c>
    </row>
    <row r="40" spans="1:9" s="25" customFormat="1">
      <c r="A40" s="4"/>
      <c r="B40" s="100">
        <f ca="1">DayInfo!B40</f>
        <v>37956</v>
      </c>
      <c r="C40" s="4"/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</row>
    <row r="41" spans="1:9" s="25" customFormat="1">
      <c r="A41" s="4"/>
      <c r="B41" s="100">
        <f ca="1">DayInfo!B41</f>
        <v>37987</v>
      </c>
      <c r="C41" s="4"/>
      <c r="D41" s="102">
        <v>0</v>
      </c>
      <c r="E41" s="102">
        <v>0</v>
      </c>
      <c r="F41" s="102">
        <v>0</v>
      </c>
      <c r="G41" s="102">
        <v>0</v>
      </c>
      <c r="H41" s="102">
        <v>0</v>
      </c>
      <c r="I41" s="102">
        <v>0</v>
      </c>
    </row>
    <row r="42" spans="1:9" s="25" customFormat="1">
      <c r="A42" s="4"/>
      <c r="B42" s="100">
        <f ca="1">DayInfo!B42</f>
        <v>38018</v>
      </c>
      <c r="C42" s="4"/>
      <c r="D42" s="102">
        <v>0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</row>
    <row r="43" spans="1:9" s="25" customFormat="1">
      <c r="A43" s="4"/>
      <c r="B43" s="100">
        <f ca="1">DayInfo!B43</f>
        <v>38047</v>
      </c>
      <c r="C43" s="4"/>
      <c r="D43" s="102">
        <v>0</v>
      </c>
      <c r="E43" s="102">
        <v>0</v>
      </c>
      <c r="F43" s="102">
        <v>0</v>
      </c>
      <c r="G43" s="102">
        <v>0</v>
      </c>
      <c r="H43" s="102">
        <v>0</v>
      </c>
      <c r="I43" s="102">
        <v>0</v>
      </c>
    </row>
    <row r="44" spans="1:9" s="25" customFormat="1">
      <c r="A44" s="4"/>
      <c r="B44" s="100">
        <f ca="1">DayInfo!B44</f>
        <v>38078</v>
      </c>
      <c r="C44" s="4"/>
      <c r="D44" s="102">
        <v>0</v>
      </c>
      <c r="E44" s="102">
        <v>0</v>
      </c>
      <c r="F44" s="102">
        <v>0</v>
      </c>
      <c r="G44" s="102">
        <v>0</v>
      </c>
      <c r="H44" s="102">
        <v>0</v>
      </c>
      <c r="I44" s="102">
        <v>0</v>
      </c>
    </row>
    <row r="45" spans="1:9" s="25" customFormat="1">
      <c r="A45" s="4"/>
      <c r="B45" s="100">
        <f ca="1">DayInfo!B45</f>
        <v>38108</v>
      </c>
      <c r="C45" s="4"/>
      <c r="D45" s="102">
        <v>0</v>
      </c>
      <c r="E45" s="102">
        <v>0</v>
      </c>
      <c r="F45" s="102">
        <v>0</v>
      </c>
      <c r="G45" s="102">
        <v>0</v>
      </c>
      <c r="H45" s="102">
        <v>0</v>
      </c>
      <c r="I45" s="102">
        <v>0</v>
      </c>
    </row>
    <row r="46" spans="1:9" s="25" customFormat="1">
      <c r="A46" s="4"/>
      <c r="B46" s="100">
        <f ca="1">DayInfo!B46</f>
        <v>38139</v>
      </c>
      <c r="C46" s="4"/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</row>
    <row r="47" spans="1:9" s="25" customFormat="1">
      <c r="A47" s="4"/>
      <c r="B47" s="100">
        <f ca="1">DayInfo!B47</f>
        <v>38169</v>
      </c>
      <c r="C47" s="4"/>
      <c r="D47" s="102">
        <v>0</v>
      </c>
      <c r="E47" s="102">
        <v>0</v>
      </c>
      <c r="F47" s="102">
        <v>0</v>
      </c>
      <c r="G47" s="102">
        <v>0</v>
      </c>
      <c r="H47" s="102">
        <v>0</v>
      </c>
      <c r="I47" s="102">
        <v>0</v>
      </c>
    </row>
    <row r="48" spans="1:9" s="25" customFormat="1">
      <c r="A48" s="4"/>
      <c r="B48" s="100">
        <f ca="1">DayInfo!B48</f>
        <v>38200</v>
      </c>
      <c r="C48" s="4"/>
      <c r="D48" s="102">
        <v>0</v>
      </c>
      <c r="E48" s="102">
        <v>0</v>
      </c>
      <c r="F48" s="102">
        <v>0</v>
      </c>
      <c r="G48" s="102">
        <v>0</v>
      </c>
      <c r="H48" s="102">
        <v>0</v>
      </c>
      <c r="I48" s="102">
        <v>0</v>
      </c>
    </row>
    <row r="49" spans="1:9" s="25" customFormat="1">
      <c r="A49" s="4"/>
      <c r="B49" s="100">
        <f ca="1">DayInfo!B49</f>
        <v>38231</v>
      </c>
      <c r="C49" s="4"/>
      <c r="D49" s="102">
        <v>0</v>
      </c>
      <c r="E49" s="102">
        <v>0</v>
      </c>
      <c r="F49" s="102">
        <v>0</v>
      </c>
      <c r="G49" s="102">
        <v>0</v>
      </c>
      <c r="H49" s="102">
        <v>0</v>
      </c>
      <c r="I49" s="102">
        <v>0</v>
      </c>
    </row>
    <row r="50" spans="1:9" s="25" customFormat="1">
      <c r="A50" s="4"/>
      <c r="B50" s="100">
        <f ca="1">DayInfo!B50</f>
        <v>38261</v>
      </c>
      <c r="C50" s="4"/>
      <c r="D50" s="102">
        <v>0</v>
      </c>
      <c r="E50" s="102">
        <v>0</v>
      </c>
      <c r="F50" s="102">
        <v>0</v>
      </c>
      <c r="G50" s="102">
        <v>0</v>
      </c>
      <c r="H50" s="102">
        <v>0</v>
      </c>
      <c r="I50" s="102">
        <v>0</v>
      </c>
    </row>
    <row r="51" spans="1:9" s="25" customFormat="1">
      <c r="A51" s="4"/>
      <c r="B51" s="100">
        <f ca="1">DayInfo!B51</f>
        <v>38292</v>
      </c>
      <c r="C51" s="4"/>
      <c r="D51" s="102">
        <v>0</v>
      </c>
      <c r="E51" s="102">
        <v>0</v>
      </c>
      <c r="F51" s="102">
        <v>0</v>
      </c>
      <c r="G51" s="102">
        <v>0</v>
      </c>
      <c r="H51" s="102">
        <v>0</v>
      </c>
      <c r="I51" s="102">
        <v>0</v>
      </c>
    </row>
    <row r="52" spans="1:9" s="25" customFormat="1">
      <c r="A52" s="4"/>
      <c r="B52" s="100">
        <f ca="1">DayInfo!B52</f>
        <v>38322</v>
      </c>
      <c r="C52" s="4"/>
      <c r="D52" s="102">
        <v>0</v>
      </c>
      <c r="E52" s="102">
        <v>0</v>
      </c>
      <c r="F52" s="102">
        <v>0</v>
      </c>
      <c r="G52" s="102">
        <v>0</v>
      </c>
      <c r="H52" s="102">
        <v>0</v>
      </c>
      <c r="I52" s="102">
        <v>0</v>
      </c>
    </row>
    <row r="53" spans="1:9" s="25" customFormat="1">
      <c r="A53" s="4"/>
      <c r="B53" s="100">
        <f ca="1">DayInfo!B53</f>
        <v>38353</v>
      </c>
      <c r="C53" s="4"/>
      <c r="D53" s="102">
        <v>0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</row>
    <row r="54" spans="1:9" s="25" customFormat="1">
      <c r="A54" s="4"/>
      <c r="B54" s="100">
        <f ca="1">DayInfo!B54</f>
        <v>38384</v>
      </c>
      <c r="C54" s="4"/>
      <c r="D54" s="102">
        <v>0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</row>
    <row r="55" spans="1:9" s="25" customFormat="1">
      <c r="A55" s="4"/>
      <c r="B55" s="100">
        <f ca="1">DayInfo!B55</f>
        <v>38412</v>
      </c>
      <c r="C55" s="4"/>
      <c r="D55" s="102">
        <v>0</v>
      </c>
      <c r="E55" s="102">
        <v>0</v>
      </c>
      <c r="F55" s="102">
        <v>0</v>
      </c>
      <c r="G55" s="102">
        <v>0</v>
      </c>
      <c r="H55" s="102">
        <v>0</v>
      </c>
      <c r="I55" s="102">
        <v>0</v>
      </c>
    </row>
    <row r="56" spans="1:9" s="25" customFormat="1">
      <c r="A56" s="4"/>
      <c r="B56" s="100">
        <f ca="1">DayInfo!B56</f>
        <v>38443</v>
      </c>
      <c r="C56" s="4"/>
      <c r="D56" s="102">
        <v>0</v>
      </c>
      <c r="E56" s="102">
        <v>0</v>
      </c>
      <c r="F56" s="102">
        <v>0</v>
      </c>
      <c r="G56" s="102">
        <v>0</v>
      </c>
      <c r="H56" s="102">
        <v>0</v>
      </c>
      <c r="I56" s="102">
        <v>0</v>
      </c>
    </row>
    <row r="57" spans="1:9" s="25" customFormat="1">
      <c r="A57" s="4"/>
      <c r="B57" s="100">
        <f ca="1">DayInfo!B57</f>
        <v>38473</v>
      </c>
      <c r="C57" s="4"/>
      <c r="D57" s="102">
        <v>0</v>
      </c>
      <c r="E57" s="102">
        <v>0</v>
      </c>
      <c r="F57" s="102">
        <v>0</v>
      </c>
      <c r="G57" s="102">
        <v>0</v>
      </c>
      <c r="H57" s="102">
        <v>0</v>
      </c>
      <c r="I57" s="102">
        <v>0</v>
      </c>
    </row>
    <row r="58" spans="1:9" s="25" customFormat="1">
      <c r="A58" s="4"/>
      <c r="B58" s="100">
        <f ca="1">DayInfo!B58</f>
        <v>38504</v>
      </c>
      <c r="C58" s="4"/>
      <c r="D58" s="102">
        <v>0</v>
      </c>
      <c r="E58" s="102">
        <v>0</v>
      </c>
      <c r="F58" s="102">
        <v>0</v>
      </c>
      <c r="G58" s="102">
        <v>0</v>
      </c>
      <c r="H58" s="102">
        <v>0</v>
      </c>
      <c r="I58" s="102">
        <v>0</v>
      </c>
    </row>
    <row r="59" spans="1:9" s="25" customFormat="1">
      <c r="A59" s="4"/>
      <c r="B59" s="100">
        <f ca="1">DayInfo!B59</f>
        <v>38534</v>
      </c>
      <c r="C59" s="4"/>
      <c r="D59" s="102">
        <v>0</v>
      </c>
      <c r="E59" s="102">
        <v>0</v>
      </c>
      <c r="F59" s="102">
        <v>0</v>
      </c>
      <c r="G59" s="102">
        <v>0</v>
      </c>
      <c r="H59" s="102">
        <v>0</v>
      </c>
      <c r="I59" s="102">
        <v>0</v>
      </c>
    </row>
    <row r="60" spans="1:9" s="25" customFormat="1">
      <c r="A60" s="4"/>
      <c r="B60" s="100">
        <f ca="1">DayInfo!B60</f>
        <v>38565</v>
      </c>
      <c r="C60" s="4"/>
      <c r="D60" s="102">
        <v>0</v>
      </c>
      <c r="E60" s="102">
        <v>0</v>
      </c>
      <c r="F60" s="102">
        <v>0</v>
      </c>
      <c r="G60" s="102">
        <v>0</v>
      </c>
      <c r="H60" s="102">
        <v>0</v>
      </c>
      <c r="I60" s="102">
        <v>0</v>
      </c>
    </row>
    <row r="61" spans="1:9" s="25" customFormat="1">
      <c r="A61" s="4"/>
      <c r="B61" s="100">
        <f ca="1">DayInfo!B61</f>
        <v>38596</v>
      </c>
      <c r="C61" s="4"/>
      <c r="D61" s="102">
        <v>0</v>
      </c>
      <c r="E61" s="102">
        <v>0</v>
      </c>
      <c r="F61" s="102">
        <v>0</v>
      </c>
      <c r="G61" s="102">
        <v>0</v>
      </c>
      <c r="H61" s="102">
        <v>0</v>
      </c>
      <c r="I61" s="102">
        <v>0</v>
      </c>
    </row>
    <row r="62" spans="1:9" s="25" customFormat="1">
      <c r="A62" s="4"/>
      <c r="B62" s="100">
        <f ca="1">DayInfo!B62</f>
        <v>38626</v>
      </c>
      <c r="C62" s="4"/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</row>
    <row r="63" spans="1:9" s="25" customFormat="1">
      <c r="A63" s="4"/>
      <c r="B63" s="100">
        <f ca="1">DayInfo!B63</f>
        <v>38657</v>
      </c>
      <c r="C63" s="4"/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</row>
    <row r="64" spans="1:9" s="25" customFormat="1">
      <c r="A64" s="4"/>
      <c r="B64" s="100">
        <f ca="1">DayInfo!B64</f>
        <v>38687</v>
      </c>
      <c r="C64" s="4"/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</row>
    <row r="65" spans="1:9" s="25" customFormat="1">
      <c r="A65" s="4"/>
      <c r="B65" s="100">
        <f ca="1">DayInfo!B65</f>
        <v>38718</v>
      </c>
      <c r="C65" s="4"/>
      <c r="D65" s="102">
        <v>0</v>
      </c>
      <c r="E65" s="102">
        <v>0</v>
      </c>
      <c r="F65" s="102">
        <v>0</v>
      </c>
      <c r="G65" s="102">
        <v>0</v>
      </c>
      <c r="H65" s="102">
        <v>0</v>
      </c>
      <c r="I65" s="102">
        <v>0</v>
      </c>
    </row>
    <row r="66" spans="1:9" s="25" customFormat="1">
      <c r="A66" s="4"/>
      <c r="B66" s="100">
        <f ca="1">DayInfo!B66</f>
        <v>38749</v>
      </c>
      <c r="C66" s="4"/>
      <c r="D66" s="102">
        <v>0</v>
      </c>
      <c r="E66" s="102">
        <v>0</v>
      </c>
      <c r="F66" s="102">
        <v>0</v>
      </c>
      <c r="G66" s="102">
        <v>0</v>
      </c>
      <c r="H66" s="102">
        <v>0</v>
      </c>
      <c r="I66" s="102">
        <v>0</v>
      </c>
    </row>
    <row r="67" spans="1:9" s="25" customFormat="1">
      <c r="A67" s="4"/>
      <c r="B67" s="100">
        <f ca="1">DayInfo!B67</f>
        <v>38777</v>
      </c>
      <c r="C67" s="4"/>
      <c r="D67" s="102">
        <v>0</v>
      </c>
      <c r="E67" s="102">
        <v>0</v>
      </c>
      <c r="F67" s="102">
        <v>0</v>
      </c>
      <c r="G67" s="102">
        <v>0</v>
      </c>
      <c r="H67" s="102">
        <v>0</v>
      </c>
      <c r="I67" s="102">
        <v>0</v>
      </c>
    </row>
    <row r="68" spans="1:9" s="25" customFormat="1">
      <c r="A68" s="4"/>
      <c r="B68" s="100">
        <f ca="1">DayInfo!B68</f>
        <v>38808</v>
      </c>
      <c r="C68" s="4"/>
      <c r="D68" s="102">
        <v>0</v>
      </c>
      <c r="E68" s="102">
        <v>0</v>
      </c>
      <c r="F68" s="102">
        <v>0</v>
      </c>
      <c r="G68" s="102">
        <v>0</v>
      </c>
      <c r="H68" s="102">
        <v>0</v>
      </c>
      <c r="I68" s="102">
        <v>0</v>
      </c>
    </row>
    <row r="69" spans="1:9" s="25" customFormat="1">
      <c r="A69" s="4"/>
      <c r="B69" s="100">
        <f ca="1">DayInfo!B69</f>
        <v>38838</v>
      </c>
      <c r="C69" s="4"/>
      <c r="D69" s="102">
        <v>0</v>
      </c>
      <c r="E69" s="102">
        <v>0</v>
      </c>
      <c r="F69" s="102">
        <v>0</v>
      </c>
      <c r="G69" s="102">
        <v>0</v>
      </c>
      <c r="H69" s="102">
        <v>0</v>
      </c>
      <c r="I69" s="102">
        <v>0</v>
      </c>
    </row>
    <row r="70" spans="1:9" s="25" customFormat="1">
      <c r="A70" s="4"/>
      <c r="B70" s="100">
        <f ca="1">DayInfo!B70</f>
        <v>38869</v>
      </c>
      <c r="C70" s="4"/>
      <c r="D70" s="102">
        <v>0</v>
      </c>
      <c r="E70" s="102">
        <v>0</v>
      </c>
      <c r="F70" s="102">
        <v>0</v>
      </c>
      <c r="G70" s="102">
        <v>0</v>
      </c>
      <c r="H70" s="102">
        <v>0</v>
      </c>
      <c r="I70" s="102">
        <v>0</v>
      </c>
    </row>
    <row r="71" spans="1:9" s="25" customFormat="1">
      <c r="A71" s="4"/>
      <c r="B71" s="100">
        <f ca="1">DayInfo!B71</f>
        <v>38899</v>
      </c>
      <c r="C71" s="4"/>
      <c r="D71" s="102">
        <v>0</v>
      </c>
      <c r="E71" s="102">
        <v>0</v>
      </c>
      <c r="F71" s="102">
        <v>0</v>
      </c>
      <c r="G71" s="102">
        <v>0</v>
      </c>
      <c r="H71" s="102">
        <v>0</v>
      </c>
      <c r="I71" s="102">
        <v>0</v>
      </c>
    </row>
    <row r="72" spans="1:9" s="25" customFormat="1">
      <c r="A72" s="4"/>
      <c r="B72" s="100">
        <f ca="1">DayInfo!B72</f>
        <v>38930</v>
      </c>
      <c r="C72" s="4"/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</row>
    <row r="73" spans="1:9" s="25" customFormat="1">
      <c r="A73" s="4"/>
      <c r="B73" s="100">
        <f ca="1">DayInfo!B73</f>
        <v>38961</v>
      </c>
      <c r="C73" s="4"/>
      <c r="D73" s="102">
        <v>0</v>
      </c>
      <c r="E73" s="102">
        <v>0</v>
      </c>
      <c r="F73" s="102">
        <v>0</v>
      </c>
      <c r="G73" s="102">
        <v>0</v>
      </c>
      <c r="H73" s="102">
        <v>0</v>
      </c>
      <c r="I73" s="102">
        <v>0</v>
      </c>
    </row>
    <row r="74" spans="1:9" s="25" customFormat="1">
      <c r="A74" s="4"/>
      <c r="B74" s="100">
        <f ca="1">DayInfo!B74</f>
        <v>38991</v>
      </c>
      <c r="C74" s="4"/>
      <c r="D74" s="102">
        <v>0</v>
      </c>
      <c r="E74" s="102">
        <v>0</v>
      </c>
      <c r="F74" s="102">
        <v>0</v>
      </c>
      <c r="G74" s="102">
        <v>0</v>
      </c>
      <c r="H74" s="102">
        <v>0</v>
      </c>
      <c r="I74" s="102">
        <v>0</v>
      </c>
    </row>
    <row r="75" spans="1:9" s="25" customFormat="1">
      <c r="A75" s="4"/>
      <c r="B75" s="100">
        <f ca="1">DayInfo!B75</f>
        <v>39022</v>
      </c>
      <c r="C75" s="4"/>
      <c r="D75" s="102">
        <v>0</v>
      </c>
      <c r="E75" s="102">
        <v>0</v>
      </c>
      <c r="F75" s="102">
        <v>0</v>
      </c>
      <c r="G75" s="102">
        <v>0</v>
      </c>
      <c r="H75" s="102">
        <v>0</v>
      </c>
      <c r="I75" s="102">
        <v>0</v>
      </c>
    </row>
    <row r="76" spans="1:9" s="25" customFormat="1">
      <c r="A76" s="4"/>
      <c r="B76" s="100">
        <f ca="1">DayInfo!B76</f>
        <v>39052</v>
      </c>
      <c r="C76" s="4"/>
      <c r="D76" s="102">
        <v>0</v>
      </c>
      <c r="E76" s="102">
        <v>0</v>
      </c>
      <c r="F76" s="102">
        <v>0</v>
      </c>
      <c r="G76" s="102">
        <v>0</v>
      </c>
      <c r="H76" s="102">
        <v>0</v>
      </c>
      <c r="I76" s="102">
        <v>0</v>
      </c>
    </row>
    <row r="77" spans="1:9" s="25" customFormat="1">
      <c r="A77" s="4"/>
      <c r="B77" s="100">
        <f ca="1">DayInfo!B77</f>
        <v>39083</v>
      </c>
      <c r="C77" s="4"/>
      <c r="D77" s="102">
        <v>0</v>
      </c>
      <c r="E77" s="102">
        <v>0</v>
      </c>
      <c r="F77" s="102">
        <v>0</v>
      </c>
      <c r="G77" s="102">
        <v>0</v>
      </c>
      <c r="H77" s="102">
        <v>0</v>
      </c>
      <c r="I77" s="102">
        <v>0</v>
      </c>
    </row>
    <row r="78" spans="1:9" s="25" customFormat="1">
      <c r="A78" s="4"/>
      <c r="B78" s="100">
        <f ca="1">DayInfo!B78</f>
        <v>39114</v>
      </c>
      <c r="C78" s="4"/>
      <c r="D78" s="102">
        <v>0</v>
      </c>
      <c r="E78" s="102">
        <v>0</v>
      </c>
      <c r="F78" s="102">
        <v>0</v>
      </c>
      <c r="G78" s="102">
        <v>0</v>
      </c>
      <c r="H78" s="102">
        <v>0</v>
      </c>
      <c r="I78" s="102">
        <v>0</v>
      </c>
    </row>
    <row r="79" spans="1:9" s="25" customFormat="1">
      <c r="A79" s="4"/>
      <c r="B79" s="100">
        <f ca="1">DayInfo!B79</f>
        <v>39142</v>
      </c>
      <c r="C79" s="4"/>
      <c r="D79" s="102">
        <v>0</v>
      </c>
      <c r="E79" s="102">
        <v>0</v>
      </c>
      <c r="F79" s="102">
        <v>0</v>
      </c>
      <c r="G79" s="102">
        <v>0</v>
      </c>
      <c r="H79" s="102">
        <v>0</v>
      </c>
      <c r="I79" s="102">
        <v>0</v>
      </c>
    </row>
    <row r="80" spans="1:9" s="25" customFormat="1">
      <c r="A80" s="4"/>
      <c r="B80" s="100">
        <f ca="1">DayInfo!B80</f>
        <v>39173</v>
      </c>
      <c r="C80" s="4"/>
      <c r="D80" s="102">
        <v>0</v>
      </c>
      <c r="E80" s="102">
        <v>0</v>
      </c>
      <c r="F80" s="102">
        <v>0</v>
      </c>
      <c r="G80" s="102">
        <v>0</v>
      </c>
      <c r="H80" s="102">
        <v>0</v>
      </c>
      <c r="I80" s="102">
        <v>0</v>
      </c>
    </row>
    <row r="81" spans="1:9" s="25" customFormat="1">
      <c r="A81" s="4"/>
      <c r="B81" s="100">
        <f ca="1">DayInfo!B81</f>
        <v>39203</v>
      </c>
      <c r="C81" s="4"/>
      <c r="D81" s="102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</row>
    <row r="82" spans="1:9" s="25" customFormat="1">
      <c r="A82" s="4"/>
      <c r="B82" s="100">
        <f ca="1">DayInfo!B82</f>
        <v>39234</v>
      </c>
      <c r="C82" s="4"/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</row>
    <row r="83" spans="1:9" s="25" customFormat="1">
      <c r="A83" s="4"/>
      <c r="B83" s="100">
        <f ca="1">DayInfo!B83</f>
        <v>39264</v>
      </c>
      <c r="C83" s="4"/>
      <c r="D83" s="102">
        <v>0</v>
      </c>
      <c r="E83" s="102">
        <v>0</v>
      </c>
      <c r="F83" s="102">
        <v>0</v>
      </c>
      <c r="G83" s="102">
        <v>0</v>
      </c>
      <c r="H83" s="102">
        <v>0</v>
      </c>
      <c r="I83" s="102">
        <v>0</v>
      </c>
    </row>
    <row r="84" spans="1:9" s="25" customFormat="1">
      <c r="A84" s="4"/>
      <c r="B84" s="100">
        <f ca="1">DayInfo!B84</f>
        <v>39295</v>
      </c>
      <c r="C84" s="4"/>
      <c r="D84" s="102">
        <v>0</v>
      </c>
      <c r="E84" s="102">
        <v>0</v>
      </c>
      <c r="F84" s="102">
        <v>0</v>
      </c>
      <c r="G84" s="102">
        <v>0</v>
      </c>
      <c r="H84" s="102">
        <v>0</v>
      </c>
      <c r="I84" s="102">
        <v>0</v>
      </c>
    </row>
    <row r="85" spans="1:9" s="25" customFormat="1">
      <c r="A85" s="4"/>
      <c r="B85" s="100">
        <f ca="1">DayInfo!B85</f>
        <v>39326</v>
      </c>
      <c r="C85" s="4"/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</row>
    <row r="86" spans="1:9" s="25" customFormat="1">
      <c r="A86" s="4"/>
      <c r="B86" s="100">
        <f ca="1">DayInfo!B86</f>
        <v>39356</v>
      </c>
      <c r="C86" s="4"/>
      <c r="D86" s="102">
        <v>0</v>
      </c>
      <c r="E86" s="102">
        <v>0</v>
      </c>
      <c r="F86" s="102">
        <v>0</v>
      </c>
      <c r="G86" s="102">
        <v>0</v>
      </c>
      <c r="H86" s="102">
        <v>0</v>
      </c>
      <c r="I86" s="102">
        <v>0</v>
      </c>
    </row>
    <row r="87" spans="1:9" s="25" customFormat="1">
      <c r="A87" s="4"/>
      <c r="B87" s="100">
        <f ca="1">DayInfo!B87</f>
        <v>39387</v>
      </c>
      <c r="C87" s="4"/>
      <c r="D87" s="102">
        <v>0</v>
      </c>
      <c r="E87" s="102">
        <v>0</v>
      </c>
      <c r="F87" s="102">
        <v>0</v>
      </c>
      <c r="G87" s="102">
        <v>0</v>
      </c>
      <c r="H87" s="102">
        <v>0</v>
      </c>
      <c r="I87" s="102">
        <v>0</v>
      </c>
    </row>
    <row r="88" spans="1:9" s="25" customFormat="1">
      <c r="A88" s="4"/>
      <c r="B88" s="100">
        <f ca="1">DayInfo!B88</f>
        <v>39417</v>
      </c>
      <c r="C88" s="4"/>
      <c r="D88" s="102">
        <v>0</v>
      </c>
      <c r="E88" s="102">
        <v>0</v>
      </c>
      <c r="F88" s="102">
        <v>0</v>
      </c>
      <c r="G88" s="102">
        <v>0</v>
      </c>
      <c r="H88" s="102">
        <v>0</v>
      </c>
      <c r="I88" s="102">
        <v>0</v>
      </c>
    </row>
    <row r="89" spans="1:9" s="25" customFormat="1">
      <c r="A89" s="4"/>
      <c r="B89" s="100">
        <f ca="1">DayInfo!B89</f>
        <v>39448</v>
      </c>
      <c r="C89" s="4"/>
      <c r="D89" s="102">
        <v>0</v>
      </c>
      <c r="E89" s="102">
        <v>0</v>
      </c>
      <c r="F89" s="102">
        <v>0</v>
      </c>
      <c r="G89" s="102">
        <v>0</v>
      </c>
      <c r="H89" s="102">
        <v>0</v>
      </c>
      <c r="I89" s="102">
        <v>0</v>
      </c>
    </row>
    <row r="90" spans="1:9" s="25" customFormat="1">
      <c r="A90" s="4"/>
      <c r="B90" s="100">
        <f ca="1">DayInfo!B90</f>
        <v>39479</v>
      </c>
      <c r="C90" s="4"/>
      <c r="D90" s="102">
        <v>0</v>
      </c>
      <c r="E90" s="102">
        <v>0</v>
      </c>
      <c r="F90" s="102">
        <v>0</v>
      </c>
      <c r="G90" s="102">
        <v>0</v>
      </c>
      <c r="H90" s="102">
        <v>0</v>
      </c>
      <c r="I90" s="102">
        <v>0</v>
      </c>
    </row>
    <row r="91" spans="1:9" s="25" customFormat="1">
      <c r="A91" s="4"/>
      <c r="B91" s="100">
        <f ca="1">DayInfo!B91</f>
        <v>39508</v>
      </c>
      <c r="C91" s="4"/>
      <c r="D91" s="102">
        <v>0</v>
      </c>
      <c r="E91" s="102">
        <v>0</v>
      </c>
      <c r="F91" s="102">
        <v>0</v>
      </c>
      <c r="G91" s="102">
        <v>0</v>
      </c>
      <c r="H91" s="102">
        <v>0</v>
      </c>
      <c r="I91" s="102">
        <v>0</v>
      </c>
    </row>
    <row r="92" spans="1:9" s="25" customFormat="1">
      <c r="A92" s="4"/>
      <c r="B92" s="100">
        <f ca="1">DayInfo!B92</f>
        <v>39539</v>
      </c>
      <c r="C92" s="4"/>
      <c r="D92" s="102">
        <v>0</v>
      </c>
      <c r="E92" s="102">
        <v>0</v>
      </c>
      <c r="F92" s="102">
        <v>0</v>
      </c>
      <c r="G92" s="102">
        <v>0</v>
      </c>
      <c r="H92" s="102">
        <v>0</v>
      </c>
      <c r="I92" s="102">
        <v>0</v>
      </c>
    </row>
    <row r="93" spans="1:9" s="25" customFormat="1">
      <c r="A93" s="4"/>
      <c r="B93" s="100">
        <f ca="1">DayInfo!B93</f>
        <v>39569</v>
      </c>
      <c r="C93" s="4"/>
      <c r="D93" s="102">
        <v>0</v>
      </c>
      <c r="E93" s="102">
        <v>0</v>
      </c>
      <c r="F93" s="102">
        <v>0</v>
      </c>
      <c r="G93" s="102">
        <v>0</v>
      </c>
      <c r="H93" s="102">
        <v>0</v>
      </c>
      <c r="I93" s="102">
        <v>0</v>
      </c>
    </row>
    <row r="94" spans="1:9" s="25" customFormat="1">
      <c r="A94" s="4"/>
      <c r="B94" s="100">
        <f ca="1">DayInfo!B94</f>
        <v>39600</v>
      </c>
      <c r="C94" s="4"/>
      <c r="D94" s="102">
        <v>0</v>
      </c>
      <c r="E94" s="102">
        <v>0</v>
      </c>
      <c r="F94" s="102">
        <v>0</v>
      </c>
      <c r="G94" s="102">
        <v>0</v>
      </c>
      <c r="H94" s="102">
        <v>0</v>
      </c>
      <c r="I94" s="102">
        <v>0</v>
      </c>
    </row>
    <row r="95" spans="1:9" s="25" customFormat="1">
      <c r="A95" s="4"/>
      <c r="B95" s="100">
        <f ca="1">DayInfo!B95</f>
        <v>39630</v>
      </c>
      <c r="C95" s="4"/>
      <c r="D95" s="102">
        <v>0</v>
      </c>
      <c r="E95" s="102">
        <v>0</v>
      </c>
      <c r="F95" s="102">
        <v>0</v>
      </c>
      <c r="G95" s="102">
        <v>0</v>
      </c>
      <c r="H95" s="102">
        <v>0</v>
      </c>
      <c r="I95" s="102">
        <v>0</v>
      </c>
    </row>
    <row r="96" spans="1:9" s="25" customFormat="1">
      <c r="A96" s="4"/>
      <c r="B96" s="100">
        <f ca="1">DayInfo!B96</f>
        <v>39661</v>
      </c>
      <c r="C96" s="4"/>
      <c r="D96" s="102">
        <v>0</v>
      </c>
      <c r="E96" s="102">
        <v>0</v>
      </c>
      <c r="F96" s="102">
        <v>0</v>
      </c>
      <c r="G96" s="102">
        <v>0</v>
      </c>
      <c r="H96" s="102">
        <v>0</v>
      </c>
      <c r="I96" s="102">
        <v>0</v>
      </c>
    </row>
    <row r="97" spans="1:9" s="25" customFormat="1">
      <c r="A97" s="4"/>
      <c r="B97" s="100">
        <f ca="1">DayInfo!B97</f>
        <v>39692</v>
      </c>
      <c r="C97" s="4"/>
      <c r="D97" s="102">
        <v>0</v>
      </c>
      <c r="E97" s="102">
        <v>0</v>
      </c>
      <c r="F97" s="102">
        <v>0</v>
      </c>
      <c r="G97" s="102">
        <v>0</v>
      </c>
      <c r="H97" s="102">
        <v>0</v>
      </c>
      <c r="I97" s="102">
        <v>0</v>
      </c>
    </row>
    <row r="98" spans="1:9" s="25" customFormat="1">
      <c r="A98" s="4"/>
      <c r="B98" s="100">
        <f ca="1">DayInfo!B98</f>
        <v>39722</v>
      </c>
      <c r="C98" s="4"/>
      <c r="D98" s="102">
        <v>0</v>
      </c>
      <c r="E98" s="102">
        <v>0</v>
      </c>
      <c r="F98" s="102">
        <v>0</v>
      </c>
      <c r="G98" s="102">
        <v>0</v>
      </c>
      <c r="H98" s="102">
        <v>0</v>
      </c>
      <c r="I98" s="102">
        <v>0</v>
      </c>
    </row>
    <row r="99" spans="1:9" s="25" customFormat="1">
      <c r="A99" s="4"/>
      <c r="B99" s="100">
        <f ca="1">DayInfo!B99</f>
        <v>39753</v>
      </c>
      <c r="C99" s="4"/>
      <c r="D99" s="102">
        <v>0</v>
      </c>
      <c r="E99" s="102">
        <v>0</v>
      </c>
      <c r="F99" s="102">
        <v>0</v>
      </c>
      <c r="G99" s="102">
        <v>0</v>
      </c>
      <c r="H99" s="102">
        <v>0</v>
      </c>
      <c r="I99" s="102">
        <v>0</v>
      </c>
    </row>
    <row r="100" spans="1:9" s="25" customFormat="1">
      <c r="A100" s="4"/>
      <c r="B100" s="100">
        <f ca="1">DayInfo!B100</f>
        <v>39783</v>
      </c>
      <c r="C100" s="4"/>
      <c r="D100" s="102">
        <v>0</v>
      </c>
      <c r="E100" s="102">
        <v>0</v>
      </c>
      <c r="F100" s="102">
        <v>0</v>
      </c>
      <c r="G100" s="102">
        <v>0</v>
      </c>
      <c r="H100" s="102">
        <v>0</v>
      </c>
      <c r="I100" s="102">
        <v>0</v>
      </c>
    </row>
    <row r="101" spans="1:9" s="25" customFormat="1">
      <c r="A101" s="4"/>
      <c r="B101" s="100">
        <f ca="1">DayInfo!B101</f>
        <v>39814</v>
      </c>
      <c r="C101" s="4"/>
      <c r="D101" s="102">
        <v>0</v>
      </c>
      <c r="E101" s="102">
        <v>0</v>
      </c>
      <c r="F101" s="102">
        <v>0</v>
      </c>
      <c r="G101" s="102">
        <v>0</v>
      </c>
      <c r="H101" s="102">
        <v>0</v>
      </c>
      <c r="I101" s="102">
        <v>0</v>
      </c>
    </row>
    <row r="102" spans="1:9" s="25" customFormat="1">
      <c r="A102" s="4"/>
      <c r="B102" s="100">
        <f ca="1">DayInfo!B102</f>
        <v>39845</v>
      </c>
      <c r="C102" s="4"/>
      <c r="D102" s="102">
        <v>0</v>
      </c>
      <c r="E102" s="102">
        <v>0</v>
      </c>
      <c r="F102" s="102">
        <v>0</v>
      </c>
      <c r="G102" s="102">
        <v>0</v>
      </c>
      <c r="H102" s="102">
        <v>0</v>
      </c>
      <c r="I102" s="102">
        <v>0</v>
      </c>
    </row>
    <row r="103" spans="1:9" s="25" customFormat="1">
      <c r="A103" s="4"/>
      <c r="B103" s="100">
        <f ca="1">DayInfo!B103</f>
        <v>39873</v>
      </c>
      <c r="C103" s="4"/>
      <c r="D103" s="102">
        <v>0</v>
      </c>
      <c r="E103" s="102">
        <v>0</v>
      </c>
      <c r="F103" s="102">
        <v>0</v>
      </c>
      <c r="G103" s="102">
        <v>0</v>
      </c>
      <c r="H103" s="102">
        <v>0</v>
      </c>
      <c r="I103" s="102">
        <v>0</v>
      </c>
    </row>
    <row r="104" spans="1:9" s="25" customFormat="1">
      <c r="A104" s="4"/>
      <c r="B104" s="100">
        <f ca="1">DayInfo!B104</f>
        <v>39904</v>
      </c>
      <c r="C104" s="4"/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</row>
    <row r="105" spans="1:9" s="25" customFormat="1">
      <c r="A105" s="4"/>
      <c r="B105" s="100">
        <f ca="1">DayInfo!B105</f>
        <v>39934</v>
      </c>
      <c r="C105" s="4"/>
      <c r="D105" s="102">
        <v>0</v>
      </c>
      <c r="E105" s="102">
        <v>0</v>
      </c>
      <c r="F105" s="102">
        <v>0</v>
      </c>
      <c r="G105" s="102">
        <v>0</v>
      </c>
      <c r="H105" s="102">
        <v>0</v>
      </c>
      <c r="I105" s="102">
        <v>0</v>
      </c>
    </row>
    <row r="106" spans="1:9" s="25" customFormat="1">
      <c r="A106" s="4"/>
      <c r="B106" s="100">
        <f ca="1">DayInfo!B106</f>
        <v>39965</v>
      </c>
      <c r="C106" s="4"/>
      <c r="D106" s="102">
        <v>0</v>
      </c>
      <c r="E106" s="102">
        <v>0</v>
      </c>
      <c r="F106" s="102">
        <v>0</v>
      </c>
      <c r="G106" s="102">
        <v>0</v>
      </c>
      <c r="H106" s="102">
        <v>0</v>
      </c>
      <c r="I106" s="102">
        <v>0</v>
      </c>
    </row>
    <row r="107" spans="1:9" s="25" customFormat="1">
      <c r="A107" s="4"/>
      <c r="B107" s="100">
        <f ca="1">DayInfo!B107</f>
        <v>39995</v>
      </c>
      <c r="C107" s="4"/>
      <c r="D107" s="102">
        <v>0</v>
      </c>
      <c r="E107" s="102">
        <v>0</v>
      </c>
      <c r="F107" s="102">
        <v>0</v>
      </c>
      <c r="G107" s="102">
        <v>0</v>
      </c>
      <c r="H107" s="102">
        <v>0</v>
      </c>
      <c r="I107" s="102">
        <v>0</v>
      </c>
    </row>
    <row r="108" spans="1:9" s="25" customFormat="1">
      <c r="A108" s="4"/>
      <c r="B108" s="100">
        <f ca="1">DayInfo!B108</f>
        <v>40026</v>
      </c>
      <c r="C108" s="4"/>
      <c r="D108" s="102">
        <v>0</v>
      </c>
      <c r="E108" s="102">
        <v>0</v>
      </c>
      <c r="F108" s="102">
        <v>0</v>
      </c>
      <c r="G108" s="102">
        <v>0</v>
      </c>
      <c r="H108" s="102">
        <v>0</v>
      </c>
      <c r="I108" s="102">
        <v>0</v>
      </c>
    </row>
    <row r="109" spans="1:9" s="25" customFormat="1">
      <c r="A109" s="4"/>
      <c r="B109" s="100">
        <f ca="1">DayInfo!B109</f>
        <v>40057</v>
      </c>
      <c r="C109" s="4"/>
      <c r="D109" s="102">
        <v>0</v>
      </c>
      <c r="E109" s="102">
        <v>0</v>
      </c>
      <c r="F109" s="102">
        <v>0</v>
      </c>
      <c r="G109" s="102">
        <v>0</v>
      </c>
      <c r="H109" s="102">
        <v>0</v>
      </c>
      <c r="I109" s="102">
        <v>0</v>
      </c>
    </row>
    <row r="110" spans="1:9" s="25" customFormat="1">
      <c r="A110" s="4"/>
      <c r="B110" s="100">
        <f ca="1">DayInfo!B110</f>
        <v>40087</v>
      </c>
      <c r="C110" s="4"/>
      <c r="D110" s="102">
        <v>0</v>
      </c>
      <c r="E110" s="102">
        <v>0</v>
      </c>
      <c r="F110" s="102">
        <v>0</v>
      </c>
      <c r="G110" s="102">
        <v>0</v>
      </c>
      <c r="H110" s="102">
        <v>0</v>
      </c>
      <c r="I110" s="102">
        <v>0</v>
      </c>
    </row>
    <row r="111" spans="1:9" s="25" customFormat="1">
      <c r="A111" s="4"/>
      <c r="B111" s="100">
        <f ca="1">DayInfo!B111</f>
        <v>40118</v>
      </c>
      <c r="C111" s="4"/>
      <c r="D111" s="102">
        <v>0</v>
      </c>
      <c r="E111" s="102">
        <v>0</v>
      </c>
      <c r="F111" s="102">
        <v>0</v>
      </c>
      <c r="G111" s="102">
        <v>0</v>
      </c>
      <c r="H111" s="102">
        <v>0</v>
      </c>
      <c r="I111" s="102">
        <v>0</v>
      </c>
    </row>
    <row r="112" spans="1:9" s="25" customFormat="1">
      <c r="A112" s="4"/>
      <c r="B112" s="100">
        <f ca="1">DayInfo!B112</f>
        <v>40148</v>
      </c>
      <c r="C112" s="4"/>
      <c r="D112" s="102">
        <v>0</v>
      </c>
      <c r="E112" s="102">
        <v>0</v>
      </c>
      <c r="F112" s="102">
        <v>0</v>
      </c>
      <c r="G112" s="102">
        <v>0</v>
      </c>
      <c r="H112" s="102">
        <v>0</v>
      </c>
      <c r="I112" s="102">
        <v>0</v>
      </c>
    </row>
    <row r="113" spans="1:9" s="25" customFormat="1">
      <c r="A113" s="4"/>
      <c r="B113" s="100">
        <f ca="1">DayInfo!B113</f>
        <v>40179</v>
      </c>
      <c r="C113" s="4"/>
      <c r="D113" s="102">
        <v>0</v>
      </c>
      <c r="E113" s="102">
        <v>0</v>
      </c>
      <c r="F113" s="102">
        <v>0</v>
      </c>
      <c r="G113" s="102">
        <v>0</v>
      </c>
      <c r="H113" s="102">
        <v>0</v>
      </c>
      <c r="I113" s="102">
        <v>0</v>
      </c>
    </row>
    <row r="114" spans="1:9" s="25" customFormat="1">
      <c r="A114" s="4"/>
      <c r="B114" s="100">
        <f ca="1">DayInfo!B114</f>
        <v>40210</v>
      </c>
      <c r="C114" s="4"/>
      <c r="D114" s="102">
        <v>0</v>
      </c>
      <c r="E114" s="102">
        <v>0</v>
      </c>
      <c r="F114" s="102">
        <v>0</v>
      </c>
      <c r="G114" s="102">
        <v>0</v>
      </c>
      <c r="H114" s="102">
        <v>0</v>
      </c>
      <c r="I114" s="102">
        <v>0</v>
      </c>
    </row>
    <row r="115" spans="1:9" s="25" customFormat="1">
      <c r="A115" s="4"/>
      <c r="B115" s="100">
        <f ca="1">DayInfo!B115</f>
        <v>40238</v>
      </c>
      <c r="C115" s="4"/>
      <c r="D115" s="102">
        <v>0</v>
      </c>
      <c r="E115" s="102">
        <v>0</v>
      </c>
      <c r="F115" s="102">
        <v>0</v>
      </c>
      <c r="G115" s="102">
        <v>0</v>
      </c>
      <c r="H115" s="102">
        <v>0</v>
      </c>
      <c r="I115" s="102">
        <v>0</v>
      </c>
    </row>
    <row r="116" spans="1:9" s="25" customFormat="1">
      <c r="A116" s="4"/>
      <c r="B116" s="100">
        <f ca="1">DayInfo!B116</f>
        <v>40269</v>
      </c>
      <c r="C116" s="4"/>
      <c r="D116" s="102">
        <v>0</v>
      </c>
      <c r="E116" s="102">
        <v>0</v>
      </c>
      <c r="F116" s="102">
        <v>0</v>
      </c>
      <c r="G116" s="102">
        <v>0</v>
      </c>
      <c r="H116" s="102">
        <v>0</v>
      </c>
      <c r="I116" s="102">
        <v>0</v>
      </c>
    </row>
    <row r="117" spans="1:9" s="25" customFormat="1">
      <c r="A117" s="4"/>
      <c r="B117" s="100">
        <f ca="1">DayInfo!B117</f>
        <v>40299</v>
      </c>
      <c r="C117" s="4"/>
      <c r="D117" s="102">
        <v>0</v>
      </c>
      <c r="E117" s="102">
        <v>0</v>
      </c>
      <c r="F117" s="102">
        <v>0</v>
      </c>
      <c r="G117" s="102">
        <v>0</v>
      </c>
      <c r="H117" s="102">
        <v>0</v>
      </c>
      <c r="I117" s="102">
        <v>0</v>
      </c>
    </row>
    <row r="118" spans="1:9" s="25" customFormat="1">
      <c r="A118" s="4"/>
      <c r="B118" s="100">
        <f ca="1">DayInfo!B118</f>
        <v>40330</v>
      </c>
      <c r="C118" s="4"/>
      <c r="D118" s="102">
        <v>0</v>
      </c>
      <c r="E118" s="102">
        <v>0</v>
      </c>
      <c r="F118" s="102">
        <v>0</v>
      </c>
      <c r="G118" s="102">
        <v>0</v>
      </c>
      <c r="H118" s="102">
        <v>0</v>
      </c>
      <c r="I118" s="102">
        <v>0</v>
      </c>
    </row>
    <row r="119" spans="1:9" s="25" customFormat="1">
      <c r="A119" s="4"/>
      <c r="B119" s="100">
        <f ca="1">DayInfo!B119</f>
        <v>40360</v>
      </c>
      <c r="C119" s="4"/>
      <c r="D119" s="102">
        <v>0</v>
      </c>
      <c r="E119" s="102">
        <v>0</v>
      </c>
      <c r="F119" s="102">
        <v>0</v>
      </c>
      <c r="G119" s="102">
        <v>0</v>
      </c>
      <c r="H119" s="102">
        <v>0</v>
      </c>
      <c r="I119" s="102">
        <v>0</v>
      </c>
    </row>
    <row r="120" spans="1:9" s="25" customFormat="1">
      <c r="A120" s="4"/>
      <c r="B120" s="100">
        <f ca="1">DayInfo!B120</f>
        <v>40391</v>
      </c>
      <c r="C120" s="4"/>
      <c r="D120" s="102">
        <v>0</v>
      </c>
      <c r="E120" s="102">
        <v>0</v>
      </c>
      <c r="F120" s="102">
        <v>0</v>
      </c>
      <c r="G120" s="102">
        <v>0</v>
      </c>
      <c r="H120" s="102">
        <v>0</v>
      </c>
      <c r="I120" s="102">
        <v>0</v>
      </c>
    </row>
    <row r="121" spans="1:9" s="25" customFormat="1">
      <c r="A121" s="4"/>
      <c r="B121" s="100">
        <f ca="1">DayInfo!B121</f>
        <v>40422</v>
      </c>
      <c r="C121" s="4"/>
      <c r="D121" s="102">
        <v>0</v>
      </c>
      <c r="E121" s="102">
        <v>0</v>
      </c>
      <c r="F121" s="102">
        <v>0</v>
      </c>
      <c r="G121" s="102">
        <v>0</v>
      </c>
      <c r="H121" s="102">
        <v>0</v>
      </c>
      <c r="I121" s="102">
        <v>0</v>
      </c>
    </row>
    <row r="122" spans="1:9" s="25" customFormat="1">
      <c r="A122" s="4"/>
      <c r="B122" s="100">
        <f ca="1">DayInfo!B122</f>
        <v>40452</v>
      </c>
      <c r="C122" s="4"/>
      <c r="D122" s="102">
        <v>0</v>
      </c>
      <c r="E122" s="102">
        <v>0</v>
      </c>
      <c r="F122" s="102">
        <v>0</v>
      </c>
      <c r="G122" s="102">
        <v>0</v>
      </c>
      <c r="H122" s="102">
        <v>0</v>
      </c>
      <c r="I122" s="102">
        <v>0</v>
      </c>
    </row>
    <row r="123" spans="1:9" s="25" customFormat="1">
      <c r="A123" s="4"/>
      <c r="B123" s="100">
        <f ca="1">DayInfo!B123</f>
        <v>40483</v>
      </c>
      <c r="C123" s="4"/>
      <c r="D123" s="102">
        <v>0</v>
      </c>
      <c r="E123" s="102">
        <v>0</v>
      </c>
      <c r="F123" s="102">
        <v>0</v>
      </c>
      <c r="G123" s="102">
        <v>0</v>
      </c>
      <c r="H123" s="102">
        <v>0</v>
      </c>
      <c r="I123" s="102">
        <v>0</v>
      </c>
    </row>
    <row r="124" spans="1:9" s="25" customFormat="1">
      <c r="A124" s="4"/>
      <c r="B124" s="100">
        <f ca="1">DayInfo!B124</f>
        <v>40513</v>
      </c>
      <c r="C124" s="4"/>
      <c r="D124" s="102">
        <v>0</v>
      </c>
      <c r="E124" s="102">
        <v>0</v>
      </c>
      <c r="F124" s="102">
        <v>0</v>
      </c>
      <c r="G124" s="102">
        <v>0</v>
      </c>
      <c r="H124" s="102">
        <v>0</v>
      </c>
      <c r="I124" s="102">
        <v>0</v>
      </c>
    </row>
    <row r="125" spans="1:9" s="25" customFormat="1">
      <c r="A125" s="4"/>
      <c r="B125" s="100">
        <f ca="1">DayInfo!B125</f>
        <v>40544</v>
      </c>
      <c r="C125" s="4"/>
      <c r="D125" s="102">
        <v>0</v>
      </c>
      <c r="E125" s="102">
        <v>0</v>
      </c>
      <c r="F125" s="102">
        <v>0</v>
      </c>
      <c r="G125" s="102">
        <v>0</v>
      </c>
      <c r="H125" s="102">
        <v>0</v>
      </c>
      <c r="I125" s="102">
        <v>0</v>
      </c>
    </row>
    <row r="126" spans="1:9" s="25" customFormat="1">
      <c r="A126" s="4"/>
      <c r="B126" s="100">
        <f ca="1">DayInfo!B126</f>
        <v>40575</v>
      </c>
      <c r="C126" s="4"/>
      <c r="D126" s="102">
        <v>0</v>
      </c>
      <c r="E126" s="102">
        <v>0</v>
      </c>
      <c r="F126" s="102">
        <v>0</v>
      </c>
      <c r="G126" s="102">
        <v>0</v>
      </c>
      <c r="H126" s="102">
        <v>0</v>
      </c>
      <c r="I126" s="102">
        <v>0</v>
      </c>
    </row>
    <row r="127" spans="1:9" s="25" customFormat="1">
      <c r="A127" s="4"/>
      <c r="B127" s="100">
        <f ca="1">DayInfo!B127</f>
        <v>40603</v>
      </c>
      <c r="C127" s="4"/>
      <c r="D127" s="102">
        <v>0</v>
      </c>
      <c r="E127" s="102">
        <v>0</v>
      </c>
      <c r="F127" s="102">
        <v>0</v>
      </c>
      <c r="G127" s="102">
        <v>0</v>
      </c>
      <c r="H127" s="102">
        <v>0</v>
      </c>
      <c r="I127" s="102">
        <v>0</v>
      </c>
    </row>
    <row r="128" spans="1:9" s="25" customFormat="1">
      <c r="A128" s="4"/>
      <c r="B128" s="100">
        <f ca="1">DayInfo!B128</f>
        <v>40634</v>
      </c>
      <c r="C128" s="4"/>
      <c r="D128" s="102">
        <v>0</v>
      </c>
      <c r="E128" s="102">
        <v>0</v>
      </c>
      <c r="F128" s="102">
        <v>0</v>
      </c>
      <c r="G128" s="102">
        <v>0</v>
      </c>
      <c r="H128" s="102">
        <v>0</v>
      </c>
      <c r="I128" s="102">
        <v>0</v>
      </c>
    </row>
    <row r="129" spans="1:9" s="25" customFormat="1">
      <c r="A129" s="4"/>
      <c r="B129" s="100">
        <f ca="1">DayInfo!B129</f>
        <v>40664</v>
      </c>
      <c r="C129" s="4"/>
      <c r="D129" s="102">
        <v>0</v>
      </c>
      <c r="E129" s="102">
        <v>0</v>
      </c>
      <c r="F129" s="102">
        <v>0</v>
      </c>
      <c r="G129" s="102">
        <v>0</v>
      </c>
      <c r="H129" s="102">
        <v>0</v>
      </c>
      <c r="I129" s="102">
        <v>0</v>
      </c>
    </row>
    <row r="130" spans="1:9" s="25" customFormat="1">
      <c r="A130" s="4"/>
      <c r="B130" s="100">
        <f ca="1">DayInfo!B130</f>
        <v>40695</v>
      </c>
      <c r="C130" s="4"/>
      <c r="D130" s="102">
        <v>0</v>
      </c>
      <c r="E130" s="102">
        <v>0</v>
      </c>
      <c r="F130" s="102">
        <v>0</v>
      </c>
      <c r="G130" s="102">
        <v>0</v>
      </c>
      <c r="H130" s="102">
        <v>0</v>
      </c>
      <c r="I130" s="102">
        <v>0</v>
      </c>
    </row>
    <row r="131" spans="1:9" s="25" customFormat="1">
      <c r="A131" s="4"/>
      <c r="B131" s="100">
        <f ca="1">DayInfo!B131</f>
        <v>40725</v>
      </c>
      <c r="C131" s="4"/>
      <c r="D131" s="102">
        <v>0</v>
      </c>
      <c r="E131" s="102">
        <v>0</v>
      </c>
      <c r="F131" s="102">
        <v>0</v>
      </c>
      <c r="G131" s="102">
        <v>0</v>
      </c>
      <c r="H131" s="102">
        <v>0</v>
      </c>
      <c r="I131" s="102">
        <v>0</v>
      </c>
    </row>
    <row r="132" spans="1:9" s="25" customFormat="1">
      <c r="A132" s="4"/>
      <c r="B132" s="100">
        <f ca="1">DayInfo!B132</f>
        <v>40756</v>
      </c>
      <c r="C132" s="4"/>
      <c r="D132" s="102">
        <v>0</v>
      </c>
      <c r="E132" s="102">
        <v>0</v>
      </c>
      <c r="F132" s="102">
        <v>0</v>
      </c>
      <c r="G132" s="102">
        <v>0</v>
      </c>
      <c r="H132" s="102">
        <v>0</v>
      </c>
      <c r="I132" s="102">
        <v>0</v>
      </c>
    </row>
    <row r="133" spans="1:9" s="25" customFormat="1">
      <c r="A133" s="4"/>
      <c r="B133" s="100">
        <f ca="1">DayInfo!B133</f>
        <v>40787</v>
      </c>
      <c r="C133" s="4"/>
      <c r="D133" s="102">
        <v>0</v>
      </c>
      <c r="E133" s="102">
        <v>0</v>
      </c>
      <c r="F133" s="102">
        <v>0</v>
      </c>
      <c r="G133" s="102">
        <v>0</v>
      </c>
      <c r="H133" s="102">
        <v>0</v>
      </c>
      <c r="I133" s="102">
        <v>0</v>
      </c>
    </row>
    <row r="134" spans="1:9" s="25" customFormat="1">
      <c r="A134" s="4"/>
      <c r="B134" s="100">
        <f ca="1">DayInfo!B134</f>
        <v>40817</v>
      </c>
      <c r="C134" s="4"/>
      <c r="D134" s="102">
        <v>0</v>
      </c>
      <c r="E134" s="102">
        <v>0</v>
      </c>
      <c r="F134" s="102">
        <v>0</v>
      </c>
      <c r="G134" s="102">
        <v>0</v>
      </c>
      <c r="H134" s="102">
        <v>0</v>
      </c>
      <c r="I134" s="102">
        <v>0</v>
      </c>
    </row>
    <row r="135" spans="1:9" s="25" customFormat="1">
      <c r="A135" s="4"/>
      <c r="B135" s="100">
        <f ca="1">DayInfo!B135</f>
        <v>40848</v>
      </c>
      <c r="C135" s="4"/>
      <c r="D135" s="102">
        <v>0</v>
      </c>
      <c r="E135" s="102">
        <v>0</v>
      </c>
      <c r="F135" s="102">
        <v>0</v>
      </c>
      <c r="G135" s="102">
        <v>0</v>
      </c>
      <c r="H135" s="102">
        <v>0</v>
      </c>
      <c r="I135" s="102">
        <v>0</v>
      </c>
    </row>
    <row r="136" spans="1:9" s="25" customFormat="1">
      <c r="A136" s="4"/>
      <c r="B136" s="100">
        <f ca="1">DayInfo!B136</f>
        <v>40878</v>
      </c>
      <c r="C136" s="4"/>
      <c r="D136" s="102">
        <v>0</v>
      </c>
      <c r="E136" s="102">
        <v>0</v>
      </c>
      <c r="F136" s="102">
        <v>0</v>
      </c>
      <c r="G136" s="102">
        <v>0</v>
      </c>
      <c r="H136" s="102">
        <v>0</v>
      </c>
      <c r="I136" s="102">
        <v>0</v>
      </c>
    </row>
    <row r="137" spans="1:9" s="25" customFormat="1">
      <c r="A137" s="4"/>
      <c r="B137" s="100">
        <f ca="1">DayInfo!B137</f>
        <v>40909</v>
      </c>
      <c r="C137" s="4"/>
      <c r="D137" s="102">
        <v>0</v>
      </c>
      <c r="E137" s="102">
        <v>0</v>
      </c>
      <c r="F137" s="102">
        <v>0</v>
      </c>
      <c r="G137" s="102">
        <v>0</v>
      </c>
      <c r="H137" s="102">
        <v>0</v>
      </c>
      <c r="I137" s="102">
        <v>0</v>
      </c>
    </row>
    <row r="138" spans="1:9" s="25" customFormat="1">
      <c r="A138" s="4"/>
      <c r="B138" s="100">
        <f ca="1">DayInfo!B138</f>
        <v>40940</v>
      </c>
      <c r="C138" s="4"/>
      <c r="D138" s="102">
        <v>0</v>
      </c>
      <c r="E138" s="102">
        <v>0</v>
      </c>
      <c r="F138" s="102">
        <v>0</v>
      </c>
      <c r="G138" s="102">
        <v>0</v>
      </c>
      <c r="H138" s="102">
        <v>0</v>
      </c>
      <c r="I138" s="102">
        <v>0</v>
      </c>
    </row>
    <row r="139" spans="1:9" s="25" customFormat="1">
      <c r="A139" s="4"/>
      <c r="B139" s="100">
        <f ca="1">DayInfo!B139</f>
        <v>40969</v>
      </c>
      <c r="C139" s="4"/>
      <c r="D139" s="102">
        <v>0</v>
      </c>
      <c r="E139" s="102">
        <v>0</v>
      </c>
      <c r="F139" s="102">
        <v>0</v>
      </c>
      <c r="G139" s="102">
        <v>0</v>
      </c>
      <c r="H139" s="102">
        <v>0</v>
      </c>
      <c r="I139" s="102">
        <v>0</v>
      </c>
    </row>
    <row r="140" spans="1:9" s="25" customFormat="1">
      <c r="A140" s="4"/>
      <c r="B140" s="100">
        <f ca="1">DayInfo!B140</f>
        <v>41000</v>
      </c>
      <c r="C140" s="4"/>
      <c r="D140" s="102">
        <v>0</v>
      </c>
      <c r="E140" s="102">
        <v>0</v>
      </c>
      <c r="F140" s="102">
        <v>0</v>
      </c>
      <c r="G140" s="102">
        <v>0</v>
      </c>
      <c r="H140" s="102">
        <v>0</v>
      </c>
      <c r="I140" s="102">
        <v>0</v>
      </c>
    </row>
    <row r="141" spans="1:9" s="25" customFormat="1">
      <c r="A141" s="4"/>
      <c r="B141" s="100">
        <f ca="1">DayInfo!B141</f>
        <v>41030</v>
      </c>
      <c r="C141" s="4"/>
      <c r="D141" s="102">
        <v>0</v>
      </c>
      <c r="E141" s="102">
        <v>0</v>
      </c>
      <c r="F141" s="102">
        <v>0</v>
      </c>
      <c r="G141" s="102">
        <v>0</v>
      </c>
      <c r="H141" s="102">
        <v>0</v>
      </c>
      <c r="I141" s="102">
        <v>0</v>
      </c>
    </row>
    <row r="142" spans="1:9" s="25" customFormat="1">
      <c r="A142" s="4"/>
      <c r="B142" s="100">
        <f ca="1">DayInfo!B142</f>
        <v>41061</v>
      </c>
      <c r="C142" s="4"/>
      <c r="D142" s="102">
        <v>0</v>
      </c>
      <c r="E142" s="102">
        <v>0</v>
      </c>
      <c r="F142" s="102">
        <v>0</v>
      </c>
      <c r="G142" s="102">
        <v>0</v>
      </c>
      <c r="H142" s="102">
        <v>0</v>
      </c>
      <c r="I142" s="102">
        <v>0</v>
      </c>
    </row>
    <row r="143" spans="1:9" s="25" customFormat="1">
      <c r="A143" s="4"/>
      <c r="B143" s="100">
        <f ca="1">DayInfo!B143</f>
        <v>41091</v>
      </c>
      <c r="C143" s="4"/>
      <c r="D143" s="102">
        <v>0</v>
      </c>
      <c r="E143" s="102">
        <v>0</v>
      </c>
      <c r="F143" s="102">
        <v>0</v>
      </c>
      <c r="G143" s="102">
        <v>0</v>
      </c>
      <c r="H143" s="102">
        <v>0</v>
      </c>
      <c r="I143" s="102">
        <v>0</v>
      </c>
    </row>
    <row r="144" spans="1:9" s="25" customFormat="1">
      <c r="A144" s="4"/>
      <c r="B144" s="100">
        <f ca="1">DayInfo!B144</f>
        <v>41122</v>
      </c>
      <c r="C144" s="4"/>
      <c r="D144" s="102">
        <v>0</v>
      </c>
      <c r="E144" s="102">
        <v>0</v>
      </c>
      <c r="F144" s="102">
        <v>0</v>
      </c>
      <c r="G144" s="102">
        <v>0</v>
      </c>
      <c r="H144" s="102">
        <v>0</v>
      </c>
      <c r="I144" s="102">
        <v>0</v>
      </c>
    </row>
    <row r="145" spans="1:9" s="25" customFormat="1">
      <c r="A145" s="4"/>
      <c r="B145" s="100">
        <f ca="1">DayInfo!B145</f>
        <v>41153</v>
      </c>
      <c r="C145" s="4"/>
      <c r="D145" s="102">
        <v>0</v>
      </c>
      <c r="E145" s="102">
        <v>0</v>
      </c>
      <c r="F145" s="102">
        <v>0</v>
      </c>
      <c r="G145" s="102">
        <v>0</v>
      </c>
      <c r="H145" s="102">
        <v>0</v>
      </c>
      <c r="I145" s="102">
        <v>0</v>
      </c>
    </row>
    <row r="146" spans="1:9" s="25" customFormat="1">
      <c r="A146" s="4"/>
      <c r="B146" s="100">
        <f ca="1">DayInfo!B146</f>
        <v>41183</v>
      </c>
      <c r="C146" s="4"/>
      <c r="D146" s="102">
        <v>0</v>
      </c>
      <c r="E146" s="102">
        <v>0</v>
      </c>
      <c r="F146" s="102">
        <v>0</v>
      </c>
      <c r="G146" s="102">
        <v>0</v>
      </c>
      <c r="H146" s="102">
        <v>0</v>
      </c>
      <c r="I146" s="102">
        <v>0</v>
      </c>
    </row>
    <row r="147" spans="1:9" s="25" customFormat="1">
      <c r="A147" s="4"/>
      <c r="B147" s="100">
        <f ca="1">DayInfo!B147</f>
        <v>41214</v>
      </c>
      <c r="C147" s="4"/>
      <c r="D147" s="102">
        <v>0</v>
      </c>
      <c r="E147" s="102">
        <v>0</v>
      </c>
      <c r="F147" s="102">
        <v>0</v>
      </c>
      <c r="G147" s="102">
        <v>0</v>
      </c>
      <c r="H147" s="102">
        <v>0</v>
      </c>
      <c r="I147" s="102">
        <v>0</v>
      </c>
    </row>
    <row r="148" spans="1:9" s="25" customFormat="1">
      <c r="A148" s="4"/>
      <c r="B148" s="100">
        <f ca="1">DayInfo!B148</f>
        <v>41244</v>
      </c>
      <c r="C148" s="4"/>
      <c r="D148" s="102">
        <v>0</v>
      </c>
      <c r="E148" s="102">
        <v>0</v>
      </c>
      <c r="F148" s="102">
        <v>0</v>
      </c>
      <c r="G148" s="102">
        <v>0</v>
      </c>
      <c r="H148" s="102">
        <v>0</v>
      </c>
      <c r="I148" s="102">
        <v>0</v>
      </c>
    </row>
    <row r="149" spans="1:9" s="25" customFormat="1">
      <c r="A149" s="4"/>
      <c r="B149" s="100">
        <f ca="1">DayInfo!B149</f>
        <v>41275</v>
      </c>
      <c r="C149" s="4"/>
      <c r="D149" s="102">
        <v>0</v>
      </c>
      <c r="E149" s="102">
        <v>0</v>
      </c>
      <c r="F149" s="102">
        <v>0</v>
      </c>
      <c r="G149" s="102">
        <v>0</v>
      </c>
      <c r="H149" s="102">
        <v>0</v>
      </c>
      <c r="I149" s="102">
        <v>0</v>
      </c>
    </row>
    <row r="150" spans="1:9" s="25" customFormat="1">
      <c r="A150" s="4"/>
      <c r="B150" s="100">
        <f ca="1">DayInfo!B150</f>
        <v>41306</v>
      </c>
      <c r="C150" s="4"/>
      <c r="D150" s="102">
        <v>0</v>
      </c>
      <c r="E150" s="102">
        <v>0</v>
      </c>
      <c r="F150" s="102">
        <v>0</v>
      </c>
      <c r="G150" s="102">
        <v>0</v>
      </c>
      <c r="H150" s="102">
        <v>0</v>
      </c>
      <c r="I150" s="102">
        <v>0</v>
      </c>
    </row>
    <row r="151" spans="1:9" s="25" customFormat="1">
      <c r="A151" s="4"/>
      <c r="B151" s="100">
        <f ca="1">DayInfo!B151</f>
        <v>41334</v>
      </c>
      <c r="C151" s="4"/>
      <c r="D151" s="102">
        <v>0</v>
      </c>
      <c r="E151" s="102">
        <v>0</v>
      </c>
      <c r="F151" s="102">
        <v>0</v>
      </c>
      <c r="G151" s="102">
        <v>0</v>
      </c>
      <c r="H151" s="102">
        <v>0</v>
      </c>
      <c r="I151" s="102">
        <v>0</v>
      </c>
    </row>
    <row r="152" spans="1:9" s="25" customFormat="1">
      <c r="A152" s="4"/>
      <c r="B152" s="100">
        <f ca="1">DayInfo!B152</f>
        <v>41365</v>
      </c>
      <c r="C152" s="4"/>
      <c r="D152" s="102">
        <v>0</v>
      </c>
      <c r="E152" s="102">
        <v>0</v>
      </c>
      <c r="F152" s="102">
        <v>0</v>
      </c>
      <c r="G152" s="102">
        <v>0</v>
      </c>
      <c r="H152" s="102">
        <v>0</v>
      </c>
      <c r="I152" s="102">
        <v>0</v>
      </c>
    </row>
    <row r="153" spans="1:9" s="25" customFormat="1">
      <c r="A153" s="4"/>
      <c r="B153" s="100">
        <f ca="1">DayInfo!B153</f>
        <v>41395</v>
      </c>
      <c r="C153" s="4"/>
      <c r="D153" s="102">
        <v>0</v>
      </c>
      <c r="E153" s="102">
        <v>0</v>
      </c>
      <c r="F153" s="102">
        <v>0</v>
      </c>
      <c r="G153" s="102">
        <v>0</v>
      </c>
      <c r="H153" s="102">
        <v>0</v>
      </c>
      <c r="I153" s="102">
        <v>0</v>
      </c>
    </row>
    <row r="154" spans="1:9" s="25" customFormat="1">
      <c r="A154" s="4"/>
      <c r="B154" s="100">
        <f ca="1">DayInfo!B154</f>
        <v>41426</v>
      </c>
      <c r="C154" s="4"/>
      <c r="D154" s="102">
        <v>0</v>
      </c>
      <c r="E154" s="102">
        <v>0</v>
      </c>
      <c r="F154" s="102">
        <v>0</v>
      </c>
      <c r="G154" s="102">
        <v>0</v>
      </c>
      <c r="H154" s="102">
        <v>0</v>
      </c>
      <c r="I154" s="102">
        <v>0</v>
      </c>
    </row>
    <row r="155" spans="1:9" s="25" customFormat="1">
      <c r="A155" s="4"/>
      <c r="B155" s="100">
        <f ca="1">DayInfo!B155</f>
        <v>41456</v>
      </c>
      <c r="C155" s="4"/>
      <c r="D155" s="102">
        <v>0</v>
      </c>
      <c r="E155" s="102">
        <v>0</v>
      </c>
      <c r="F155" s="102">
        <v>0</v>
      </c>
      <c r="G155" s="102">
        <v>0</v>
      </c>
      <c r="H155" s="102">
        <v>0</v>
      </c>
      <c r="I155" s="102">
        <v>0</v>
      </c>
    </row>
    <row r="156" spans="1:9" s="25" customFormat="1">
      <c r="A156" s="4"/>
      <c r="B156" s="100">
        <f ca="1">DayInfo!B156</f>
        <v>41487</v>
      </c>
      <c r="C156" s="4"/>
      <c r="D156" s="102">
        <v>0</v>
      </c>
      <c r="E156" s="102">
        <v>0</v>
      </c>
      <c r="F156" s="102">
        <v>0</v>
      </c>
      <c r="G156" s="102">
        <v>0</v>
      </c>
      <c r="H156" s="102">
        <v>0</v>
      </c>
      <c r="I156" s="102">
        <v>0</v>
      </c>
    </row>
    <row r="157" spans="1:9" s="25" customFormat="1">
      <c r="A157" s="4"/>
      <c r="B157" s="100">
        <f ca="1">DayInfo!B157</f>
        <v>41518</v>
      </c>
      <c r="C157" s="4"/>
      <c r="D157" s="102">
        <v>0</v>
      </c>
      <c r="E157" s="102">
        <v>0</v>
      </c>
      <c r="F157" s="102">
        <v>0</v>
      </c>
      <c r="G157" s="102">
        <v>0</v>
      </c>
      <c r="H157" s="102">
        <v>0</v>
      </c>
      <c r="I157" s="102">
        <v>0</v>
      </c>
    </row>
    <row r="158" spans="1:9" s="25" customFormat="1">
      <c r="A158" s="4"/>
      <c r="B158" s="100">
        <f ca="1">DayInfo!B158</f>
        <v>41548</v>
      </c>
      <c r="C158" s="4"/>
      <c r="D158" s="102">
        <v>0</v>
      </c>
      <c r="E158" s="102">
        <v>0</v>
      </c>
      <c r="F158" s="102">
        <v>0</v>
      </c>
      <c r="G158" s="102">
        <v>0</v>
      </c>
      <c r="H158" s="102">
        <v>0</v>
      </c>
      <c r="I158" s="102">
        <v>0</v>
      </c>
    </row>
    <row r="159" spans="1:9" s="25" customFormat="1">
      <c r="A159" s="4"/>
      <c r="B159" s="100">
        <f ca="1">DayInfo!B159</f>
        <v>41579</v>
      </c>
      <c r="C159" s="4"/>
      <c r="D159" s="102">
        <v>0</v>
      </c>
      <c r="E159" s="102">
        <v>0</v>
      </c>
      <c r="F159" s="102">
        <v>0</v>
      </c>
      <c r="G159" s="102">
        <v>0</v>
      </c>
      <c r="H159" s="102">
        <v>0</v>
      </c>
      <c r="I159" s="102">
        <v>0</v>
      </c>
    </row>
    <row r="160" spans="1:9" s="25" customFormat="1">
      <c r="A160" s="4"/>
      <c r="B160" s="100">
        <f ca="1">DayInfo!B160</f>
        <v>41609</v>
      </c>
      <c r="C160" s="4"/>
      <c r="D160" s="102">
        <v>0</v>
      </c>
      <c r="E160" s="102">
        <v>0</v>
      </c>
      <c r="F160" s="102">
        <v>0</v>
      </c>
      <c r="G160" s="102">
        <v>0</v>
      </c>
      <c r="H160" s="102">
        <v>0</v>
      </c>
      <c r="I160" s="102">
        <v>0</v>
      </c>
    </row>
    <row r="161" spans="1:9" s="25" customFormat="1">
      <c r="A161" s="4"/>
      <c r="B161" s="100">
        <f ca="1">DayInfo!B161</f>
        <v>41640</v>
      </c>
      <c r="C161" s="4"/>
      <c r="D161" s="102">
        <v>0</v>
      </c>
      <c r="E161" s="102">
        <v>0</v>
      </c>
      <c r="F161" s="102">
        <v>0</v>
      </c>
      <c r="G161" s="102">
        <v>0</v>
      </c>
      <c r="H161" s="102">
        <v>0</v>
      </c>
      <c r="I161" s="102">
        <v>0</v>
      </c>
    </row>
    <row r="162" spans="1:9" s="25" customFormat="1">
      <c r="A162" s="4"/>
      <c r="B162" s="100">
        <f ca="1">DayInfo!B162</f>
        <v>41671</v>
      </c>
      <c r="C162" s="4"/>
      <c r="D162" s="102">
        <v>0</v>
      </c>
      <c r="E162" s="102">
        <v>0</v>
      </c>
      <c r="F162" s="102">
        <v>0</v>
      </c>
      <c r="G162" s="102">
        <v>0</v>
      </c>
      <c r="H162" s="102">
        <v>0</v>
      </c>
      <c r="I162" s="102">
        <v>0</v>
      </c>
    </row>
    <row r="163" spans="1:9" s="25" customFormat="1">
      <c r="A163" s="4"/>
      <c r="B163" s="100">
        <f ca="1">DayInfo!B163</f>
        <v>41699</v>
      </c>
      <c r="C163" s="4"/>
      <c r="D163" s="102">
        <v>0</v>
      </c>
      <c r="E163" s="102">
        <v>0</v>
      </c>
      <c r="F163" s="102">
        <v>0</v>
      </c>
      <c r="G163" s="102">
        <v>0</v>
      </c>
      <c r="H163" s="102">
        <v>0</v>
      </c>
      <c r="I163" s="102">
        <v>0</v>
      </c>
    </row>
    <row r="164" spans="1:9" s="25" customFormat="1">
      <c r="A164" s="4"/>
      <c r="B164" s="100">
        <f ca="1">DayInfo!B164</f>
        <v>41730</v>
      </c>
      <c r="C164" s="4"/>
      <c r="D164" s="102">
        <v>0</v>
      </c>
      <c r="E164" s="102">
        <v>0</v>
      </c>
      <c r="F164" s="102">
        <v>0</v>
      </c>
      <c r="G164" s="102">
        <v>0</v>
      </c>
      <c r="H164" s="102">
        <v>0</v>
      </c>
      <c r="I164" s="102">
        <v>0</v>
      </c>
    </row>
    <row r="165" spans="1:9" s="25" customFormat="1">
      <c r="A165" s="4"/>
      <c r="B165" s="100">
        <f ca="1">DayInfo!B165</f>
        <v>41760</v>
      </c>
      <c r="C165" s="4"/>
      <c r="D165" s="102">
        <v>0</v>
      </c>
      <c r="E165" s="102">
        <v>0</v>
      </c>
      <c r="F165" s="102">
        <v>0</v>
      </c>
      <c r="G165" s="102">
        <v>0</v>
      </c>
      <c r="H165" s="102">
        <v>0</v>
      </c>
      <c r="I165" s="102">
        <v>0</v>
      </c>
    </row>
    <row r="166" spans="1:9" s="25" customFormat="1">
      <c r="A166" s="4"/>
      <c r="B166" s="100">
        <f ca="1">DayInfo!B166</f>
        <v>41791</v>
      </c>
      <c r="C166" s="4"/>
      <c r="D166" s="102">
        <v>0</v>
      </c>
      <c r="E166" s="102">
        <v>0</v>
      </c>
      <c r="F166" s="102">
        <v>0</v>
      </c>
      <c r="G166" s="102">
        <v>0</v>
      </c>
      <c r="H166" s="102">
        <v>0</v>
      </c>
      <c r="I166" s="102">
        <v>0</v>
      </c>
    </row>
    <row r="167" spans="1:9" s="25" customFormat="1">
      <c r="A167" s="4"/>
      <c r="B167" s="100">
        <f ca="1">DayInfo!B167</f>
        <v>41821</v>
      </c>
      <c r="C167" s="4"/>
      <c r="D167" s="102">
        <v>0</v>
      </c>
      <c r="E167" s="102">
        <v>0</v>
      </c>
      <c r="F167" s="102">
        <v>0</v>
      </c>
      <c r="G167" s="102">
        <v>0</v>
      </c>
      <c r="H167" s="102">
        <v>0</v>
      </c>
      <c r="I167" s="102">
        <v>0</v>
      </c>
    </row>
    <row r="168" spans="1:9" s="25" customFormat="1">
      <c r="A168" s="4"/>
      <c r="B168" s="100">
        <f ca="1">DayInfo!B168</f>
        <v>41852</v>
      </c>
      <c r="C168" s="4"/>
      <c r="D168" s="102">
        <v>0</v>
      </c>
      <c r="E168" s="102">
        <v>0</v>
      </c>
      <c r="F168" s="102">
        <v>0</v>
      </c>
      <c r="G168" s="102">
        <v>0</v>
      </c>
      <c r="H168" s="102">
        <v>0</v>
      </c>
      <c r="I168" s="102">
        <v>0</v>
      </c>
    </row>
    <row r="169" spans="1:9" s="25" customFormat="1">
      <c r="A169" s="4"/>
      <c r="B169" s="100">
        <f ca="1">DayInfo!B169</f>
        <v>41883</v>
      </c>
      <c r="C169" s="4"/>
      <c r="D169" s="102">
        <v>0</v>
      </c>
      <c r="E169" s="102">
        <v>0</v>
      </c>
      <c r="F169" s="102">
        <v>0</v>
      </c>
      <c r="G169" s="102">
        <v>0</v>
      </c>
      <c r="H169" s="102">
        <v>0</v>
      </c>
      <c r="I169" s="102">
        <v>0</v>
      </c>
    </row>
    <row r="170" spans="1:9" s="25" customFormat="1">
      <c r="A170" s="4"/>
      <c r="B170" s="100">
        <f ca="1">DayInfo!B170</f>
        <v>41913</v>
      </c>
      <c r="C170" s="4"/>
      <c r="D170" s="102">
        <v>0</v>
      </c>
      <c r="E170" s="102">
        <v>0</v>
      </c>
      <c r="F170" s="102">
        <v>0</v>
      </c>
      <c r="G170" s="102">
        <v>0</v>
      </c>
      <c r="H170" s="102">
        <v>0</v>
      </c>
      <c r="I170" s="102">
        <v>0</v>
      </c>
    </row>
    <row r="171" spans="1:9" s="25" customFormat="1">
      <c r="A171" s="4"/>
      <c r="B171" s="100">
        <f ca="1">DayInfo!B171</f>
        <v>41944</v>
      </c>
      <c r="C171" s="4"/>
      <c r="D171" s="102">
        <v>0</v>
      </c>
      <c r="E171" s="102">
        <v>0</v>
      </c>
      <c r="F171" s="102">
        <v>0</v>
      </c>
      <c r="G171" s="102">
        <v>0</v>
      </c>
      <c r="H171" s="102">
        <v>0</v>
      </c>
      <c r="I171" s="102">
        <v>0</v>
      </c>
    </row>
    <row r="172" spans="1:9" s="25" customFormat="1">
      <c r="A172" s="4"/>
      <c r="B172" s="100">
        <f ca="1">DayInfo!B172</f>
        <v>41974</v>
      </c>
      <c r="C172" s="4"/>
      <c r="D172" s="102">
        <v>0</v>
      </c>
      <c r="E172" s="102">
        <v>0</v>
      </c>
      <c r="F172" s="102">
        <v>0</v>
      </c>
      <c r="G172" s="102">
        <v>0</v>
      </c>
      <c r="H172" s="102">
        <v>0</v>
      </c>
      <c r="I172" s="102">
        <v>0</v>
      </c>
    </row>
    <row r="173" spans="1:9" s="25" customFormat="1">
      <c r="A173" s="4"/>
      <c r="B173" s="100">
        <f ca="1">DayInfo!B173</f>
        <v>42005</v>
      </c>
      <c r="C173" s="4"/>
      <c r="D173" s="102">
        <v>0</v>
      </c>
      <c r="E173" s="102">
        <v>0</v>
      </c>
      <c r="F173" s="102">
        <v>0</v>
      </c>
      <c r="G173" s="102">
        <v>0</v>
      </c>
      <c r="H173" s="102">
        <v>0</v>
      </c>
      <c r="I173" s="102">
        <v>0</v>
      </c>
    </row>
    <row r="174" spans="1:9" s="25" customFormat="1">
      <c r="A174" s="4"/>
      <c r="B174" s="100">
        <f ca="1">DayInfo!B174</f>
        <v>42036</v>
      </c>
      <c r="C174" s="4"/>
      <c r="D174" s="102">
        <v>0</v>
      </c>
      <c r="E174" s="102">
        <v>0</v>
      </c>
      <c r="F174" s="102">
        <v>0</v>
      </c>
      <c r="G174" s="102">
        <v>0</v>
      </c>
      <c r="H174" s="102">
        <v>0</v>
      </c>
      <c r="I174" s="102">
        <v>0</v>
      </c>
    </row>
    <row r="175" spans="1:9" s="25" customFormat="1">
      <c r="A175" s="4"/>
      <c r="B175" s="100">
        <f ca="1">DayInfo!B175</f>
        <v>42064</v>
      </c>
      <c r="C175" s="4"/>
      <c r="D175" s="102">
        <v>0</v>
      </c>
      <c r="E175" s="102">
        <v>0</v>
      </c>
      <c r="F175" s="102">
        <v>0</v>
      </c>
      <c r="G175" s="102">
        <v>0</v>
      </c>
      <c r="H175" s="102">
        <v>0</v>
      </c>
      <c r="I175" s="102">
        <v>0</v>
      </c>
    </row>
    <row r="176" spans="1:9" s="25" customFormat="1">
      <c r="A176" s="4"/>
      <c r="B176" s="100">
        <f ca="1">DayInfo!B176</f>
        <v>42095</v>
      </c>
      <c r="C176" s="4"/>
      <c r="D176" s="102">
        <v>0</v>
      </c>
      <c r="E176" s="102">
        <v>0</v>
      </c>
      <c r="F176" s="102">
        <v>0</v>
      </c>
      <c r="G176" s="102">
        <v>0</v>
      </c>
      <c r="H176" s="102">
        <v>0</v>
      </c>
      <c r="I176" s="102">
        <v>0</v>
      </c>
    </row>
    <row r="177" spans="1:9" s="25" customFormat="1">
      <c r="A177" s="4"/>
      <c r="B177" s="100">
        <f ca="1">DayInfo!B177</f>
        <v>42125</v>
      </c>
      <c r="C177" s="4"/>
      <c r="D177" s="102">
        <v>0</v>
      </c>
      <c r="E177" s="102">
        <v>0</v>
      </c>
      <c r="F177" s="102">
        <v>0</v>
      </c>
      <c r="G177" s="102">
        <v>0</v>
      </c>
      <c r="H177" s="102">
        <v>0</v>
      </c>
      <c r="I177" s="102">
        <v>0</v>
      </c>
    </row>
    <row r="178" spans="1:9" s="25" customFormat="1">
      <c r="A178" s="4"/>
      <c r="B178" s="100">
        <f ca="1">DayInfo!B178</f>
        <v>42156</v>
      </c>
      <c r="C178" s="4"/>
      <c r="D178" s="102">
        <v>0</v>
      </c>
      <c r="E178" s="102">
        <v>0</v>
      </c>
      <c r="F178" s="102">
        <v>0</v>
      </c>
      <c r="G178" s="102">
        <v>0</v>
      </c>
      <c r="H178" s="102">
        <v>0</v>
      </c>
      <c r="I178" s="102">
        <v>0</v>
      </c>
    </row>
    <row r="179" spans="1:9" s="25" customFormat="1">
      <c r="A179" s="4"/>
      <c r="B179" s="100">
        <f ca="1">DayInfo!B179</f>
        <v>42186</v>
      </c>
      <c r="C179" s="4"/>
      <c r="D179" s="102">
        <v>0</v>
      </c>
      <c r="E179" s="102">
        <v>0</v>
      </c>
      <c r="F179" s="102">
        <v>0</v>
      </c>
      <c r="G179" s="102">
        <v>0</v>
      </c>
      <c r="H179" s="102">
        <v>0</v>
      </c>
      <c r="I179" s="102">
        <v>0</v>
      </c>
    </row>
    <row r="180" spans="1:9" s="25" customFormat="1">
      <c r="A180" s="4"/>
      <c r="B180" s="100">
        <f ca="1">DayInfo!B180</f>
        <v>42217</v>
      </c>
      <c r="C180" s="4"/>
      <c r="D180" s="102">
        <v>0</v>
      </c>
      <c r="E180" s="102">
        <v>0</v>
      </c>
      <c r="F180" s="102">
        <v>0</v>
      </c>
      <c r="G180" s="102">
        <v>0</v>
      </c>
      <c r="H180" s="102">
        <v>0</v>
      </c>
      <c r="I180" s="102">
        <v>0</v>
      </c>
    </row>
    <row r="181" spans="1:9" s="25" customFormat="1">
      <c r="A181" s="4"/>
      <c r="B181" s="100">
        <f ca="1">DayInfo!B181</f>
        <v>42248</v>
      </c>
      <c r="C181" s="4"/>
      <c r="D181" s="102">
        <v>0</v>
      </c>
      <c r="E181" s="102">
        <v>0</v>
      </c>
      <c r="F181" s="102">
        <v>0</v>
      </c>
      <c r="G181" s="102">
        <v>0</v>
      </c>
      <c r="H181" s="102">
        <v>0</v>
      </c>
      <c r="I181" s="102">
        <v>0</v>
      </c>
    </row>
    <row r="182" spans="1:9" s="25" customFormat="1">
      <c r="A182" s="4"/>
      <c r="B182" s="100">
        <f ca="1">DayInfo!B182</f>
        <v>42278</v>
      </c>
      <c r="C182" s="4"/>
      <c r="D182" s="102">
        <v>0</v>
      </c>
      <c r="E182" s="102">
        <v>0</v>
      </c>
      <c r="F182" s="102">
        <v>0</v>
      </c>
      <c r="G182" s="102">
        <v>0</v>
      </c>
      <c r="H182" s="102">
        <v>0</v>
      </c>
      <c r="I182" s="102">
        <v>0</v>
      </c>
    </row>
    <row r="183" spans="1:9" s="25" customFormat="1">
      <c r="A183" s="4"/>
      <c r="B183" s="100">
        <f ca="1">DayInfo!B183</f>
        <v>42309</v>
      </c>
      <c r="C183" s="4"/>
      <c r="D183" s="102">
        <v>0</v>
      </c>
      <c r="E183" s="102">
        <v>0</v>
      </c>
      <c r="F183" s="102">
        <v>0</v>
      </c>
      <c r="G183" s="102">
        <v>0</v>
      </c>
      <c r="H183" s="102">
        <v>0</v>
      </c>
      <c r="I183" s="102">
        <v>0</v>
      </c>
    </row>
    <row r="184" spans="1:9" s="25" customFormat="1">
      <c r="A184" s="4"/>
      <c r="B184" s="100">
        <f ca="1">DayInfo!B184</f>
        <v>42339</v>
      </c>
      <c r="C184" s="4"/>
      <c r="D184" s="102">
        <v>0</v>
      </c>
      <c r="E184" s="102">
        <v>0</v>
      </c>
      <c r="F184" s="102">
        <v>0</v>
      </c>
      <c r="G184" s="102">
        <v>0</v>
      </c>
      <c r="H184" s="102">
        <v>0</v>
      </c>
      <c r="I184" s="102">
        <v>0</v>
      </c>
    </row>
    <row r="185" spans="1:9" s="25" customFormat="1">
      <c r="A185" s="4"/>
      <c r="B185" s="100">
        <f ca="1">DayInfo!B185</f>
        <v>42370</v>
      </c>
      <c r="C185" s="4"/>
      <c r="D185" s="102">
        <v>0</v>
      </c>
      <c r="E185" s="102">
        <v>0</v>
      </c>
      <c r="F185" s="102">
        <v>0</v>
      </c>
      <c r="G185" s="102">
        <v>0</v>
      </c>
      <c r="H185" s="102">
        <v>0</v>
      </c>
      <c r="I185" s="102">
        <v>0</v>
      </c>
    </row>
    <row r="186" spans="1:9" s="25" customFormat="1">
      <c r="A186" s="4"/>
      <c r="B186" s="100">
        <f ca="1">DayInfo!B186</f>
        <v>42401</v>
      </c>
      <c r="C186" s="4"/>
      <c r="D186" s="102">
        <v>0</v>
      </c>
      <c r="E186" s="102">
        <v>0</v>
      </c>
      <c r="F186" s="102">
        <v>0</v>
      </c>
      <c r="G186" s="102">
        <v>0</v>
      </c>
      <c r="H186" s="102">
        <v>0</v>
      </c>
      <c r="I186" s="102">
        <v>0</v>
      </c>
    </row>
    <row r="187" spans="1:9" s="25" customFormat="1">
      <c r="A187" s="4"/>
      <c r="B187" s="100">
        <f ca="1">DayInfo!B187</f>
        <v>42430</v>
      </c>
      <c r="C187" s="4"/>
      <c r="D187" s="102">
        <v>0</v>
      </c>
      <c r="E187" s="102">
        <v>0</v>
      </c>
      <c r="F187" s="102">
        <v>0</v>
      </c>
      <c r="G187" s="102">
        <v>0</v>
      </c>
      <c r="H187" s="102">
        <v>0</v>
      </c>
      <c r="I187" s="102">
        <v>0</v>
      </c>
    </row>
    <row r="188" spans="1:9" s="25" customFormat="1">
      <c r="A188" s="4"/>
      <c r="B188" s="100">
        <f ca="1">DayInfo!B188</f>
        <v>42461</v>
      </c>
      <c r="C188" s="4"/>
      <c r="D188" s="102">
        <v>0</v>
      </c>
      <c r="E188" s="102">
        <v>0</v>
      </c>
      <c r="F188" s="102">
        <v>0</v>
      </c>
      <c r="G188" s="102">
        <v>0</v>
      </c>
      <c r="H188" s="102">
        <v>0</v>
      </c>
      <c r="I188" s="102">
        <v>0</v>
      </c>
    </row>
    <row r="189" spans="1:9" s="25" customFormat="1">
      <c r="A189" s="4"/>
      <c r="B189" s="100">
        <f ca="1">DayInfo!B189</f>
        <v>42491</v>
      </c>
      <c r="C189" s="4"/>
      <c r="D189" s="102">
        <v>0</v>
      </c>
      <c r="E189" s="102">
        <v>0</v>
      </c>
      <c r="F189" s="102">
        <v>0</v>
      </c>
      <c r="G189" s="102">
        <v>0</v>
      </c>
      <c r="H189" s="102">
        <v>0</v>
      </c>
      <c r="I189" s="102">
        <v>0</v>
      </c>
    </row>
    <row r="190" spans="1:9" s="25" customFormat="1">
      <c r="A190" s="4"/>
      <c r="B190" s="100">
        <f ca="1">DayInfo!B190</f>
        <v>42522</v>
      </c>
      <c r="C190" s="4"/>
      <c r="D190" s="102">
        <v>0</v>
      </c>
      <c r="E190" s="102">
        <v>0</v>
      </c>
      <c r="F190" s="102">
        <v>0</v>
      </c>
      <c r="G190" s="102">
        <v>0</v>
      </c>
      <c r="H190" s="102">
        <v>0</v>
      </c>
      <c r="I190" s="102">
        <v>0</v>
      </c>
    </row>
    <row r="191" spans="1:9" s="25" customFormat="1">
      <c r="A191" s="4"/>
      <c r="B191" s="100">
        <f ca="1">DayInfo!B191</f>
        <v>42552</v>
      </c>
      <c r="C191" s="4"/>
      <c r="D191" s="102">
        <v>0</v>
      </c>
      <c r="E191" s="102">
        <v>0</v>
      </c>
      <c r="F191" s="102">
        <v>0</v>
      </c>
      <c r="G191" s="102">
        <v>0</v>
      </c>
      <c r="H191" s="102">
        <v>0</v>
      </c>
      <c r="I191" s="102">
        <v>0</v>
      </c>
    </row>
    <row r="192" spans="1:9" s="25" customFormat="1">
      <c r="A192" s="4"/>
      <c r="B192" s="100">
        <f ca="1">DayInfo!B192</f>
        <v>42583</v>
      </c>
      <c r="C192" s="4"/>
      <c r="D192" s="102">
        <v>0</v>
      </c>
      <c r="E192" s="102">
        <v>0</v>
      </c>
      <c r="F192" s="102">
        <v>0</v>
      </c>
      <c r="G192" s="102">
        <v>0</v>
      </c>
      <c r="H192" s="102">
        <v>0</v>
      </c>
      <c r="I192" s="102">
        <v>0</v>
      </c>
    </row>
    <row r="193" spans="1:9" s="25" customFormat="1">
      <c r="A193" s="4"/>
      <c r="B193" s="100">
        <f ca="1">DayInfo!B193</f>
        <v>42614</v>
      </c>
      <c r="C193" s="4"/>
      <c r="D193" s="102">
        <v>0</v>
      </c>
      <c r="E193" s="102">
        <v>0</v>
      </c>
      <c r="F193" s="102">
        <v>0</v>
      </c>
      <c r="G193" s="102">
        <v>0</v>
      </c>
      <c r="H193" s="102">
        <v>0</v>
      </c>
      <c r="I193" s="102">
        <v>0</v>
      </c>
    </row>
    <row r="194" spans="1:9" s="25" customFormat="1">
      <c r="A194" s="4"/>
      <c r="B194" s="100">
        <f ca="1">DayInfo!B194</f>
        <v>42644</v>
      </c>
      <c r="C194" s="4"/>
      <c r="D194" s="102">
        <v>0</v>
      </c>
      <c r="E194" s="102">
        <v>0</v>
      </c>
      <c r="F194" s="102">
        <v>0</v>
      </c>
      <c r="G194" s="102">
        <v>0</v>
      </c>
      <c r="H194" s="102">
        <v>0</v>
      </c>
      <c r="I194" s="102">
        <v>0</v>
      </c>
    </row>
    <row r="195" spans="1:9" s="25" customFormat="1">
      <c r="A195" s="4"/>
      <c r="B195" s="100">
        <f ca="1">DayInfo!B195</f>
        <v>42675</v>
      </c>
      <c r="C195" s="4"/>
      <c r="D195" s="102">
        <v>0</v>
      </c>
      <c r="E195" s="102">
        <v>0</v>
      </c>
      <c r="F195" s="102">
        <v>0</v>
      </c>
      <c r="G195" s="102">
        <v>0</v>
      </c>
      <c r="H195" s="102">
        <v>0</v>
      </c>
      <c r="I195" s="102">
        <v>0</v>
      </c>
    </row>
    <row r="196" spans="1:9" s="25" customFormat="1">
      <c r="A196" s="4"/>
      <c r="B196" s="100">
        <f ca="1">DayInfo!B196</f>
        <v>42705</v>
      </c>
      <c r="C196" s="4"/>
      <c r="D196" s="102">
        <v>0</v>
      </c>
      <c r="E196" s="102">
        <v>0</v>
      </c>
      <c r="F196" s="102">
        <v>0</v>
      </c>
      <c r="G196" s="102">
        <v>0</v>
      </c>
      <c r="H196" s="102">
        <v>0</v>
      </c>
      <c r="I196" s="102">
        <v>0</v>
      </c>
    </row>
    <row r="197" spans="1:9" s="25" customFormat="1">
      <c r="A197" s="4"/>
      <c r="B197" s="100">
        <f ca="1">DayInfo!B197</f>
        <v>42736</v>
      </c>
      <c r="C197" s="4"/>
      <c r="D197" s="102">
        <v>0</v>
      </c>
      <c r="E197" s="102">
        <v>0</v>
      </c>
      <c r="F197" s="102">
        <v>0</v>
      </c>
      <c r="G197" s="102">
        <v>0</v>
      </c>
      <c r="H197" s="102">
        <v>0</v>
      </c>
      <c r="I197" s="102">
        <v>0</v>
      </c>
    </row>
    <row r="198" spans="1:9" s="25" customFormat="1">
      <c r="A198" s="4"/>
      <c r="B198" s="100">
        <f ca="1">DayInfo!B198</f>
        <v>42767</v>
      </c>
      <c r="C198" s="4"/>
      <c r="D198" s="102">
        <v>0</v>
      </c>
      <c r="E198" s="102">
        <v>0</v>
      </c>
      <c r="F198" s="102">
        <v>0</v>
      </c>
      <c r="G198" s="102">
        <v>0</v>
      </c>
      <c r="H198" s="102">
        <v>0</v>
      </c>
      <c r="I198" s="102">
        <v>0</v>
      </c>
    </row>
    <row r="199" spans="1:9" s="25" customFormat="1">
      <c r="A199" s="4"/>
      <c r="B199" s="100">
        <f ca="1">DayInfo!B199</f>
        <v>42795</v>
      </c>
      <c r="C199" s="4"/>
      <c r="D199" s="102">
        <v>0</v>
      </c>
      <c r="E199" s="102">
        <v>0</v>
      </c>
      <c r="F199" s="102">
        <v>0</v>
      </c>
      <c r="G199" s="102">
        <v>0</v>
      </c>
      <c r="H199" s="102">
        <v>0</v>
      </c>
      <c r="I199" s="102">
        <v>0</v>
      </c>
    </row>
    <row r="200" spans="1:9" s="25" customFormat="1">
      <c r="A200" s="4"/>
      <c r="B200" s="100">
        <f ca="1">DayInfo!B200</f>
        <v>42826</v>
      </c>
      <c r="C200" s="4"/>
      <c r="D200" s="102">
        <v>0</v>
      </c>
      <c r="E200" s="102">
        <v>0</v>
      </c>
      <c r="F200" s="102">
        <v>0</v>
      </c>
      <c r="G200" s="102">
        <v>0</v>
      </c>
      <c r="H200" s="102">
        <v>0</v>
      </c>
      <c r="I200" s="102">
        <v>0</v>
      </c>
    </row>
    <row r="201" spans="1:9" s="25" customFormat="1">
      <c r="A201" s="4"/>
      <c r="B201" s="100">
        <f ca="1">DayInfo!B201</f>
        <v>42856</v>
      </c>
      <c r="C201" s="4"/>
      <c r="D201" s="102">
        <v>0</v>
      </c>
      <c r="E201" s="102">
        <v>0</v>
      </c>
      <c r="F201" s="102">
        <v>0</v>
      </c>
      <c r="G201" s="102">
        <v>0</v>
      </c>
      <c r="H201" s="102">
        <v>0</v>
      </c>
      <c r="I201" s="102">
        <v>0</v>
      </c>
    </row>
    <row r="202" spans="1:9" s="25" customFormat="1">
      <c r="A202" s="4"/>
      <c r="B202" s="100">
        <f ca="1">DayInfo!B202</f>
        <v>42887</v>
      </c>
      <c r="C202" s="4"/>
      <c r="D202" s="102">
        <v>0</v>
      </c>
      <c r="E202" s="102">
        <v>0</v>
      </c>
      <c r="F202" s="102">
        <v>0</v>
      </c>
      <c r="G202" s="102">
        <v>0</v>
      </c>
      <c r="H202" s="102">
        <v>0</v>
      </c>
      <c r="I202" s="102">
        <v>0</v>
      </c>
    </row>
    <row r="203" spans="1:9" s="25" customFormat="1">
      <c r="A203" s="4"/>
      <c r="B203" s="100">
        <f ca="1">DayInfo!B203</f>
        <v>42917</v>
      </c>
      <c r="C203" s="4"/>
      <c r="D203" s="102">
        <v>0</v>
      </c>
      <c r="E203" s="102">
        <v>0</v>
      </c>
      <c r="F203" s="102">
        <v>0</v>
      </c>
      <c r="G203" s="102">
        <v>0</v>
      </c>
      <c r="H203" s="102">
        <v>0</v>
      </c>
      <c r="I203" s="102">
        <v>0</v>
      </c>
    </row>
    <row r="204" spans="1:9" s="25" customFormat="1">
      <c r="A204" s="4"/>
      <c r="B204" s="100">
        <f ca="1">DayInfo!B204</f>
        <v>42948</v>
      </c>
      <c r="C204" s="4"/>
      <c r="D204" s="102">
        <v>0</v>
      </c>
      <c r="E204" s="102">
        <v>0</v>
      </c>
      <c r="F204" s="102">
        <v>0</v>
      </c>
      <c r="G204" s="102">
        <v>0</v>
      </c>
      <c r="H204" s="102">
        <v>0</v>
      </c>
      <c r="I204" s="102">
        <v>0</v>
      </c>
    </row>
    <row r="205" spans="1:9" s="25" customFormat="1">
      <c r="A205" s="4"/>
      <c r="B205" s="100">
        <f ca="1">DayInfo!B205</f>
        <v>42979</v>
      </c>
      <c r="C205" s="4"/>
      <c r="D205" s="102">
        <v>0</v>
      </c>
      <c r="E205" s="102">
        <v>0</v>
      </c>
      <c r="F205" s="102">
        <v>0</v>
      </c>
      <c r="G205" s="102">
        <v>0</v>
      </c>
      <c r="H205" s="102">
        <v>0</v>
      </c>
      <c r="I205" s="102">
        <v>0</v>
      </c>
    </row>
    <row r="206" spans="1:9" s="25" customFormat="1">
      <c r="A206" s="4"/>
      <c r="B206" s="100">
        <f ca="1">DayInfo!B206</f>
        <v>43009</v>
      </c>
      <c r="C206" s="4"/>
      <c r="D206" s="102">
        <v>0</v>
      </c>
      <c r="E206" s="102">
        <v>0</v>
      </c>
      <c r="F206" s="102">
        <v>0</v>
      </c>
      <c r="G206" s="102">
        <v>0</v>
      </c>
      <c r="H206" s="102">
        <v>0</v>
      </c>
      <c r="I206" s="102">
        <v>0</v>
      </c>
    </row>
    <row r="207" spans="1:9" s="25" customFormat="1">
      <c r="A207" s="4"/>
      <c r="B207" s="100">
        <f ca="1">DayInfo!B207</f>
        <v>43040</v>
      </c>
      <c r="C207" s="4"/>
      <c r="D207" s="102">
        <v>0</v>
      </c>
      <c r="E207" s="102">
        <v>0</v>
      </c>
      <c r="F207" s="102">
        <v>0</v>
      </c>
      <c r="G207" s="102">
        <v>0</v>
      </c>
      <c r="H207" s="102">
        <v>0</v>
      </c>
      <c r="I207" s="102">
        <v>0</v>
      </c>
    </row>
    <row r="208" spans="1:9" s="25" customFormat="1">
      <c r="A208" s="4"/>
      <c r="B208" s="100">
        <f ca="1">DayInfo!B208</f>
        <v>43070</v>
      </c>
      <c r="C208" s="4"/>
      <c r="D208" s="102">
        <v>0</v>
      </c>
      <c r="E208" s="102">
        <v>0</v>
      </c>
      <c r="F208" s="102">
        <v>0</v>
      </c>
      <c r="G208" s="102">
        <v>0</v>
      </c>
      <c r="H208" s="102">
        <v>0</v>
      </c>
      <c r="I208" s="102">
        <v>0</v>
      </c>
    </row>
    <row r="209" spans="1:9" s="25" customFormat="1">
      <c r="A209" s="4"/>
      <c r="B209" s="100">
        <f ca="1">DayInfo!B209</f>
        <v>43101</v>
      </c>
      <c r="C209" s="4"/>
      <c r="D209" s="102">
        <v>0</v>
      </c>
      <c r="E209" s="102">
        <v>0</v>
      </c>
      <c r="F209" s="102">
        <v>0</v>
      </c>
      <c r="G209" s="102">
        <v>0</v>
      </c>
      <c r="H209" s="102">
        <v>0</v>
      </c>
      <c r="I209" s="102">
        <v>0</v>
      </c>
    </row>
    <row r="210" spans="1:9" s="25" customFormat="1">
      <c r="A210" s="4"/>
      <c r="B210" s="100">
        <f ca="1">DayInfo!B210</f>
        <v>43132</v>
      </c>
      <c r="C210" s="4"/>
      <c r="D210" s="102">
        <v>0</v>
      </c>
      <c r="E210" s="102">
        <v>0</v>
      </c>
      <c r="F210" s="102">
        <v>0</v>
      </c>
      <c r="G210" s="102">
        <v>0</v>
      </c>
      <c r="H210" s="102">
        <v>0</v>
      </c>
      <c r="I210" s="102">
        <v>0</v>
      </c>
    </row>
    <row r="211" spans="1:9" s="25" customFormat="1">
      <c r="A211" s="4"/>
      <c r="B211" s="100">
        <f ca="1">DayInfo!B211</f>
        <v>43160</v>
      </c>
      <c r="C211" s="4"/>
      <c r="D211" s="102">
        <v>0</v>
      </c>
      <c r="E211" s="102">
        <v>0</v>
      </c>
      <c r="F211" s="102">
        <v>0</v>
      </c>
      <c r="G211" s="102">
        <v>0</v>
      </c>
      <c r="H211" s="102">
        <v>0</v>
      </c>
      <c r="I211" s="102">
        <v>0</v>
      </c>
    </row>
    <row r="212" spans="1:9" s="25" customFormat="1">
      <c r="A212" s="4"/>
      <c r="B212" s="100">
        <f ca="1">DayInfo!B212</f>
        <v>43191</v>
      </c>
      <c r="C212" s="4"/>
      <c r="D212" s="102">
        <v>0</v>
      </c>
      <c r="E212" s="102">
        <v>0</v>
      </c>
      <c r="F212" s="102">
        <v>0</v>
      </c>
      <c r="G212" s="102">
        <v>0</v>
      </c>
      <c r="H212" s="102">
        <v>0</v>
      </c>
      <c r="I212" s="102">
        <v>0</v>
      </c>
    </row>
    <row r="213" spans="1:9" s="25" customFormat="1">
      <c r="A213" s="4"/>
      <c r="B213" s="100">
        <f ca="1">DayInfo!B213</f>
        <v>43221</v>
      </c>
      <c r="C213" s="4"/>
      <c r="D213" s="102">
        <v>0</v>
      </c>
      <c r="E213" s="102">
        <v>0</v>
      </c>
      <c r="F213" s="102">
        <v>0</v>
      </c>
      <c r="G213" s="102">
        <v>0</v>
      </c>
      <c r="H213" s="102">
        <v>0</v>
      </c>
      <c r="I213" s="102">
        <v>0</v>
      </c>
    </row>
    <row r="214" spans="1:9" s="25" customFormat="1">
      <c r="A214" s="4"/>
      <c r="B214" s="100">
        <f ca="1">DayInfo!B214</f>
        <v>43252</v>
      </c>
      <c r="C214" s="4"/>
      <c r="D214" s="102">
        <v>0</v>
      </c>
      <c r="E214" s="102">
        <v>0</v>
      </c>
      <c r="F214" s="102">
        <v>0</v>
      </c>
      <c r="G214" s="102">
        <v>0</v>
      </c>
      <c r="H214" s="102">
        <v>0</v>
      </c>
      <c r="I214" s="102">
        <v>0</v>
      </c>
    </row>
    <row r="215" spans="1:9" s="25" customFormat="1">
      <c r="A215" s="4"/>
      <c r="B215" s="100">
        <f ca="1">DayInfo!B215</f>
        <v>43282</v>
      </c>
      <c r="C215" s="4"/>
      <c r="D215" s="102">
        <v>0</v>
      </c>
      <c r="E215" s="102">
        <v>0</v>
      </c>
      <c r="F215" s="102">
        <v>0</v>
      </c>
      <c r="G215" s="102">
        <v>0</v>
      </c>
      <c r="H215" s="102">
        <v>0</v>
      </c>
      <c r="I215" s="102">
        <v>0</v>
      </c>
    </row>
    <row r="216" spans="1:9" s="25" customFormat="1">
      <c r="A216" s="4"/>
      <c r="B216" s="100">
        <f ca="1">DayInfo!B216</f>
        <v>43313</v>
      </c>
      <c r="C216" s="4"/>
      <c r="D216" s="102">
        <v>0</v>
      </c>
      <c r="E216" s="102">
        <v>0</v>
      </c>
      <c r="F216" s="102">
        <v>0</v>
      </c>
      <c r="G216" s="102">
        <v>0</v>
      </c>
      <c r="H216" s="102">
        <v>0</v>
      </c>
      <c r="I216" s="102">
        <v>0</v>
      </c>
    </row>
    <row r="217" spans="1:9" s="25" customFormat="1">
      <c r="A217" s="4"/>
      <c r="B217" s="100">
        <f ca="1">DayInfo!B217</f>
        <v>43344</v>
      </c>
      <c r="C217" s="4"/>
      <c r="D217" s="102">
        <v>0</v>
      </c>
      <c r="E217" s="102">
        <v>0</v>
      </c>
      <c r="F217" s="102">
        <v>0</v>
      </c>
      <c r="G217" s="102">
        <v>0</v>
      </c>
      <c r="H217" s="102">
        <v>0</v>
      </c>
      <c r="I217" s="102">
        <v>0</v>
      </c>
    </row>
    <row r="218" spans="1:9" s="25" customFormat="1">
      <c r="A218" s="4"/>
      <c r="B218" s="100">
        <f ca="1">DayInfo!B218</f>
        <v>43374</v>
      </c>
      <c r="C218" s="4"/>
      <c r="D218" s="102">
        <v>0</v>
      </c>
      <c r="E218" s="102">
        <v>0</v>
      </c>
      <c r="F218" s="102">
        <v>0</v>
      </c>
      <c r="G218" s="102">
        <v>0</v>
      </c>
      <c r="H218" s="102">
        <v>0</v>
      </c>
      <c r="I218" s="102">
        <v>0</v>
      </c>
    </row>
    <row r="219" spans="1:9" s="25" customFormat="1">
      <c r="A219" s="4"/>
      <c r="B219" s="100">
        <f ca="1">DayInfo!B219</f>
        <v>43405</v>
      </c>
      <c r="C219" s="4"/>
      <c r="D219" s="102">
        <v>0</v>
      </c>
      <c r="E219" s="102">
        <v>0</v>
      </c>
      <c r="F219" s="102">
        <v>0</v>
      </c>
      <c r="G219" s="102">
        <v>0</v>
      </c>
      <c r="H219" s="102">
        <v>0</v>
      </c>
      <c r="I219" s="102">
        <v>0</v>
      </c>
    </row>
    <row r="220" spans="1:9" s="25" customFormat="1">
      <c r="A220" s="4"/>
      <c r="B220" s="100">
        <f ca="1">DayInfo!B220</f>
        <v>43435</v>
      </c>
      <c r="C220" s="4"/>
      <c r="D220" s="102">
        <v>0</v>
      </c>
      <c r="E220" s="102">
        <v>0</v>
      </c>
      <c r="F220" s="102">
        <v>0</v>
      </c>
      <c r="G220" s="102">
        <v>0</v>
      </c>
      <c r="H220" s="102">
        <v>0</v>
      </c>
      <c r="I220" s="102">
        <v>0</v>
      </c>
    </row>
    <row r="221" spans="1:9" s="25" customFormat="1">
      <c r="A221" s="4"/>
      <c r="B221" s="100">
        <f ca="1">DayInfo!B221</f>
        <v>43466</v>
      </c>
      <c r="C221" s="4"/>
      <c r="D221" s="102">
        <v>0</v>
      </c>
      <c r="E221" s="102">
        <v>0</v>
      </c>
      <c r="F221" s="102">
        <v>0</v>
      </c>
      <c r="G221" s="102">
        <v>0</v>
      </c>
      <c r="H221" s="102">
        <v>0</v>
      </c>
      <c r="I221" s="102">
        <v>0</v>
      </c>
    </row>
    <row r="222" spans="1:9" s="25" customFormat="1">
      <c r="A222" s="4"/>
      <c r="B222" s="100">
        <f ca="1">DayInfo!B222</f>
        <v>43497</v>
      </c>
      <c r="C222" s="4"/>
      <c r="D222" s="102">
        <v>0</v>
      </c>
      <c r="E222" s="102">
        <v>0</v>
      </c>
      <c r="F222" s="102">
        <v>0</v>
      </c>
      <c r="G222" s="102">
        <v>0</v>
      </c>
      <c r="H222" s="102">
        <v>0</v>
      </c>
      <c r="I222" s="102">
        <v>0</v>
      </c>
    </row>
    <row r="223" spans="1:9" s="25" customFormat="1">
      <c r="A223" s="4"/>
      <c r="B223" s="100">
        <f ca="1">DayInfo!B223</f>
        <v>43525</v>
      </c>
      <c r="C223" s="4"/>
      <c r="D223" s="102">
        <v>0</v>
      </c>
      <c r="E223" s="102">
        <v>0</v>
      </c>
      <c r="F223" s="102">
        <v>0</v>
      </c>
      <c r="G223" s="102">
        <v>0</v>
      </c>
      <c r="H223" s="102">
        <v>0</v>
      </c>
      <c r="I223" s="102">
        <v>0</v>
      </c>
    </row>
    <row r="224" spans="1:9" s="25" customFormat="1">
      <c r="A224" s="4"/>
      <c r="B224" s="100">
        <f ca="1">DayInfo!B224</f>
        <v>43556</v>
      </c>
      <c r="C224" s="4"/>
      <c r="D224" s="102">
        <v>0</v>
      </c>
      <c r="E224" s="102">
        <v>0</v>
      </c>
      <c r="F224" s="102">
        <v>0</v>
      </c>
      <c r="G224" s="102">
        <v>0</v>
      </c>
      <c r="H224" s="102">
        <v>0</v>
      </c>
      <c r="I224" s="102">
        <v>0</v>
      </c>
    </row>
    <row r="225" spans="1:9" s="25" customFormat="1">
      <c r="A225" s="4"/>
      <c r="B225" s="100">
        <f ca="1">DayInfo!B225</f>
        <v>43586</v>
      </c>
      <c r="C225" s="4"/>
      <c r="D225" s="102">
        <v>0</v>
      </c>
      <c r="E225" s="102">
        <v>0</v>
      </c>
      <c r="F225" s="102">
        <v>0</v>
      </c>
      <c r="G225" s="102">
        <v>0</v>
      </c>
      <c r="H225" s="102">
        <v>0</v>
      </c>
      <c r="I225" s="102">
        <v>0</v>
      </c>
    </row>
    <row r="226" spans="1:9" s="25" customFormat="1">
      <c r="A226" s="4"/>
      <c r="B226" s="100">
        <f ca="1">DayInfo!B226</f>
        <v>43617</v>
      </c>
      <c r="C226" s="4"/>
      <c r="D226" s="102">
        <v>0</v>
      </c>
      <c r="E226" s="102">
        <v>0</v>
      </c>
      <c r="F226" s="102">
        <v>0</v>
      </c>
      <c r="G226" s="102">
        <v>0</v>
      </c>
      <c r="H226" s="102">
        <v>0</v>
      </c>
      <c r="I226" s="102">
        <v>0</v>
      </c>
    </row>
    <row r="227" spans="1:9" s="25" customFormat="1">
      <c r="A227" s="4"/>
      <c r="B227" s="100">
        <f ca="1">DayInfo!B227</f>
        <v>43647</v>
      </c>
      <c r="C227" s="4"/>
      <c r="D227" s="102">
        <v>0</v>
      </c>
      <c r="E227" s="102">
        <v>0</v>
      </c>
      <c r="F227" s="102">
        <v>0</v>
      </c>
      <c r="G227" s="102">
        <v>0</v>
      </c>
      <c r="H227" s="102">
        <v>0</v>
      </c>
      <c r="I227" s="102">
        <v>0</v>
      </c>
    </row>
    <row r="228" spans="1:9" s="25" customFormat="1">
      <c r="A228" s="4"/>
      <c r="B228" s="100">
        <f ca="1">DayInfo!B228</f>
        <v>43678</v>
      </c>
      <c r="C228" s="4"/>
      <c r="D228" s="102">
        <v>0</v>
      </c>
      <c r="E228" s="102">
        <v>0</v>
      </c>
      <c r="F228" s="102">
        <v>0</v>
      </c>
      <c r="G228" s="102">
        <v>0</v>
      </c>
      <c r="H228" s="102">
        <v>0</v>
      </c>
      <c r="I228" s="102">
        <v>0</v>
      </c>
    </row>
    <row r="229" spans="1:9" s="25" customFormat="1">
      <c r="A229" s="4"/>
      <c r="B229" s="100">
        <f ca="1">DayInfo!B229</f>
        <v>43709</v>
      </c>
      <c r="C229" s="4"/>
      <c r="D229" s="102">
        <v>0</v>
      </c>
      <c r="E229" s="102">
        <v>0</v>
      </c>
      <c r="F229" s="102">
        <v>0</v>
      </c>
      <c r="G229" s="102">
        <v>0</v>
      </c>
      <c r="H229" s="102">
        <v>0</v>
      </c>
      <c r="I229" s="102">
        <v>0</v>
      </c>
    </row>
    <row r="230" spans="1:9" s="25" customFormat="1">
      <c r="A230" s="4"/>
      <c r="B230" s="100">
        <f ca="1">DayInfo!B230</f>
        <v>43739</v>
      </c>
      <c r="C230" s="4"/>
      <c r="D230" s="102">
        <v>0</v>
      </c>
      <c r="E230" s="102">
        <v>0</v>
      </c>
      <c r="F230" s="102">
        <v>0</v>
      </c>
      <c r="G230" s="102">
        <v>0</v>
      </c>
      <c r="H230" s="102">
        <v>0</v>
      </c>
      <c r="I230" s="102">
        <v>0</v>
      </c>
    </row>
    <row r="231" spans="1:9" s="25" customFormat="1">
      <c r="A231" s="4"/>
      <c r="B231" s="100">
        <f ca="1">DayInfo!B231</f>
        <v>43770</v>
      </c>
      <c r="C231" s="4"/>
      <c r="D231" s="102">
        <v>0</v>
      </c>
      <c r="E231" s="102">
        <v>0</v>
      </c>
      <c r="F231" s="102">
        <v>0</v>
      </c>
      <c r="G231" s="102">
        <v>0</v>
      </c>
      <c r="H231" s="102">
        <v>0</v>
      </c>
      <c r="I231" s="102">
        <v>0</v>
      </c>
    </row>
    <row r="232" spans="1:9" s="25" customFormat="1">
      <c r="A232" s="4"/>
      <c r="B232" s="100">
        <f ca="1">DayInfo!B232</f>
        <v>43800</v>
      </c>
      <c r="C232" s="4"/>
      <c r="D232" s="102">
        <v>0</v>
      </c>
      <c r="E232" s="102">
        <v>0</v>
      </c>
      <c r="F232" s="102">
        <v>0</v>
      </c>
      <c r="G232" s="102">
        <v>0</v>
      </c>
      <c r="H232" s="102">
        <v>0</v>
      </c>
      <c r="I232" s="102">
        <v>0</v>
      </c>
    </row>
    <row r="233" spans="1:9" s="25" customFormat="1">
      <c r="A233" s="4"/>
      <c r="B233" s="100">
        <f ca="1">DayInfo!B233</f>
        <v>43831</v>
      </c>
      <c r="C233" s="4"/>
      <c r="D233" s="102">
        <v>0</v>
      </c>
      <c r="E233" s="102">
        <v>0</v>
      </c>
      <c r="F233" s="102">
        <v>0</v>
      </c>
      <c r="G233" s="102">
        <v>0</v>
      </c>
      <c r="H233" s="102">
        <v>0</v>
      </c>
      <c r="I233" s="102">
        <v>0</v>
      </c>
    </row>
    <row r="234" spans="1:9" s="25" customFormat="1">
      <c r="A234" s="4"/>
      <c r="B234" s="100">
        <f ca="1">DayInfo!B234</f>
        <v>43862</v>
      </c>
      <c r="C234" s="4"/>
      <c r="D234" s="102">
        <v>0</v>
      </c>
      <c r="E234" s="102">
        <v>0</v>
      </c>
      <c r="F234" s="102">
        <v>0</v>
      </c>
      <c r="G234" s="102">
        <v>0</v>
      </c>
      <c r="H234" s="102">
        <v>0</v>
      </c>
      <c r="I234" s="102">
        <v>0</v>
      </c>
    </row>
    <row r="235" spans="1:9" s="25" customFormat="1">
      <c r="A235" s="4"/>
      <c r="B235" s="100">
        <f ca="1">DayInfo!B235</f>
        <v>43891</v>
      </c>
      <c r="C235" s="4"/>
      <c r="D235" s="102">
        <v>0</v>
      </c>
      <c r="E235" s="102">
        <v>0</v>
      </c>
      <c r="F235" s="102">
        <v>0</v>
      </c>
      <c r="G235" s="102">
        <v>0</v>
      </c>
      <c r="H235" s="102">
        <v>0</v>
      </c>
      <c r="I235" s="102">
        <v>0</v>
      </c>
    </row>
    <row r="236" spans="1:9" s="25" customFormat="1">
      <c r="A236" s="4"/>
      <c r="B236" s="100">
        <f ca="1">DayInfo!B236</f>
        <v>43922</v>
      </c>
      <c r="C236" s="4"/>
      <c r="D236" s="102">
        <v>0</v>
      </c>
      <c r="E236" s="102">
        <v>0</v>
      </c>
      <c r="F236" s="102">
        <v>0</v>
      </c>
      <c r="G236" s="102">
        <v>0</v>
      </c>
      <c r="H236" s="102">
        <v>0</v>
      </c>
      <c r="I236" s="102">
        <v>0</v>
      </c>
    </row>
    <row r="237" spans="1:9" s="25" customFormat="1">
      <c r="A237" s="4"/>
      <c r="B237" s="100">
        <f ca="1">DayInfo!B237</f>
        <v>43952</v>
      </c>
      <c r="C237" s="4"/>
      <c r="D237" s="102">
        <v>0</v>
      </c>
      <c r="E237" s="102">
        <v>0</v>
      </c>
      <c r="F237" s="102">
        <v>0</v>
      </c>
      <c r="G237" s="102">
        <v>0</v>
      </c>
      <c r="H237" s="102">
        <v>0</v>
      </c>
      <c r="I237" s="102">
        <v>0</v>
      </c>
    </row>
    <row r="238" spans="1:9" s="25" customFormat="1">
      <c r="A238" s="4"/>
      <c r="B238" s="100">
        <f ca="1">DayInfo!B238</f>
        <v>43983</v>
      </c>
      <c r="C238" s="4"/>
      <c r="D238" s="102">
        <v>0</v>
      </c>
      <c r="E238" s="102">
        <v>0</v>
      </c>
      <c r="F238" s="102">
        <v>0</v>
      </c>
      <c r="G238" s="102">
        <v>0</v>
      </c>
      <c r="H238" s="102">
        <v>0</v>
      </c>
      <c r="I238" s="102">
        <v>0</v>
      </c>
    </row>
    <row r="239" spans="1:9" s="25" customFormat="1">
      <c r="A239" s="4"/>
      <c r="B239" s="100">
        <f ca="1">DayInfo!B239</f>
        <v>44013</v>
      </c>
      <c r="C239" s="4"/>
      <c r="D239" s="102">
        <v>0</v>
      </c>
      <c r="E239" s="102">
        <v>0</v>
      </c>
      <c r="F239" s="102">
        <v>0</v>
      </c>
      <c r="G239" s="102">
        <v>0</v>
      </c>
      <c r="H239" s="102">
        <v>0</v>
      </c>
      <c r="I239" s="102">
        <v>0</v>
      </c>
    </row>
    <row r="240" spans="1:9" s="25" customFormat="1">
      <c r="A240" s="4"/>
      <c r="B240" s="100">
        <f ca="1">DayInfo!B240</f>
        <v>44044</v>
      </c>
      <c r="C240" s="4"/>
      <c r="D240" s="102">
        <v>0</v>
      </c>
      <c r="E240" s="102">
        <v>0</v>
      </c>
      <c r="F240" s="102">
        <v>0</v>
      </c>
      <c r="G240" s="102">
        <v>0</v>
      </c>
      <c r="H240" s="102">
        <v>0</v>
      </c>
      <c r="I240" s="102">
        <v>0</v>
      </c>
    </row>
    <row r="241" spans="1:9" s="25" customFormat="1">
      <c r="A241" s="4"/>
      <c r="B241" s="100">
        <f ca="1">DayInfo!B241</f>
        <v>44075</v>
      </c>
      <c r="C241" s="4"/>
      <c r="D241" s="102">
        <v>0</v>
      </c>
      <c r="E241" s="102">
        <v>0</v>
      </c>
      <c r="F241" s="102">
        <v>0</v>
      </c>
      <c r="G241" s="102">
        <v>0</v>
      </c>
      <c r="H241" s="102">
        <v>0</v>
      </c>
      <c r="I241" s="102">
        <v>0</v>
      </c>
    </row>
    <row r="242" spans="1:9" s="25" customFormat="1">
      <c r="A242" s="4"/>
      <c r="B242" s="100">
        <f ca="1">DayInfo!B242</f>
        <v>44105</v>
      </c>
      <c r="C242" s="4"/>
      <c r="D242" s="102">
        <v>0</v>
      </c>
      <c r="E242" s="102">
        <v>0</v>
      </c>
      <c r="F242" s="102">
        <v>0</v>
      </c>
      <c r="G242" s="102">
        <v>0</v>
      </c>
      <c r="H242" s="102">
        <v>0</v>
      </c>
      <c r="I242" s="102">
        <v>0</v>
      </c>
    </row>
    <row r="243" spans="1:9" s="25" customFormat="1">
      <c r="A243" s="4"/>
      <c r="B243" s="100">
        <f ca="1">DayInfo!B243</f>
        <v>44136</v>
      </c>
      <c r="C243" s="4"/>
      <c r="D243" s="102">
        <v>0</v>
      </c>
      <c r="E243" s="102">
        <v>0</v>
      </c>
      <c r="F243" s="102">
        <v>0</v>
      </c>
      <c r="G243" s="102">
        <v>0</v>
      </c>
      <c r="H243" s="102">
        <v>0</v>
      </c>
      <c r="I243" s="102">
        <v>0</v>
      </c>
    </row>
    <row r="244" spans="1:9" s="25" customFormat="1">
      <c r="A244" s="4"/>
      <c r="B244" s="100">
        <f ca="1">DayInfo!B244</f>
        <v>44166</v>
      </c>
      <c r="C244" s="4"/>
      <c r="D244" s="102">
        <v>0</v>
      </c>
      <c r="E244" s="102">
        <v>0</v>
      </c>
      <c r="F244" s="102">
        <v>0</v>
      </c>
      <c r="G244" s="102">
        <v>0</v>
      </c>
      <c r="H244" s="102">
        <v>0</v>
      </c>
      <c r="I244" s="102">
        <v>0</v>
      </c>
    </row>
    <row r="245" spans="1:9" s="25" customFormat="1">
      <c r="A245" s="4"/>
      <c r="B245" s="100">
        <f ca="1">DayInfo!B245</f>
        <v>44197</v>
      </c>
      <c r="C245" s="4"/>
      <c r="D245" s="102">
        <v>0</v>
      </c>
      <c r="E245" s="102">
        <v>0</v>
      </c>
      <c r="F245" s="102">
        <v>0</v>
      </c>
      <c r="G245" s="102">
        <v>0</v>
      </c>
      <c r="H245" s="102">
        <v>0</v>
      </c>
      <c r="I245" s="102">
        <v>0</v>
      </c>
    </row>
    <row r="246" spans="1:9" s="25" customFormat="1">
      <c r="A246" s="4"/>
      <c r="B246" s="100">
        <f ca="1">DayInfo!B246</f>
        <v>44228</v>
      </c>
      <c r="C246" s="4"/>
      <c r="D246" s="102">
        <v>0</v>
      </c>
      <c r="E246" s="102">
        <v>0</v>
      </c>
      <c r="F246" s="102">
        <v>0</v>
      </c>
      <c r="G246" s="102">
        <v>0</v>
      </c>
      <c r="H246" s="102">
        <v>0</v>
      </c>
      <c r="I246" s="102">
        <v>0</v>
      </c>
    </row>
    <row r="247" spans="1:9" s="25" customFormat="1">
      <c r="A247" s="4"/>
      <c r="B247" s="100">
        <f ca="1">DayInfo!B247</f>
        <v>44256</v>
      </c>
      <c r="C247" s="4"/>
      <c r="D247" s="102">
        <v>0</v>
      </c>
      <c r="E247" s="102">
        <v>0</v>
      </c>
      <c r="F247" s="102">
        <v>0</v>
      </c>
      <c r="G247" s="102">
        <v>0</v>
      </c>
      <c r="H247" s="102">
        <v>0</v>
      </c>
      <c r="I247" s="102">
        <v>0</v>
      </c>
    </row>
    <row r="248" spans="1:9" s="25" customFormat="1">
      <c r="A248" s="4"/>
      <c r="B248" s="100">
        <f ca="1">DayInfo!B248</f>
        <v>44287</v>
      </c>
      <c r="C248" s="4"/>
      <c r="D248" s="102">
        <v>0</v>
      </c>
      <c r="E248" s="102">
        <v>0</v>
      </c>
      <c r="F248" s="102">
        <v>0</v>
      </c>
      <c r="G248" s="102">
        <v>0</v>
      </c>
      <c r="H248" s="102">
        <v>0</v>
      </c>
      <c r="I248" s="102">
        <v>0</v>
      </c>
    </row>
    <row r="249" spans="1:9" s="25" customFormat="1">
      <c r="A249" s="4"/>
      <c r="B249" s="100">
        <f ca="1">DayInfo!B249</f>
        <v>44317</v>
      </c>
      <c r="C249" s="4"/>
      <c r="D249" s="102">
        <v>0</v>
      </c>
      <c r="E249" s="102">
        <v>0</v>
      </c>
      <c r="F249" s="102">
        <v>0</v>
      </c>
      <c r="G249" s="102">
        <v>0</v>
      </c>
      <c r="H249" s="102">
        <v>0</v>
      </c>
      <c r="I249" s="102">
        <v>0</v>
      </c>
    </row>
    <row r="250" spans="1:9" s="25" customFormat="1">
      <c r="A250" s="4"/>
      <c r="B250" s="100">
        <f ca="1">DayInfo!B250</f>
        <v>44348</v>
      </c>
      <c r="C250" s="4"/>
      <c r="D250" s="102">
        <v>0</v>
      </c>
      <c r="E250" s="102">
        <v>0</v>
      </c>
      <c r="F250" s="102">
        <v>0</v>
      </c>
      <c r="G250" s="102">
        <v>0</v>
      </c>
      <c r="H250" s="102">
        <v>0</v>
      </c>
      <c r="I250" s="102">
        <v>0</v>
      </c>
    </row>
    <row r="251" spans="1:9" s="25" customFormat="1">
      <c r="A251" s="4"/>
      <c r="B251" s="100">
        <f ca="1">DayInfo!B251</f>
        <v>44378</v>
      </c>
      <c r="C251" s="4"/>
      <c r="D251" s="102">
        <v>0</v>
      </c>
      <c r="E251" s="102">
        <v>0</v>
      </c>
      <c r="F251" s="102">
        <v>0</v>
      </c>
      <c r="G251" s="102">
        <v>0</v>
      </c>
      <c r="H251" s="102">
        <v>0</v>
      </c>
      <c r="I251" s="102">
        <v>0</v>
      </c>
    </row>
    <row r="252" spans="1:9" s="25" customFormat="1">
      <c r="A252" s="4"/>
      <c r="B252" s="100">
        <f ca="1">DayInfo!B252</f>
        <v>44409</v>
      </c>
      <c r="C252" s="4"/>
      <c r="D252" s="102">
        <v>0</v>
      </c>
      <c r="E252" s="102">
        <v>0</v>
      </c>
      <c r="F252" s="102">
        <v>0</v>
      </c>
      <c r="G252" s="102">
        <v>0</v>
      </c>
      <c r="H252" s="102">
        <v>0</v>
      </c>
      <c r="I252" s="102">
        <v>0</v>
      </c>
    </row>
    <row r="253" spans="1:9" s="25" customFormat="1">
      <c r="A253" s="4"/>
      <c r="B253" s="100">
        <f ca="1">DayInfo!B253</f>
        <v>44440</v>
      </c>
      <c r="C253" s="4"/>
      <c r="D253" s="102">
        <v>0</v>
      </c>
      <c r="E253" s="102">
        <v>0</v>
      </c>
      <c r="F253" s="102">
        <v>0</v>
      </c>
      <c r="G253" s="102">
        <v>0</v>
      </c>
      <c r="H253" s="102">
        <v>0</v>
      </c>
      <c r="I253" s="102">
        <v>0</v>
      </c>
    </row>
    <row r="254" spans="1:9" s="25" customFormat="1">
      <c r="A254" s="4"/>
      <c r="B254" s="100">
        <f ca="1">DayInfo!B254</f>
        <v>44470</v>
      </c>
      <c r="C254" s="4"/>
      <c r="D254" s="102">
        <v>0</v>
      </c>
      <c r="E254" s="102">
        <v>0</v>
      </c>
      <c r="F254" s="102">
        <v>0</v>
      </c>
      <c r="G254" s="102">
        <v>0</v>
      </c>
      <c r="H254" s="102">
        <v>0</v>
      </c>
      <c r="I254" s="102">
        <v>0</v>
      </c>
    </row>
    <row r="255" spans="1:9" s="25" customFormat="1">
      <c r="A255" s="4"/>
      <c r="B255" s="100">
        <f ca="1">DayInfo!B255</f>
        <v>44501</v>
      </c>
      <c r="C255" s="4"/>
      <c r="D255" s="102">
        <v>0</v>
      </c>
      <c r="E255" s="102">
        <v>0</v>
      </c>
      <c r="F255" s="102">
        <v>0</v>
      </c>
      <c r="G255" s="102">
        <v>0</v>
      </c>
      <c r="H255" s="102">
        <v>0</v>
      </c>
      <c r="I255" s="102">
        <v>0</v>
      </c>
    </row>
    <row r="256" spans="1:9" s="25" customFormat="1">
      <c r="A256" s="4"/>
      <c r="B256" s="100">
        <f ca="1">DayInfo!B256</f>
        <v>44531</v>
      </c>
      <c r="C256" s="4"/>
      <c r="D256" s="102">
        <v>0</v>
      </c>
      <c r="E256" s="102">
        <v>0</v>
      </c>
      <c r="F256" s="102">
        <v>0</v>
      </c>
      <c r="G256" s="102">
        <v>0</v>
      </c>
      <c r="H256" s="102">
        <v>0</v>
      </c>
      <c r="I256" s="102">
        <v>0</v>
      </c>
    </row>
    <row r="257" spans="1:9" s="25" customFormat="1">
      <c r="A257" s="4"/>
      <c r="B257" s="100">
        <f ca="1">DayInfo!B257</f>
        <v>44562</v>
      </c>
      <c r="C257" s="4"/>
      <c r="D257" s="102">
        <v>0</v>
      </c>
      <c r="E257" s="102">
        <v>0</v>
      </c>
      <c r="F257" s="102">
        <v>0</v>
      </c>
      <c r="G257" s="102">
        <v>0</v>
      </c>
      <c r="H257" s="102">
        <v>0</v>
      </c>
      <c r="I257" s="102">
        <v>0</v>
      </c>
    </row>
    <row r="258" spans="1:9" s="25" customFormat="1">
      <c r="A258" s="4"/>
      <c r="B258" s="100">
        <f ca="1">DayInfo!B258</f>
        <v>44593</v>
      </c>
      <c r="C258" s="4"/>
      <c r="D258" s="102">
        <v>0</v>
      </c>
      <c r="E258" s="102">
        <v>0</v>
      </c>
      <c r="F258" s="102">
        <v>0</v>
      </c>
      <c r="G258" s="102">
        <v>0</v>
      </c>
      <c r="H258" s="102">
        <v>0</v>
      </c>
      <c r="I258" s="102">
        <v>0</v>
      </c>
    </row>
    <row r="259" spans="1:9" s="25" customFormat="1">
      <c r="A259" s="4"/>
      <c r="B259" s="100">
        <f ca="1">DayInfo!B259</f>
        <v>44621</v>
      </c>
      <c r="C259" s="4"/>
      <c r="D259" s="102">
        <v>0</v>
      </c>
      <c r="E259" s="102">
        <v>0</v>
      </c>
      <c r="F259" s="102">
        <v>0</v>
      </c>
      <c r="G259" s="102">
        <v>0</v>
      </c>
      <c r="H259" s="102">
        <v>0</v>
      </c>
      <c r="I259" s="102">
        <v>0</v>
      </c>
    </row>
    <row r="260" spans="1:9" s="25" customFormat="1">
      <c r="A260" s="4"/>
      <c r="B260" s="100">
        <f ca="1">DayInfo!B260</f>
        <v>44652</v>
      </c>
      <c r="C260" s="4"/>
      <c r="D260" s="102">
        <v>0</v>
      </c>
      <c r="E260" s="102">
        <v>0</v>
      </c>
      <c r="F260" s="102">
        <v>0</v>
      </c>
      <c r="G260" s="102">
        <v>0</v>
      </c>
      <c r="H260" s="102">
        <v>0</v>
      </c>
      <c r="I260" s="102">
        <v>0</v>
      </c>
    </row>
    <row r="261" spans="1:9" s="25" customFormat="1">
      <c r="A261" s="4"/>
      <c r="B261" s="100">
        <f ca="1">DayInfo!B261</f>
        <v>44682</v>
      </c>
      <c r="C261" s="4"/>
      <c r="D261" s="102">
        <v>0</v>
      </c>
      <c r="E261" s="102">
        <v>0</v>
      </c>
      <c r="F261" s="102">
        <v>0</v>
      </c>
      <c r="G261" s="102">
        <v>0</v>
      </c>
      <c r="H261" s="102">
        <v>0</v>
      </c>
      <c r="I261" s="102">
        <v>0</v>
      </c>
    </row>
    <row r="262" spans="1:9" s="25" customFormat="1">
      <c r="A262" s="4"/>
      <c r="B262" s="100">
        <f ca="1">DayInfo!B262</f>
        <v>44713</v>
      </c>
      <c r="C262" s="4"/>
      <c r="D262" s="102">
        <v>0</v>
      </c>
      <c r="E262" s="102">
        <v>0</v>
      </c>
      <c r="F262" s="102">
        <v>0</v>
      </c>
      <c r="G262" s="102">
        <v>0</v>
      </c>
      <c r="H262" s="102">
        <v>0</v>
      </c>
      <c r="I262" s="102">
        <v>0</v>
      </c>
    </row>
    <row r="263" spans="1:9" s="25" customFormat="1">
      <c r="A263" s="4"/>
      <c r="B263" s="100">
        <f ca="1">DayInfo!B263</f>
        <v>44743</v>
      </c>
      <c r="C263" s="4"/>
      <c r="D263" s="102">
        <v>0</v>
      </c>
      <c r="E263" s="102">
        <v>0</v>
      </c>
      <c r="F263" s="102">
        <v>0</v>
      </c>
      <c r="G263" s="102">
        <v>0</v>
      </c>
      <c r="H263" s="102">
        <v>0</v>
      </c>
      <c r="I263" s="102">
        <v>0</v>
      </c>
    </row>
    <row r="264" spans="1:9" s="25" customFormat="1">
      <c r="A264" s="4"/>
      <c r="B264" s="100">
        <f ca="1">DayInfo!B264</f>
        <v>44774</v>
      </c>
      <c r="C264" s="4"/>
      <c r="D264" s="102">
        <v>0</v>
      </c>
      <c r="E264" s="102">
        <v>0</v>
      </c>
      <c r="F264" s="102">
        <v>0</v>
      </c>
      <c r="G264" s="102">
        <v>0</v>
      </c>
      <c r="H264" s="102">
        <v>0</v>
      </c>
      <c r="I264" s="102">
        <v>0</v>
      </c>
    </row>
    <row r="265" spans="1:9" s="25" customFormat="1">
      <c r="A265" s="4"/>
      <c r="B265" s="100">
        <f ca="1">DayInfo!B265</f>
        <v>44805</v>
      </c>
      <c r="C265" s="4"/>
      <c r="D265" s="102">
        <v>0</v>
      </c>
      <c r="E265" s="102">
        <v>0</v>
      </c>
      <c r="F265" s="102">
        <v>0</v>
      </c>
      <c r="G265" s="102">
        <v>0</v>
      </c>
      <c r="H265" s="102">
        <v>0</v>
      </c>
      <c r="I265" s="102">
        <v>0</v>
      </c>
    </row>
    <row r="266" spans="1:9" s="25" customFormat="1">
      <c r="A266" s="4"/>
      <c r="B266" s="100">
        <f ca="1">DayInfo!B266</f>
        <v>44835</v>
      </c>
      <c r="C266" s="4"/>
      <c r="D266" s="102">
        <v>0</v>
      </c>
      <c r="E266" s="102">
        <v>0</v>
      </c>
      <c r="F266" s="102">
        <v>0</v>
      </c>
      <c r="G266" s="102">
        <v>0</v>
      </c>
      <c r="H266" s="102">
        <v>0</v>
      </c>
      <c r="I266" s="102">
        <v>0</v>
      </c>
    </row>
    <row r="267" spans="1:9" s="25" customFormat="1">
      <c r="A267" s="4"/>
      <c r="B267" s="100">
        <f ca="1">DayInfo!B267</f>
        <v>44866</v>
      </c>
      <c r="C267" s="4"/>
      <c r="D267" s="102">
        <v>0</v>
      </c>
      <c r="E267" s="102">
        <v>0</v>
      </c>
      <c r="F267" s="102">
        <v>0</v>
      </c>
      <c r="G267" s="102">
        <v>0</v>
      </c>
      <c r="H267" s="102">
        <v>0</v>
      </c>
      <c r="I267" s="102">
        <v>0</v>
      </c>
    </row>
    <row r="268" spans="1:9" s="25" customFormat="1">
      <c r="A268" s="4"/>
      <c r="B268" s="100">
        <f ca="1">DayInfo!B268</f>
        <v>44896</v>
      </c>
      <c r="C268" s="4"/>
      <c r="D268" s="102">
        <v>0</v>
      </c>
      <c r="E268" s="102">
        <v>0</v>
      </c>
      <c r="F268" s="102">
        <v>0</v>
      </c>
      <c r="G268" s="102">
        <v>0</v>
      </c>
      <c r="H268" s="102">
        <v>0</v>
      </c>
      <c r="I268" s="102">
        <v>0</v>
      </c>
    </row>
    <row r="269" spans="1:9" s="25" customFormat="1">
      <c r="A269" s="4"/>
      <c r="B269" s="100">
        <f ca="1">DayInfo!B269</f>
        <v>44927</v>
      </c>
      <c r="C269" s="4"/>
      <c r="D269" s="102">
        <v>0</v>
      </c>
      <c r="E269" s="102">
        <v>0</v>
      </c>
      <c r="F269" s="102">
        <v>0</v>
      </c>
      <c r="G269" s="102">
        <v>0</v>
      </c>
      <c r="H269" s="102">
        <v>0</v>
      </c>
      <c r="I269" s="102">
        <v>0</v>
      </c>
    </row>
    <row r="270" spans="1:9" s="25" customFormat="1">
      <c r="A270" s="4"/>
      <c r="B270" s="100">
        <f ca="1">DayInfo!B270</f>
        <v>44958</v>
      </c>
      <c r="C270" s="4"/>
      <c r="D270" s="102">
        <v>0</v>
      </c>
      <c r="E270" s="102">
        <v>0</v>
      </c>
      <c r="F270" s="102">
        <v>0</v>
      </c>
      <c r="G270" s="102">
        <v>0</v>
      </c>
      <c r="H270" s="102">
        <v>0</v>
      </c>
      <c r="I270" s="102">
        <v>0</v>
      </c>
    </row>
    <row r="271" spans="1:9" s="25" customFormat="1">
      <c r="A271" s="4"/>
      <c r="B271" s="100">
        <f ca="1">DayInfo!B271</f>
        <v>44986</v>
      </c>
      <c r="C271" s="4"/>
      <c r="D271" s="102">
        <v>0</v>
      </c>
      <c r="E271" s="102">
        <v>0</v>
      </c>
      <c r="F271" s="102">
        <v>0</v>
      </c>
      <c r="G271" s="102">
        <v>0</v>
      </c>
      <c r="H271" s="102">
        <v>0</v>
      </c>
      <c r="I271" s="102">
        <v>0</v>
      </c>
    </row>
    <row r="272" spans="1:9" s="25" customFormat="1">
      <c r="A272" s="4"/>
      <c r="B272" s="100">
        <f ca="1">DayInfo!B272</f>
        <v>45017</v>
      </c>
      <c r="C272" s="4"/>
      <c r="D272" s="102">
        <v>0</v>
      </c>
      <c r="E272" s="102">
        <v>0</v>
      </c>
      <c r="F272" s="102">
        <v>0</v>
      </c>
      <c r="G272" s="102">
        <v>0</v>
      </c>
      <c r="H272" s="102">
        <v>0</v>
      </c>
      <c r="I272" s="102">
        <v>0</v>
      </c>
    </row>
    <row r="273" spans="1:9" s="25" customFormat="1">
      <c r="A273" s="4"/>
      <c r="B273" s="100">
        <f ca="1">DayInfo!B273</f>
        <v>45047</v>
      </c>
      <c r="C273" s="4"/>
      <c r="D273" s="102">
        <v>0</v>
      </c>
      <c r="E273" s="102">
        <v>0</v>
      </c>
      <c r="F273" s="102">
        <v>0</v>
      </c>
      <c r="G273" s="102">
        <v>0</v>
      </c>
      <c r="H273" s="102">
        <v>0</v>
      </c>
      <c r="I273" s="102">
        <v>0</v>
      </c>
    </row>
    <row r="274" spans="1:9" s="25" customFormat="1">
      <c r="A274" s="4"/>
      <c r="B274" s="100">
        <f ca="1">DayInfo!B274</f>
        <v>45078</v>
      </c>
      <c r="C274" s="4"/>
      <c r="D274" s="102">
        <v>0</v>
      </c>
      <c r="E274" s="102">
        <v>0</v>
      </c>
      <c r="F274" s="102">
        <v>0</v>
      </c>
      <c r="G274" s="102">
        <v>0</v>
      </c>
      <c r="H274" s="102">
        <v>0</v>
      </c>
      <c r="I274" s="102">
        <v>0</v>
      </c>
    </row>
    <row r="275" spans="1:9" s="25" customFormat="1">
      <c r="A275" s="4"/>
      <c r="B275" s="100">
        <f ca="1">DayInfo!B275</f>
        <v>45108</v>
      </c>
      <c r="C275" s="4"/>
      <c r="D275" s="102">
        <v>0</v>
      </c>
      <c r="E275" s="102">
        <v>0</v>
      </c>
      <c r="F275" s="102">
        <v>0</v>
      </c>
      <c r="G275" s="102">
        <v>0</v>
      </c>
      <c r="H275" s="102">
        <v>0</v>
      </c>
      <c r="I275" s="102">
        <v>0</v>
      </c>
    </row>
    <row r="276" spans="1:9" s="25" customFormat="1">
      <c r="A276" s="4"/>
      <c r="B276" s="100">
        <f ca="1">DayInfo!B276</f>
        <v>45139</v>
      </c>
      <c r="C276" s="4"/>
      <c r="D276" s="102">
        <v>0</v>
      </c>
      <c r="E276" s="102">
        <v>0</v>
      </c>
      <c r="F276" s="102">
        <v>0</v>
      </c>
      <c r="G276" s="102">
        <v>0</v>
      </c>
      <c r="H276" s="102">
        <v>0</v>
      </c>
      <c r="I276" s="102">
        <v>0</v>
      </c>
    </row>
    <row r="277" spans="1:9" s="25" customFormat="1">
      <c r="A277" s="4"/>
      <c r="B277" s="100">
        <f ca="1">DayInfo!B277</f>
        <v>45170</v>
      </c>
      <c r="C277" s="4"/>
      <c r="D277" s="102">
        <v>0</v>
      </c>
      <c r="E277" s="102">
        <v>0</v>
      </c>
      <c r="F277" s="102">
        <v>0</v>
      </c>
      <c r="G277" s="102">
        <v>0</v>
      </c>
      <c r="H277" s="102">
        <v>0</v>
      </c>
      <c r="I277" s="102">
        <v>0</v>
      </c>
    </row>
    <row r="278" spans="1:9" s="25" customFormat="1">
      <c r="A278" s="4"/>
      <c r="B278" s="100">
        <f ca="1">DayInfo!B278</f>
        <v>45200</v>
      </c>
      <c r="C278" s="4"/>
      <c r="D278" s="102">
        <v>0</v>
      </c>
      <c r="E278" s="102">
        <v>0</v>
      </c>
      <c r="F278" s="102">
        <v>0</v>
      </c>
      <c r="G278" s="102">
        <v>0</v>
      </c>
      <c r="H278" s="102">
        <v>0</v>
      </c>
      <c r="I278" s="102">
        <v>0</v>
      </c>
    </row>
    <row r="279" spans="1:9" s="25" customFormat="1">
      <c r="A279" s="4"/>
      <c r="B279" s="100">
        <f ca="1">DayInfo!B279</f>
        <v>45231</v>
      </c>
      <c r="C279" s="4"/>
      <c r="D279" s="102">
        <v>0</v>
      </c>
      <c r="E279" s="102">
        <v>0</v>
      </c>
      <c r="F279" s="102">
        <v>0</v>
      </c>
      <c r="G279" s="102">
        <v>0</v>
      </c>
      <c r="H279" s="102">
        <v>0</v>
      </c>
      <c r="I279" s="102">
        <v>0</v>
      </c>
    </row>
    <row r="280" spans="1:9" s="25" customFormat="1">
      <c r="A280" s="4"/>
      <c r="B280" s="100">
        <f ca="1">DayInfo!B280</f>
        <v>45261</v>
      </c>
      <c r="C280" s="4"/>
      <c r="D280" s="102">
        <v>0</v>
      </c>
      <c r="E280" s="102">
        <v>0</v>
      </c>
      <c r="F280" s="102">
        <v>0</v>
      </c>
      <c r="G280" s="102">
        <v>0</v>
      </c>
      <c r="H280" s="102">
        <v>0</v>
      </c>
      <c r="I280" s="102">
        <v>0</v>
      </c>
    </row>
    <row r="281" spans="1:9" s="25" customFormat="1">
      <c r="A281" s="4"/>
      <c r="B281" s="100">
        <f ca="1">DayInfo!B281</f>
        <v>45292</v>
      </c>
      <c r="C281" s="4"/>
      <c r="D281" s="102">
        <v>0</v>
      </c>
      <c r="E281" s="102">
        <v>0</v>
      </c>
      <c r="F281" s="102">
        <v>0</v>
      </c>
      <c r="G281" s="102">
        <v>0</v>
      </c>
      <c r="H281" s="102">
        <v>0</v>
      </c>
      <c r="I281" s="102">
        <v>0</v>
      </c>
    </row>
    <row r="282" spans="1:9" s="25" customFormat="1">
      <c r="A282" s="4"/>
      <c r="B282" s="100">
        <f ca="1">DayInfo!B282</f>
        <v>45323</v>
      </c>
      <c r="C282" s="4"/>
      <c r="D282" s="102">
        <v>0</v>
      </c>
      <c r="E282" s="102">
        <v>0</v>
      </c>
      <c r="F282" s="102">
        <v>0</v>
      </c>
      <c r="G282" s="102">
        <v>0</v>
      </c>
      <c r="H282" s="102">
        <v>0</v>
      </c>
      <c r="I282" s="102">
        <v>0</v>
      </c>
    </row>
    <row r="283" spans="1:9" s="25" customFormat="1">
      <c r="A283" s="4"/>
      <c r="B283" s="100">
        <f ca="1">DayInfo!B283</f>
        <v>45352</v>
      </c>
      <c r="C283" s="4"/>
      <c r="D283" s="102">
        <v>0</v>
      </c>
      <c r="E283" s="102">
        <v>0</v>
      </c>
      <c r="F283" s="102">
        <v>0</v>
      </c>
      <c r="G283" s="102">
        <v>0</v>
      </c>
      <c r="H283" s="102">
        <v>0</v>
      </c>
      <c r="I283" s="102">
        <v>0</v>
      </c>
    </row>
    <row r="284" spans="1:9" s="25" customFormat="1">
      <c r="A284" s="4"/>
      <c r="B284" s="100">
        <f ca="1">DayInfo!B284</f>
        <v>45383</v>
      </c>
      <c r="C284" s="4"/>
      <c r="D284" s="102">
        <v>0</v>
      </c>
      <c r="E284" s="102">
        <v>0</v>
      </c>
      <c r="F284" s="102">
        <v>0</v>
      </c>
      <c r="G284" s="102">
        <v>0</v>
      </c>
      <c r="H284" s="102">
        <v>0</v>
      </c>
      <c r="I284" s="102">
        <v>0</v>
      </c>
    </row>
    <row r="285" spans="1:9" s="25" customFormat="1">
      <c r="A285" s="4"/>
      <c r="B285" s="100">
        <f ca="1">DayInfo!B285</f>
        <v>45413</v>
      </c>
      <c r="C285" s="4"/>
      <c r="D285" s="102">
        <v>0</v>
      </c>
      <c r="E285" s="102">
        <v>0</v>
      </c>
      <c r="F285" s="102">
        <v>0</v>
      </c>
      <c r="G285" s="102">
        <v>0</v>
      </c>
      <c r="H285" s="102">
        <v>0</v>
      </c>
      <c r="I285" s="102">
        <v>0</v>
      </c>
    </row>
    <row r="286" spans="1:9" s="25" customFormat="1">
      <c r="A286" s="4"/>
      <c r="B286" s="100">
        <f ca="1">DayInfo!B286</f>
        <v>45444</v>
      </c>
      <c r="C286" s="4"/>
      <c r="D286" s="102">
        <v>0</v>
      </c>
      <c r="E286" s="102">
        <v>0</v>
      </c>
      <c r="F286" s="102">
        <v>0</v>
      </c>
      <c r="G286" s="102">
        <v>0</v>
      </c>
      <c r="H286" s="102">
        <v>0</v>
      </c>
      <c r="I286" s="102">
        <v>0</v>
      </c>
    </row>
    <row r="287" spans="1:9" s="25" customFormat="1">
      <c r="A287" s="4"/>
      <c r="B287" s="100">
        <f ca="1">DayInfo!B287</f>
        <v>45474</v>
      </c>
      <c r="C287" s="4"/>
      <c r="D287" s="102">
        <v>0</v>
      </c>
      <c r="E287" s="102">
        <v>0</v>
      </c>
      <c r="F287" s="102">
        <v>0</v>
      </c>
      <c r="G287" s="102">
        <v>0</v>
      </c>
      <c r="H287" s="102">
        <v>0</v>
      </c>
      <c r="I287" s="102">
        <v>0</v>
      </c>
    </row>
    <row r="288" spans="1:9" s="25" customFormat="1">
      <c r="A288" s="4"/>
      <c r="B288" s="100">
        <f ca="1">DayInfo!B288</f>
        <v>45505</v>
      </c>
      <c r="C288" s="4"/>
      <c r="D288" s="102">
        <v>0</v>
      </c>
      <c r="E288" s="102">
        <v>0</v>
      </c>
      <c r="F288" s="102">
        <v>0</v>
      </c>
      <c r="G288" s="102">
        <v>0</v>
      </c>
      <c r="H288" s="102">
        <v>0</v>
      </c>
      <c r="I288" s="102">
        <v>0</v>
      </c>
    </row>
    <row r="289" spans="1:9" s="25" customFormat="1">
      <c r="A289" s="4"/>
      <c r="B289" s="100">
        <f ca="1">DayInfo!B289</f>
        <v>45536</v>
      </c>
      <c r="C289" s="4"/>
      <c r="D289" s="102">
        <v>0</v>
      </c>
      <c r="E289" s="102">
        <v>0</v>
      </c>
      <c r="F289" s="102">
        <v>0</v>
      </c>
      <c r="G289" s="102">
        <v>0</v>
      </c>
      <c r="H289" s="102">
        <v>0</v>
      </c>
      <c r="I289" s="102">
        <v>0</v>
      </c>
    </row>
    <row r="290" spans="1:9" s="25" customFormat="1">
      <c r="A290" s="4"/>
      <c r="B290" s="100">
        <f ca="1">DayInfo!B290</f>
        <v>45566</v>
      </c>
      <c r="C290" s="4"/>
      <c r="D290" s="102">
        <v>0</v>
      </c>
      <c r="E290" s="102">
        <v>0</v>
      </c>
      <c r="F290" s="102">
        <v>0</v>
      </c>
      <c r="G290" s="102">
        <v>0</v>
      </c>
      <c r="H290" s="102">
        <v>0</v>
      </c>
      <c r="I290" s="102">
        <v>0</v>
      </c>
    </row>
    <row r="291" spans="1:9" s="25" customFormat="1">
      <c r="A291" s="4"/>
      <c r="B291" s="100">
        <f ca="1">DayInfo!B291</f>
        <v>45597</v>
      </c>
      <c r="C291" s="4"/>
      <c r="D291" s="102">
        <v>0</v>
      </c>
      <c r="E291" s="102">
        <v>0</v>
      </c>
      <c r="F291" s="102">
        <v>0</v>
      </c>
      <c r="G291" s="102">
        <v>0</v>
      </c>
      <c r="H291" s="102">
        <v>0</v>
      </c>
      <c r="I291" s="102">
        <v>0</v>
      </c>
    </row>
    <row r="292" spans="1:9" s="25" customFormat="1">
      <c r="A292" s="4"/>
      <c r="B292" s="100">
        <f ca="1">DayInfo!B292</f>
        <v>45627</v>
      </c>
      <c r="C292" s="4"/>
      <c r="D292" s="102">
        <v>0</v>
      </c>
      <c r="E292" s="102">
        <v>0</v>
      </c>
      <c r="F292" s="102">
        <v>0</v>
      </c>
      <c r="G292" s="102">
        <v>0</v>
      </c>
      <c r="H292" s="102">
        <v>0</v>
      </c>
      <c r="I292" s="102">
        <v>0</v>
      </c>
    </row>
    <row r="293" spans="1:9" s="25" customFormat="1">
      <c r="A293" s="4"/>
      <c r="B293" s="100">
        <f ca="1">DayInfo!B293</f>
        <v>45658</v>
      </c>
      <c r="C293" s="4"/>
      <c r="D293" s="102">
        <v>0</v>
      </c>
      <c r="E293" s="102">
        <v>0</v>
      </c>
      <c r="F293" s="102">
        <v>0</v>
      </c>
      <c r="G293" s="102">
        <v>0</v>
      </c>
      <c r="H293" s="102">
        <v>0</v>
      </c>
      <c r="I293" s="102">
        <v>0</v>
      </c>
    </row>
    <row r="294" spans="1:9" s="25" customFormat="1">
      <c r="A294" s="4"/>
      <c r="B294" s="100">
        <f ca="1">DayInfo!B294</f>
        <v>45689</v>
      </c>
      <c r="C294" s="4"/>
      <c r="D294" s="102">
        <v>0</v>
      </c>
      <c r="E294" s="102">
        <v>0</v>
      </c>
      <c r="F294" s="102">
        <v>0</v>
      </c>
      <c r="G294" s="102">
        <v>0</v>
      </c>
      <c r="H294" s="102">
        <v>0</v>
      </c>
      <c r="I294" s="102">
        <v>0</v>
      </c>
    </row>
    <row r="295" spans="1:9" s="25" customFormat="1">
      <c r="A295" s="4"/>
      <c r="B295" s="100">
        <f ca="1">DayInfo!B295</f>
        <v>45717</v>
      </c>
      <c r="C295" s="4"/>
      <c r="D295" s="102">
        <v>0</v>
      </c>
      <c r="E295" s="102">
        <v>0</v>
      </c>
      <c r="F295" s="102">
        <v>0</v>
      </c>
      <c r="G295" s="102">
        <v>0</v>
      </c>
      <c r="H295" s="102">
        <v>0</v>
      </c>
      <c r="I295" s="102">
        <v>0</v>
      </c>
    </row>
    <row r="296" spans="1:9" s="25" customFormat="1">
      <c r="A296" s="4"/>
      <c r="B296" s="100">
        <f ca="1">DayInfo!B296</f>
        <v>45748</v>
      </c>
      <c r="C296" s="4"/>
      <c r="D296" s="102">
        <v>0</v>
      </c>
      <c r="E296" s="102">
        <v>0</v>
      </c>
      <c r="F296" s="102">
        <v>0</v>
      </c>
      <c r="G296" s="102">
        <v>0</v>
      </c>
      <c r="H296" s="102">
        <v>0</v>
      </c>
      <c r="I296" s="102">
        <v>0</v>
      </c>
    </row>
    <row r="297" spans="1:9" s="25" customFormat="1">
      <c r="A297" s="4"/>
      <c r="B297" s="100">
        <f ca="1">DayInfo!B297</f>
        <v>45778</v>
      </c>
      <c r="C297" s="4"/>
      <c r="D297" s="102">
        <v>0</v>
      </c>
      <c r="E297" s="102">
        <v>0</v>
      </c>
      <c r="F297" s="102">
        <v>0</v>
      </c>
      <c r="G297" s="102">
        <v>0</v>
      </c>
      <c r="H297" s="102">
        <v>0</v>
      </c>
      <c r="I297" s="102">
        <v>0</v>
      </c>
    </row>
    <row r="298" spans="1:9" s="25" customFormat="1">
      <c r="A298" s="4"/>
      <c r="B298" s="100">
        <f ca="1">DayInfo!B298</f>
        <v>45809</v>
      </c>
      <c r="C298" s="4"/>
      <c r="D298" s="102">
        <v>0</v>
      </c>
      <c r="E298" s="102">
        <v>0</v>
      </c>
      <c r="F298" s="102">
        <v>0</v>
      </c>
      <c r="G298" s="102">
        <v>0</v>
      </c>
      <c r="H298" s="102">
        <v>0</v>
      </c>
      <c r="I298" s="102">
        <v>0</v>
      </c>
    </row>
    <row r="299" spans="1:9" s="25" customFormat="1">
      <c r="A299" s="4"/>
      <c r="B299" s="100">
        <f ca="1">DayInfo!B299</f>
        <v>45839</v>
      </c>
      <c r="C299" s="4"/>
      <c r="D299" s="102">
        <v>0</v>
      </c>
      <c r="E299" s="102">
        <v>0</v>
      </c>
      <c r="F299" s="102">
        <v>0</v>
      </c>
      <c r="G299" s="102">
        <v>0</v>
      </c>
      <c r="H299" s="102">
        <v>0</v>
      </c>
      <c r="I299" s="102">
        <v>0</v>
      </c>
    </row>
    <row r="300" spans="1:9" s="25" customFormat="1">
      <c r="A300" s="4"/>
      <c r="B300" s="100">
        <f ca="1">DayInfo!B300</f>
        <v>45870</v>
      </c>
      <c r="C300" s="4"/>
      <c r="D300" s="102">
        <v>0</v>
      </c>
      <c r="E300" s="102">
        <v>0</v>
      </c>
      <c r="F300" s="102">
        <v>0</v>
      </c>
      <c r="G300" s="102">
        <v>0</v>
      </c>
      <c r="H300" s="102">
        <v>0</v>
      </c>
      <c r="I300" s="102">
        <v>0</v>
      </c>
    </row>
    <row r="301" spans="1:9" s="25" customFormat="1">
      <c r="A301" s="4"/>
      <c r="B301" s="100">
        <f ca="1">DayInfo!B301</f>
        <v>45901</v>
      </c>
      <c r="C301" s="4"/>
      <c r="D301" s="102">
        <v>0</v>
      </c>
      <c r="E301" s="102">
        <v>0</v>
      </c>
      <c r="F301" s="102">
        <v>0</v>
      </c>
      <c r="G301" s="102">
        <v>0</v>
      </c>
      <c r="H301" s="102">
        <v>0</v>
      </c>
      <c r="I301" s="102">
        <v>0</v>
      </c>
    </row>
    <row r="302" spans="1:9" s="25" customFormat="1">
      <c r="A302" s="4"/>
      <c r="B302" s="100">
        <f ca="1">DayInfo!B302</f>
        <v>45931</v>
      </c>
      <c r="C302" s="4"/>
      <c r="D302" s="102">
        <v>0</v>
      </c>
      <c r="E302" s="102">
        <v>0</v>
      </c>
      <c r="F302" s="102">
        <v>0</v>
      </c>
      <c r="G302" s="102">
        <v>0</v>
      </c>
      <c r="H302" s="102">
        <v>0</v>
      </c>
      <c r="I302" s="102">
        <v>0</v>
      </c>
    </row>
    <row r="303" spans="1:9" s="25" customFormat="1">
      <c r="A303" s="4"/>
      <c r="B303" s="100">
        <f ca="1">DayInfo!B303</f>
        <v>45962</v>
      </c>
      <c r="C303" s="4"/>
      <c r="D303" s="102">
        <v>0</v>
      </c>
      <c r="E303" s="102">
        <v>0</v>
      </c>
      <c r="F303" s="102">
        <v>0</v>
      </c>
      <c r="G303" s="102">
        <v>0</v>
      </c>
      <c r="H303" s="102">
        <v>0</v>
      </c>
      <c r="I303" s="102">
        <v>0</v>
      </c>
    </row>
    <row r="304" spans="1:9" s="25" customFormat="1">
      <c r="A304" s="4"/>
      <c r="B304" s="100">
        <f ca="1">DayInfo!B304</f>
        <v>45992</v>
      </c>
      <c r="C304" s="4"/>
      <c r="D304" s="102">
        <v>0</v>
      </c>
      <c r="E304" s="102">
        <v>0</v>
      </c>
      <c r="F304" s="102">
        <v>0</v>
      </c>
      <c r="G304" s="102">
        <v>0</v>
      </c>
      <c r="H304" s="102">
        <v>0</v>
      </c>
      <c r="I304" s="102">
        <v>0</v>
      </c>
    </row>
    <row r="305" spans="1:9" s="25" customFormat="1">
      <c r="A305" s="4"/>
      <c r="B305" s="100">
        <f ca="1">DayInfo!B305</f>
        <v>46023</v>
      </c>
      <c r="C305" s="4"/>
      <c r="D305" s="102">
        <v>0</v>
      </c>
      <c r="E305" s="102">
        <v>0</v>
      </c>
      <c r="F305" s="102">
        <v>0</v>
      </c>
      <c r="G305" s="102">
        <v>0</v>
      </c>
      <c r="H305" s="102">
        <v>0</v>
      </c>
      <c r="I305" s="102">
        <v>0</v>
      </c>
    </row>
    <row r="306" spans="1:9" s="25" customFormat="1">
      <c r="A306" s="4"/>
      <c r="B306" s="100">
        <f ca="1">DayInfo!B306</f>
        <v>46054</v>
      </c>
      <c r="C306" s="4"/>
      <c r="D306" s="102">
        <v>0</v>
      </c>
      <c r="E306" s="102">
        <v>0</v>
      </c>
      <c r="F306" s="102">
        <v>0</v>
      </c>
      <c r="G306" s="102">
        <v>0</v>
      </c>
      <c r="H306" s="102">
        <v>0</v>
      </c>
      <c r="I306" s="102">
        <v>0</v>
      </c>
    </row>
    <row r="307" spans="1:9" s="25" customFormat="1">
      <c r="A307" s="4"/>
      <c r="B307" s="100">
        <f ca="1">DayInfo!B307</f>
        <v>46082</v>
      </c>
      <c r="C307" s="4"/>
      <c r="D307" s="102">
        <v>0</v>
      </c>
      <c r="E307" s="102">
        <v>0</v>
      </c>
      <c r="F307" s="102">
        <v>0</v>
      </c>
      <c r="G307" s="102">
        <v>0</v>
      </c>
      <c r="H307" s="102">
        <v>0</v>
      </c>
      <c r="I307" s="102">
        <v>0</v>
      </c>
    </row>
    <row r="308" spans="1:9" s="25" customFormat="1">
      <c r="A308" s="4"/>
      <c r="B308" s="100">
        <f ca="1">DayInfo!B308</f>
        <v>46113</v>
      </c>
      <c r="C308" s="4"/>
      <c r="D308" s="102">
        <v>0</v>
      </c>
      <c r="E308" s="102">
        <v>0</v>
      </c>
      <c r="F308" s="102">
        <v>0</v>
      </c>
      <c r="G308" s="102">
        <v>0</v>
      </c>
      <c r="H308" s="102">
        <v>0</v>
      </c>
      <c r="I308" s="102">
        <v>0</v>
      </c>
    </row>
    <row r="309" spans="1:9" s="25" customFormat="1">
      <c r="A309" s="4"/>
      <c r="B309" s="100">
        <f ca="1">DayInfo!B309</f>
        <v>46143</v>
      </c>
      <c r="C309" s="4"/>
      <c r="D309" s="102">
        <v>0</v>
      </c>
      <c r="E309" s="102">
        <v>0</v>
      </c>
      <c r="F309" s="102">
        <v>0</v>
      </c>
      <c r="G309" s="102">
        <v>0</v>
      </c>
      <c r="H309" s="102">
        <v>0</v>
      </c>
      <c r="I309" s="102">
        <v>0</v>
      </c>
    </row>
    <row r="310" spans="1:9" s="25" customFormat="1">
      <c r="A310" s="4"/>
      <c r="B310" s="100">
        <f ca="1">DayInfo!B310</f>
        <v>46174</v>
      </c>
      <c r="C310" s="4"/>
      <c r="D310" s="102">
        <v>0</v>
      </c>
      <c r="E310" s="102">
        <v>0</v>
      </c>
      <c r="F310" s="102">
        <v>0</v>
      </c>
      <c r="G310" s="102">
        <v>0</v>
      </c>
      <c r="H310" s="102">
        <v>0</v>
      </c>
      <c r="I310" s="102">
        <v>0</v>
      </c>
    </row>
    <row r="311" spans="1:9" s="25" customFormat="1">
      <c r="A311" s="4"/>
      <c r="B311" s="100">
        <f ca="1">DayInfo!B311</f>
        <v>46204</v>
      </c>
      <c r="C311" s="4"/>
      <c r="D311" s="102">
        <v>0</v>
      </c>
      <c r="E311" s="102">
        <v>0</v>
      </c>
      <c r="F311" s="102">
        <v>0</v>
      </c>
      <c r="G311" s="102">
        <v>0</v>
      </c>
      <c r="H311" s="102">
        <v>0</v>
      </c>
      <c r="I311" s="102">
        <v>0</v>
      </c>
    </row>
    <row r="312" spans="1:9" s="25" customFormat="1">
      <c r="A312" s="4"/>
      <c r="B312" s="100">
        <f ca="1">DayInfo!B312</f>
        <v>46235</v>
      </c>
      <c r="C312" s="4"/>
      <c r="D312" s="102">
        <v>0</v>
      </c>
      <c r="E312" s="102">
        <v>0</v>
      </c>
      <c r="F312" s="102">
        <v>0</v>
      </c>
      <c r="G312" s="102">
        <v>0</v>
      </c>
      <c r="H312" s="102">
        <v>0</v>
      </c>
      <c r="I312" s="102">
        <v>0</v>
      </c>
    </row>
    <row r="313" spans="1:9" s="25" customFormat="1">
      <c r="A313" s="4"/>
      <c r="B313" s="100">
        <f ca="1">DayInfo!B313</f>
        <v>46266</v>
      </c>
      <c r="C313" s="4"/>
      <c r="D313" s="102">
        <v>0</v>
      </c>
      <c r="E313" s="102">
        <v>0</v>
      </c>
      <c r="F313" s="102">
        <v>0</v>
      </c>
      <c r="G313" s="102">
        <v>0</v>
      </c>
      <c r="H313" s="102">
        <v>0</v>
      </c>
      <c r="I313" s="102">
        <v>0</v>
      </c>
    </row>
    <row r="314" spans="1:9" s="25" customFormat="1">
      <c r="A314" s="4"/>
      <c r="B314" s="100">
        <f ca="1">DayInfo!B314</f>
        <v>46296</v>
      </c>
      <c r="C314" s="4"/>
      <c r="D314" s="102">
        <v>0</v>
      </c>
      <c r="E314" s="102">
        <v>0</v>
      </c>
      <c r="F314" s="102">
        <v>0</v>
      </c>
      <c r="G314" s="102">
        <v>0</v>
      </c>
      <c r="H314" s="102">
        <v>0</v>
      </c>
      <c r="I314" s="102">
        <v>0</v>
      </c>
    </row>
    <row r="315" spans="1:9" s="25" customFormat="1">
      <c r="A315" s="4"/>
      <c r="B315" s="100">
        <f ca="1">DayInfo!B315</f>
        <v>46327</v>
      </c>
      <c r="C315" s="4"/>
      <c r="D315" s="102">
        <v>0</v>
      </c>
      <c r="E315" s="102">
        <v>0</v>
      </c>
      <c r="F315" s="102">
        <v>0</v>
      </c>
      <c r="G315" s="102">
        <v>0</v>
      </c>
      <c r="H315" s="102">
        <v>0</v>
      </c>
      <c r="I315" s="102">
        <v>0</v>
      </c>
    </row>
    <row r="316" spans="1:9" s="25" customFormat="1">
      <c r="A316" s="4"/>
      <c r="B316" s="100">
        <f ca="1">DayInfo!B316</f>
        <v>46357</v>
      </c>
      <c r="C316" s="4"/>
      <c r="D316" s="102">
        <v>0</v>
      </c>
      <c r="E316" s="102">
        <v>0</v>
      </c>
      <c r="F316" s="102">
        <v>0</v>
      </c>
      <c r="G316" s="102">
        <v>0</v>
      </c>
      <c r="H316" s="102">
        <v>0</v>
      </c>
      <c r="I316" s="102">
        <v>0</v>
      </c>
    </row>
    <row r="317" spans="1:9" s="25" customFormat="1">
      <c r="A317" s="4"/>
      <c r="B317" s="100">
        <f ca="1">DayInfo!B317</f>
        <v>46388</v>
      </c>
      <c r="C317" s="4"/>
      <c r="D317" s="102">
        <v>0</v>
      </c>
      <c r="E317" s="102">
        <v>0</v>
      </c>
      <c r="F317" s="102">
        <v>0</v>
      </c>
      <c r="G317" s="102">
        <v>0</v>
      </c>
      <c r="H317" s="102">
        <v>0</v>
      </c>
      <c r="I317" s="102">
        <v>0</v>
      </c>
    </row>
    <row r="318" spans="1:9" s="25" customFormat="1">
      <c r="A318" s="4"/>
      <c r="B318" s="100">
        <f ca="1">DayInfo!B318</f>
        <v>46419</v>
      </c>
      <c r="C318" s="4"/>
      <c r="D318" s="102">
        <v>0</v>
      </c>
      <c r="E318" s="102">
        <v>0</v>
      </c>
      <c r="F318" s="102">
        <v>0</v>
      </c>
      <c r="G318" s="102">
        <v>0</v>
      </c>
      <c r="H318" s="102">
        <v>0</v>
      </c>
      <c r="I318" s="102">
        <v>0</v>
      </c>
    </row>
    <row r="319" spans="1:9" s="25" customFormat="1">
      <c r="A319" s="4"/>
      <c r="B319" s="100">
        <f ca="1">DayInfo!B319</f>
        <v>46447</v>
      </c>
      <c r="C319" s="4"/>
      <c r="D319" s="102">
        <v>0</v>
      </c>
      <c r="E319" s="102">
        <v>0</v>
      </c>
      <c r="F319" s="102">
        <v>0</v>
      </c>
      <c r="G319" s="102">
        <v>0</v>
      </c>
      <c r="H319" s="102">
        <v>0</v>
      </c>
      <c r="I319" s="102">
        <v>0</v>
      </c>
    </row>
    <row r="320" spans="1:9" s="25" customFormat="1">
      <c r="A320" s="4"/>
      <c r="B320" s="100">
        <f ca="1">DayInfo!B320</f>
        <v>46478</v>
      </c>
      <c r="C320" s="4"/>
      <c r="D320" s="102">
        <v>0</v>
      </c>
      <c r="E320" s="102">
        <v>0</v>
      </c>
      <c r="F320" s="102">
        <v>0</v>
      </c>
      <c r="G320" s="102">
        <v>0</v>
      </c>
      <c r="H320" s="102">
        <v>0</v>
      </c>
      <c r="I320" s="102">
        <v>0</v>
      </c>
    </row>
    <row r="321" spans="1:9" s="25" customFormat="1">
      <c r="A321" s="4"/>
      <c r="B321" s="100">
        <f ca="1">DayInfo!B321</f>
        <v>46508</v>
      </c>
      <c r="C321" s="4"/>
      <c r="D321" s="102">
        <v>0</v>
      </c>
      <c r="E321" s="102">
        <v>0</v>
      </c>
      <c r="F321" s="102">
        <v>0</v>
      </c>
      <c r="G321" s="102">
        <v>0</v>
      </c>
      <c r="H321" s="102">
        <v>0</v>
      </c>
      <c r="I321" s="102">
        <v>0</v>
      </c>
    </row>
    <row r="322" spans="1:9" s="25" customFormat="1">
      <c r="A322" s="4"/>
      <c r="B322" s="100">
        <f ca="1">DayInfo!B322</f>
        <v>46539</v>
      </c>
      <c r="C322" s="4"/>
      <c r="D322" s="102">
        <v>0</v>
      </c>
      <c r="E322" s="102">
        <v>0</v>
      </c>
      <c r="F322" s="102">
        <v>0</v>
      </c>
      <c r="G322" s="102">
        <v>0</v>
      </c>
      <c r="H322" s="102">
        <v>0</v>
      </c>
      <c r="I322" s="102">
        <v>0</v>
      </c>
    </row>
    <row r="323" spans="1:9" s="25" customFormat="1">
      <c r="A323" s="4"/>
      <c r="B323" s="100">
        <f ca="1">DayInfo!B323</f>
        <v>46569</v>
      </c>
      <c r="C323" s="4"/>
      <c r="D323" s="102">
        <v>0</v>
      </c>
      <c r="E323" s="102">
        <v>0</v>
      </c>
      <c r="F323" s="102">
        <v>0</v>
      </c>
      <c r="G323" s="102">
        <v>0</v>
      </c>
      <c r="H323" s="102">
        <v>0</v>
      </c>
      <c r="I323" s="102">
        <v>0</v>
      </c>
    </row>
    <row r="324" spans="1:9" s="25" customFormat="1">
      <c r="A324" s="4"/>
      <c r="B324" s="100">
        <f ca="1">DayInfo!B324</f>
        <v>46600</v>
      </c>
      <c r="C324" s="4"/>
      <c r="D324" s="102">
        <v>0</v>
      </c>
      <c r="E324" s="102">
        <v>0</v>
      </c>
      <c r="F324" s="102">
        <v>0</v>
      </c>
      <c r="G324" s="102">
        <v>0</v>
      </c>
      <c r="H324" s="102">
        <v>0</v>
      </c>
      <c r="I324" s="102">
        <v>0</v>
      </c>
    </row>
    <row r="325" spans="1:9" s="25" customFormat="1">
      <c r="A325" s="4"/>
      <c r="B325" s="100">
        <f ca="1">DayInfo!B325</f>
        <v>46631</v>
      </c>
      <c r="C325" s="4"/>
      <c r="D325" s="102">
        <v>0</v>
      </c>
      <c r="E325" s="102">
        <v>0</v>
      </c>
      <c r="F325" s="102">
        <v>0</v>
      </c>
      <c r="G325" s="102">
        <v>0</v>
      </c>
      <c r="H325" s="102">
        <v>0</v>
      </c>
      <c r="I325" s="102">
        <v>0</v>
      </c>
    </row>
    <row r="326" spans="1:9" s="25" customFormat="1">
      <c r="A326" s="4"/>
      <c r="B326" s="100">
        <f ca="1">DayInfo!B326</f>
        <v>46661</v>
      </c>
      <c r="C326" s="4"/>
      <c r="D326" s="102">
        <v>0</v>
      </c>
      <c r="E326" s="102">
        <v>0</v>
      </c>
      <c r="F326" s="102">
        <v>0</v>
      </c>
      <c r="G326" s="102">
        <v>0</v>
      </c>
      <c r="H326" s="102">
        <v>0</v>
      </c>
      <c r="I326" s="102">
        <v>0</v>
      </c>
    </row>
    <row r="327" spans="1:9" s="25" customFormat="1">
      <c r="A327" s="4"/>
      <c r="B327" s="100">
        <f ca="1">DayInfo!B327</f>
        <v>46692</v>
      </c>
      <c r="C327" s="4"/>
      <c r="D327" s="102">
        <v>0</v>
      </c>
      <c r="E327" s="102">
        <v>0</v>
      </c>
      <c r="F327" s="102">
        <v>0</v>
      </c>
      <c r="G327" s="102">
        <v>0</v>
      </c>
      <c r="H327" s="102">
        <v>0</v>
      </c>
      <c r="I327" s="102">
        <v>0</v>
      </c>
    </row>
    <row r="328" spans="1:9" s="25" customFormat="1">
      <c r="A328" s="4"/>
      <c r="B328" s="100">
        <f ca="1">DayInfo!B328</f>
        <v>46722</v>
      </c>
      <c r="C328" s="4"/>
      <c r="D328" s="102">
        <v>0</v>
      </c>
      <c r="E328" s="102">
        <v>0</v>
      </c>
      <c r="F328" s="102">
        <v>0</v>
      </c>
      <c r="G328" s="102">
        <v>0</v>
      </c>
      <c r="H328" s="102">
        <v>0</v>
      </c>
      <c r="I328" s="102">
        <v>0</v>
      </c>
    </row>
    <row r="329" spans="1:9" s="25" customFormat="1">
      <c r="A329" s="4"/>
      <c r="B329" s="100">
        <f ca="1">DayInfo!B329</f>
        <v>46753</v>
      </c>
      <c r="C329" s="4"/>
      <c r="D329" s="102">
        <v>0</v>
      </c>
      <c r="E329" s="102">
        <v>0</v>
      </c>
      <c r="F329" s="102">
        <v>0</v>
      </c>
      <c r="G329" s="102">
        <v>0</v>
      </c>
      <c r="H329" s="102">
        <v>0</v>
      </c>
      <c r="I329" s="102">
        <v>0</v>
      </c>
    </row>
    <row r="330" spans="1:9" s="25" customFormat="1">
      <c r="A330" s="4"/>
      <c r="B330" s="100">
        <f ca="1">DayInfo!B330</f>
        <v>46784</v>
      </c>
      <c r="C330" s="4"/>
      <c r="D330" s="102">
        <v>0</v>
      </c>
      <c r="E330" s="102">
        <v>0</v>
      </c>
      <c r="F330" s="102">
        <v>0</v>
      </c>
      <c r="G330" s="102">
        <v>0</v>
      </c>
      <c r="H330" s="102">
        <v>0</v>
      </c>
      <c r="I330" s="102">
        <v>0</v>
      </c>
    </row>
    <row r="331" spans="1:9" s="25" customFormat="1">
      <c r="A331" s="4"/>
      <c r="B331" s="100">
        <f ca="1">DayInfo!B331</f>
        <v>46813</v>
      </c>
      <c r="C331" s="4"/>
      <c r="D331" s="102">
        <v>0</v>
      </c>
      <c r="E331" s="102">
        <v>0</v>
      </c>
      <c r="F331" s="102">
        <v>0</v>
      </c>
      <c r="G331" s="102">
        <v>0</v>
      </c>
      <c r="H331" s="102">
        <v>0</v>
      </c>
      <c r="I331" s="102">
        <v>0</v>
      </c>
    </row>
    <row r="332" spans="1:9" s="25" customFormat="1">
      <c r="A332" s="4"/>
      <c r="B332" s="100">
        <f ca="1">DayInfo!B332</f>
        <v>46844</v>
      </c>
      <c r="C332" s="4"/>
      <c r="D332" s="102">
        <v>0</v>
      </c>
      <c r="E332" s="102">
        <v>0</v>
      </c>
      <c r="F332" s="102">
        <v>0</v>
      </c>
      <c r="G332" s="102">
        <v>0</v>
      </c>
      <c r="H332" s="102">
        <v>0</v>
      </c>
      <c r="I332" s="102">
        <v>0</v>
      </c>
    </row>
    <row r="333" spans="1:9" s="25" customFormat="1">
      <c r="A333" s="4"/>
      <c r="B333" s="100">
        <f ca="1">DayInfo!B333</f>
        <v>46874</v>
      </c>
      <c r="C333" s="4"/>
      <c r="D333" s="102">
        <v>0</v>
      </c>
      <c r="E333" s="102">
        <v>0</v>
      </c>
      <c r="F333" s="102">
        <v>0</v>
      </c>
      <c r="G333" s="102">
        <v>0</v>
      </c>
      <c r="H333" s="102">
        <v>0</v>
      </c>
      <c r="I333" s="102">
        <v>0</v>
      </c>
    </row>
    <row r="334" spans="1:9" s="25" customFormat="1">
      <c r="A334" s="4"/>
      <c r="B334" s="100">
        <f ca="1">DayInfo!B334</f>
        <v>46905</v>
      </c>
      <c r="C334" s="4"/>
      <c r="D334" s="102">
        <v>0</v>
      </c>
      <c r="E334" s="102">
        <v>0</v>
      </c>
      <c r="F334" s="102">
        <v>0</v>
      </c>
      <c r="G334" s="102">
        <v>0</v>
      </c>
      <c r="H334" s="102">
        <v>0</v>
      </c>
      <c r="I334" s="102">
        <v>0</v>
      </c>
    </row>
    <row r="335" spans="1:9" s="25" customFormat="1">
      <c r="A335" s="4"/>
      <c r="B335" s="100">
        <f ca="1">DayInfo!B335</f>
        <v>46935</v>
      </c>
      <c r="C335" s="4"/>
      <c r="D335" s="102">
        <v>0</v>
      </c>
      <c r="E335" s="102">
        <v>0</v>
      </c>
      <c r="F335" s="102">
        <v>0</v>
      </c>
      <c r="G335" s="102">
        <v>0</v>
      </c>
      <c r="H335" s="102">
        <v>0</v>
      </c>
      <c r="I335" s="102">
        <v>0</v>
      </c>
    </row>
    <row r="336" spans="1:9" s="25" customFormat="1">
      <c r="A336" s="4"/>
      <c r="B336" s="100">
        <f ca="1">DayInfo!B336</f>
        <v>46966</v>
      </c>
      <c r="C336" s="4"/>
      <c r="D336" s="102">
        <v>0</v>
      </c>
      <c r="E336" s="102">
        <v>0</v>
      </c>
      <c r="F336" s="102">
        <v>0</v>
      </c>
      <c r="G336" s="102">
        <v>0</v>
      </c>
      <c r="H336" s="102">
        <v>0</v>
      </c>
      <c r="I336" s="102">
        <v>0</v>
      </c>
    </row>
    <row r="337" spans="1:9" s="25" customFormat="1">
      <c r="A337" s="4"/>
      <c r="B337" s="100">
        <f ca="1">DayInfo!B337</f>
        <v>46997</v>
      </c>
      <c r="C337" s="4"/>
      <c r="D337" s="102">
        <v>0</v>
      </c>
      <c r="E337" s="102">
        <v>0</v>
      </c>
      <c r="F337" s="102">
        <v>0</v>
      </c>
      <c r="G337" s="102">
        <v>0</v>
      </c>
      <c r="H337" s="102">
        <v>0</v>
      </c>
      <c r="I337" s="102">
        <v>0</v>
      </c>
    </row>
    <row r="338" spans="1:9" s="25" customFormat="1">
      <c r="A338" s="4"/>
      <c r="B338" s="100">
        <f ca="1">DayInfo!B338</f>
        <v>47027</v>
      </c>
      <c r="C338" s="4"/>
      <c r="D338" s="102">
        <v>0</v>
      </c>
      <c r="E338" s="102">
        <v>0</v>
      </c>
      <c r="F338" s="102">
        <v>0</v>
      </c>
      <c r="G338" s="102">
        <v>0</v>
      </c>
      <c r="H338" s="102">
        <v>0</v>
      </c>
      <c r="I338" s="102">
        <v>0</v>
      </c>
    </row>
    <row r="339" spans="1:9" s="25" customFormat="1">
      <c r="A339" s="4"/>
      <c r="B339" s="100">
        <f ca="1">DayInfo!B339</f>
        <v>47058</v>
      </c>
      <c r="C339" s="4"/>
      <c r="D339" s="102">
        <v>0</v>
      </c>
      <c r="E339" s="102">
        <v>0</v>
      </c>
      <c r="F339" s="102">
        <v>0</v>
      </c>
      <c r="G339" s="102">
        <v>0</v>
      </c>
      <c r="H339" s="102">
        <v>0</v>
      </c>
      <c r="I339" s="102">
        <v>0</v>
      </c>
    </row>
    <row r="340" spans="1:9" s="25" customFormat="1">
      <c r="A340" s="4"/>
      <c r="B340" s="100">
        <f ca="1">DayInfo!B340</f>
        <v>47088</v>
      </c>
      <c r="C340" s="4"/>
      <c r="D340" s="102">
        <v>0</v>
      </c>
      <c r="E340" s="102">
        <v>0</v>
      </c>
      <c r="F340" s="102">
        <v>0</v>
      </c>
      <c r="G340" s="102">
        <v>0</v>
      </c>
      <c r="H340" s="102">
        <v>0</v>
      </c>
      <c r="I340" s="102">
        <v>0</v>
      </c>
    </row>
    <row r="341" spans="1:9" s="25" customFormat="1">
      <c r="A341" s="4"/>
      <c r="B341" s="100">
        <f ca="1">DayInfo!B341</f>
        <v>47119</v>
      </c>
      <c r="C341" s="4"/>
      <c r="D341" s="102">
        <v>0</v>
      </c>
      <c r="E341" s="102">
        <v>0</v>
      </c>
      <c r="F341" s="102">
        <v>0</v>
      </c>
      <c r="G341" s="102">
        <v>0</v>
      </c>
      <c r="H341" s="102">
        <v>0</v>
      </c>
      <c r="I341" s="102">
        <v>0</v>
      </c>
    </row>
    <row r="342" spans="1:9" s="25" customFormat="1">
      <c r="A342" s="4"/>
      <c r="B342" s="100">
        <f ca="1">DayInfo!B342</f>
        <v>47150</v>
      </c>
      <c r="C342" s="4"/>
      <c r="D342" s="102">
        <v>0</v>
      </c>
      <c r="E342" s="102">
        <v>0</v>
      </c>
      <c r="F342" s="102">
        <v>0</v>
      </c>
      <c r="G342" s="102">
        <v>0</v>
      </c>
      <c r="H342" s="102">
        <v>0</v>
      </c>
      <c r="I342" s="102">
        <v>0</v>
      </c>
    </row>
    <row r="343" spans="1:9" s="25" customFormat="1">
      <c r="A343" s="4"/>
      <c r="B343" s="100">
        <f ca="1">DayInfo!B343</f>
        <v>47178</v>
      </c>
      <c r="C343" s="4"/>
      <c r="D343" s="102">
        <v>0</v>
      </c>
      <c r="E343" s="102">
        <v>0</v>
      </c>
      <c r="F343" s="102">
        <v>0</v>
      </c>
      <c r="G343" s="102">
        <v>0</v>
      </c>
      <c r="H343" s="102">
        <v>0</v>
      </c>
      <c r="I343" s="102">
        <v>0</v>
      </c>
    </row>
    <row r="344" spans="1:9" s="25" customFormat="1">
      <c r="A344" s="4"/>
      <c r="B344" s="100">
        <f ca="1">DayInfo!B344</f>
        <v>47209</v>
      </c>
      <c r="C344" s="4"/>
      <c r="D344" s="102">
        <v>0</v>
      </c>
      <c r="E344" s="102">
        <v>0</v>
      </c>
      <c r="F344" s="102">
        <v>0</v>
      </c>
      <c r="G344" s="102">
        <v>0</v>
      </c>
      <c r="H344" s="102">
        <v>0</v>
      </c>
      <c r="I344" s="102">
        <v>0</v>
      </c>
    </row>
    <row r="345" spans="1:9" s="25" customFormat="1">
      <c r="A345" s="4"/>
      <c r="B345" s="100">
        <f ca="1">DayInfo!B345</f>
        <v>47239</v>
      </c>
      <c r="C345" s="4"/>
      <c r="D345" s="102">
        <v>0</v>
      </c>
      <c r="E345" s="102">
        <v>0</v>
      </c>
      <c r="F345" s="102">
        <v>0</v>
      </c>
      <c r="G345" s="102">
        <v>0</v>
      </c>
      <c r="H345" s="102">
        <v>0</v>
      </c>
      <c r="I345" s="102">
        <v>0</v>
      </c>
    </row>
    <row r="346" spans="1:9" s="25" customFormat="1">
      <c r="A346" s="4"/>
      <c r="B346" s="100">
        <f ca="1">DayInfo!B346</f>
        <v>47270</v>
      </c>
      <c r="C346" s="4"/>
      <c r="D346" s="102">
        <v>0</v>
      </c>
      <c r="E346" s="102">
        <v>0</v>
      </c>
      <c r="F346" s="102">
        <v>0</v>
      </c>
      <c r="G346" s="102">
        <v>0</v>
      </c>
      <c r="H346" s="102">
        <v>0</v>
      </c>
      <c r="I346" s="102">
        <v>0</v>
      </c>
    </row>
    <row r="347" spans="1:9" s="25" customFormat="1">
      <c r="A347" s="4"/>
      <c r="B347" s="100">
        <f ca="1">DayInfo!B347</f>
        <v>47300</v>
      </c>
      <c r="C347" s="4"/>
      <c r="D347" s="102">
        <v>0</v>
      </c>
      <c r="E347" s="102">
        <v>0</v>
      </c>
      <c r="F347" s="102">
        <v>0</v>
      </c>
      <c r="G347" s="102">
        <v>0</v>
      </c>
      <c r="H347" s="102">
        <v>0</v>
      </c>
      <c r="I347" s="102">
        <v>0</v>
      </c>
    </row>
    <row r="348" spans="1:9" s="25" customFormat="1">
      <c r="A348" s="4"/>
      <c r="B348" s="100">
        <f ca="1">DayInfo!B348</f>
        <v>47331</v>
      </c>
      <c r="C348" s="4"/>
      <c r="D348" s="102">
        <v>0</v>
      </c>
      <c r="E348" s="102">
        <v>0</v>
      </c>
      <c r="F348" s="102">
        <v>0</v>
      </c>
      <c r="G348" s="102">
        <v>0</v>
      </c>
      <c r="H348" s="102">
        <v>0</v>
      </c>
      <c r="I348" s="102">
        <v>0</v>
      </c>
    </row>
    <row r="349" spans="1:9" s="25" customFormat="1">
      <c r="A349" s="4"/>
      <c r="B349" s="100">
        <f ca="1">DayInfo!B349</f>
        <v>47362</v>
      </c>
      <c r="C349" s="4"/>
      <c r="D349" s="102">
        <v>0</v>
      </c>
      <c r="E349" s="102">
        <v>0</v>
      </c>
      <c r="F349" s="102">
        <v>0</v>
      </c>
      <c r="G349" s="102">
        <v>0</v>
      </c>
      <c r="H349" s="102">
        <v>0</v>
      </c>
      <c r="I349" s="102">
        <v>0</v>
      </c>
    </row>
    <row r="350" spans="1:9" s="25" customFormat="1">
      <c r="A350" s="4"/>
      <c r="B350" s="100">
        <f ca="1">DayInfo!B350</f>
        <v>47392</v>
      </c>
      <c r="C350" s="4"/>
      <c r="D350" s="102">
        <v>0</v>
      </c>
      <c r="E350" s="102">
        <v>0</v>
      </c>
      <c r="F350" s="102">
        <v>0</v>
      </c>
      <c r="G350" s="102">
        <v>0</v>
      </c>
      <c r="H350" s="102">
        <v>0</v>
      </c>
      <c r="I350" s="102">
        <v>0</v>
      </c>
    </row>
    <row r="351" spans="1:9" s="25" customFormat="1">
      <c r="A351" s="4"/>
      <c r="B351" s="100">
        <f ca="1">DayInfo!B351</f>
        <v>47423</v>
      </c>
      <c r="C351" s="4"/>
      <c r="D351" s="102">
        <v>0</v>
      </c>
      <c r="E351" s="102">
        <v>0</v>
      </c>
      <c r="F351" s="102">
        <v>0</v>
      </c>
      <c r="G351" s="102">
        <v>0</v>
      </c>
      <c r="H351" s="102">
        <v>0</v>
      </c>
      <c r="I351" s="102">
        <v>0</v>
      </c>
    </row>
    <row r="352" spans="1:9" s="25" customFormat="1">
      <c r="A352" s="4"/>
      <c r="B352" s="100">
        <f ca="1">DayInfo!B352</f>
        <v>47453</v>
      </c>
      <c r="C352" s="4"/>
      <c r="D352" s="102">
        <v>0</v>
      </c>
      <c r="E352" s="102">
        <v>0</v>
      </c>
      <c r="F352" s="102">
        <v>0</v>
      </c>
      <c r="G352" s="102">
        <v>0</v>
      </c>
      <c r="H352" s="102">
        <v>0</v>
      </c>
      <c r="I352" s="102">
        <v>0</v>
      </c>
    </row>
    <row r="353" spans="1:9" s="25" customFormat="1">
      <c r="A353" s="4"/>
      <c r="B353" s="100">
        <f ca="1">DayInfo!B353</f>
        <v>47484</v>
      </c>
      <c r="C353" s="4"/>
      <c r="D353" s="102">
        <v>0</v>
      </c>
      <c r="E353" s="102">
        <v>0</v>
      </c>
      <c r="F353" s="102">
        <v>0</v>
      </c>
      <c r="G353" s="102">
        <v>0</v>
      </c>
      <c r="H353" s="102">
        <v>0</v>
      </c>
      <c r="I353" s="102">
        <v>0</v>
      </c>
    </row>
    <row r="354" spans="1:9" s="25" customFormat="1">
      <c r="A354" s="4"/>
      <c r="B354" s="100">
        <f ca="1">DayInfo!B354</f>
        <v>47515</v>
      </c>
      <c r="C354" s="4"/>
      <c r="D354" s="102">
        <v>0</v>
      </c>
      <c r="E354" s="102">
        <v>0</v>
      </c>
      <c r="F354" s="102">
        <v>0</v>
      </c>
      <c r="G354" s="102">
        <v>0</v>
      </c>
      <c r="H354" s="102">
        <v>0</v>
      </c>
      <c r="I354" s="102">
        <v>0</v>
      </c>
    </row>
    <row r="355" spans="1:9" s="25" customFormat="1">
      <c r="A355" s="4"/>
      <c r="B355" s="100">
        <f ca="1">DayInfo!B355</f>
        <v>47543</v>
      </c>
      <c r="C355" s="4"/>
      <c r="D355" s="102">
        <v>0</v>
      </c>
      <c r="E355" s="102">
        <v>0</v>
      </c>
      <c r="F355" s="102">
        <v>0</v>
      </c>
      <c r="G355" s="102">
        <v>0</v>
      </c>
      <c r="H355" s="102">
        <v>0</v>
      </c>
      <c r="I355" s="102">
        <v>0</v>
      </c>
    </row>
    <row r="356" spans="1:9" s="25" customFormat="1">
      <c r="A356" s="4"/>
      <c r="B356" s="100">
        <f ca="1">DayInfo!B356</f>
        <v>47574</v>
      </c>
      <c r="C356" s="4"/>
      <c r="D356" s="102">
        <v>0</v>
      </c>
      <c r="E356" s="102">
        <v>0</v>
      </c>
      <c r="F356" s="102">
        <v>0</v>
      </c>
      <c r="G356" s="102">
        <v>0</v>
      </c>
      <c r="H356" s="102">
        <v>0</v>
      </c>
      <c r="I356" s="102">
        <v>0</v>
      </c>
    </row>
    <row r="357" spans="1:9" s="25" customFormat="1">
      <c r="A357" s="4"/>
      <c r="B357" s="100">
        <f ca="1">DayInfo!B357</f>
        <v>47604</v>
      </c>
      <c r="C357" s="4"/>
      <c r="D357" s="102">
        <v>0</v>
      </c>
      <c r="E357" s="102">
        <v>0</v>
      </c>
      <c r="F357" s="102">
        <v>0</v>
      </c>
      <c r="G357" s="102">
        <v>0</v>
      </c>
      <c r="H357" s="102">
        <v>0</v>
      </c>
      <c r="I357" s="102">
        <v>0</v>
      </c>
    </row>
    <row r="358" spans="1:9" s="25" customFormat="1">
      <c r="A358" s="4"/>
      <c r="B358" s="100">
        <f ca="1">DayInfo!B358</f>
        <v>47635</v>
      </c>
      <c r="C358" s="4"/>
      <c r="D358" s="102">
        <v>0</v>
      </c>
      <c r="E358" s="102">
        <v>0</v>
      </c>
      <c r="F358" s="102">
        <v>0</v>
      </c>
      <c r="G358" s="102">
        <v>0</v>
      </c>
      <c r="H358" s="102">
        <v>0</v>
      </c>
      <c r="I358" s="102">
        <v>0</v>
      </c>
    </row>
    <row r="359" spans="1:9" s="25" customFormat="1">
      <c r="A359" s="4"/>
      <c r="B359" s="100">
        <f ca="1">DayInfo!B359</f>
        <v>47665</v>
      </c>
      <c r="C359" s="4"/>
      <c r="D359" s="102">
        <v>0</v>
      </c>
      <c r="E359" s="102">
        <v>0</v>
      </c>
      <c r="F359" s="102">
        <v>0</v>
      </c>
      <c r="G359" s="102">
        <v>0</v>
      </c>
      <c r="H359" s="102">
        <v>0</v>
      </c>
      <c r="I359" s="102">
        <v>0</v>
      </c>
    </row>
    <row r="360" spans="1:9" s="25" customFormat="1">
      <c r="A360" s="4"/>
      <c r="B360" s="100">
        <f ca="1">DayInfo!B360</f>
        <v>47696</v>
      </c>
      <c r="C360" s="4"/>
      <c r="D360" s="102">
        <v>0</v>
      </c>
      <c r="E360" s="102">
        <v>0</v>
      </c>
      <c r="F360" s="102">
        <v>0</v>
      </c>
      <c r="G360" s="102">
        <v>0</v>
      </c>
      <c r="H360" s="102">
        <v>0</v>
      </c>
      <c r="I360" s="102">
        <v>0</v>
      </c>
    </row>
    <row r="361" spans="1:9" s="25" customFormat="1">
      <c r="A361" s="4"/>
      <c r="B361" s="100">
        <f ca="1">DayInfo!B361</f>
        <v>47727</v>
      </c>
      <c r="C361" s="4"/>
      <c r="D361" s="102">
        <v>0</v>
      </c>
      <c r="E361" s="102">
        <v>0</v>
      </c>
      <c r="F361" s="102">
        <v>0</v>
      </c>
      <c r="G361" s="102">
        <v>0</v>
      </c>
      <c r="H361" s="102">
        <v>0</v>
      </c>
      <c r="I361" s="102">
        <v>0</v>
      </c>
    </row>
    <row r="362" spans="1:9" s="25" customFormat="1">
      <c r="A362" s="4"/>
      <c r="B362" s="100">
        <f ca="1">DayInfo!B362</f>
        <v>47757</v>
      </c>
      <c r="C362" s="4"/>
      <c r="D362" s="102">
        <v>0</v>
      </c>
      <c r="E362" s="102">
        <v>0</v>
      </c>
      <c r="F362" s="102">
        <v>0</v>
      </c>
      <c r="G362" s="102">
        <v>0</v>
      </c>
      <c r="H362" s="102">
        <v>0</v>
      </c>
      <c r="I362" s="102">
        <v>0</v>
      </c>
    </row>
    <row r="363" spans="1:9" s="25" customFormat="1">
      <c r="A363" s="4"/>
      <c r="B363" s="100">
        <f ca="1">DayInfo!B363</f>
        <v>47788</v>
      </c>
      <c r="C363" s="4"/>
      <c r="D363" s="102">
        <v>0</v>
      </c>
      <c r="E363" s="102">
        <v>0</v>
      </c>
      <c r="F363" s="102">
        <v>0</v>
      </c>
      <c r="G363" s="102">
        <v>0</v>
      </c>
      <c r="H363" s="102">
        <v>0</v>
      </c>
      <c r="I363" s="102">
        <v>0</v>
      </c>
    </row>
    <row r="364" spans="1:9" s="25" customFormat="1">
      <c r="A364" s="4"/>
      <c r="B364" s="100">
        <f ca="1">DayInfo!B364</f>
        <v>47818</v>
      </c>
      <c r="C364" s="4"/>
      <c r="D364" s="102">
        <v>0</v>
      </c>
      <c r="E364" s="102">
        <v>0</v>
      </c>
      <c r="F364" s="102">
        <v>0</v>
      </c>
      <c r="G364" s="102">
        <v>0</v>
      </c>
      <c r="H364" s="102">
        <v>0</v>
      </c>
      <c r="I364" s="102">
        <v>0</v>
      </c>
    </row>
    <row r="365" spans="1:9" s="25" customFormat="1">
      <c r="A365" s="4"/>
      <c r="B365" s="100">
        <f ca="1">DayInfo!B365</f>
        <v>47849</v>
      </c>
      <c r="C365" s="4"/>
      <c r="D365" s="102">
        <v>0</v>
      </c>
      <c r="E365" s="102">
        <v>0</v>
      </c>
      <c r="F365" s="102">
        <v>0</v>
      </c>
      <c r="G365" s="102">
        <v>0</v>
      </c>
      <c r="H365" s="102">
        <v>0</v>
      </c>
      <c r="I365" s="102">
        <v>0</v>
      </c>
    </row>
    <row r="366" spans="1:9" s="25" customFormat="1">
      <c r="A366" s="4"/>
      <c r="B366" s="100">
        <f ca="1">DayInfo!B366</f>
        <v>47880</v>
      </c>
      <c r="C366" s="4"/>
      <c r="D366" s="102">
        <v>0</v>
      </c>
      <c r="E366" s="102">
        <v>0</v>
      </c>
      <c r="F366" s="102">
        <v>0</v>
      </c>
      <c r="G366" s="102">
        <v>0</v>
      </c>
      <c r="H366" s="102">
        <v>0</v>
      </c>
      <c r="I366" s="102">
        <v>0</v>
      </c>
    </row>
    <row r="367" spans="1:9" s="25" customFormat="1">
      <c r="A367" s="4"/>
      <c r="B367" s="100">
        <f ca="1">DayInfo!B367</f>
        <v>47908</v>
      </c>
      <c r="C367" s="4"/>
      <c r="D367" s="102">
        <v>0</v>
      </c>
      <c r="E367" s="102">
        <v>0</v>
      </c>
      <c r="F367" s="102">
        <v>0</v>
      </c>
      <c r="G367" s="102">
        <v>0</v>
      </c>
      <c r="H367" s="102">
        <v>0</v>
      </c>
      <c r="I367" s="102">
        <v>0</v>
      </c>
    </row>
    <row r="368" spans="1:9" s="25" customFormat="1">
      <c r="A368" s="4"/>
      <c r="B368" s="100">
        <f ca="1">DayInfo!B368</f>
        <v>47939</v>
      </c>
      <c r="C368" s="4"/>
      <c r="D368" s="102">
        <v>0</v>
      </c>
      <c r="E368" s="102">
        <v>0</v>
      </c>
      <c r="F368" s="102">
        <v>0</v>
      </c>
      <c r="G368" s="102">
        <v>0</v>
      </c>
      <c r="H368" s="102">
        <v>0</v>
      </c>
      <c r="I368" s="102">
        <v>0</v>
      </c>
    </row>
    <row r="369" spans="1:9" s="25" customFormat="1">
      <c r="A369" s="4"/>
      <c r="B369" s="100">
        <f ca="1">DayInfo!B369</f>
        <v>47969</v>
      </c>
      <c r="C369" s="4"/>
      <c r="D369" s="102">
        <v>0</v>
      </c>
      <c r="E369" s="102">
        <v>0</v>
      </c>
      <c r="F369" s="102">
        <v>0</v>
      </c>
      <c r="G369" s="102">
        <v>0</v>
      </c>
      <c r="H369" s="102">
        <v>0</v>
      </c>
      <c r="I369" s="102">
        <v>0</v>
      </c>
    </row>
    <row r="370" spans="1:9" s="25" customFormat="1">
      <c r="A370" s="4"/>
      <c r="B370" s="100">
        <f ca="1">DayInfo!B370</f>
        <v>48000</v>
      </c>
      <c r="C370" s="4"/>
      <c r="D370" s="102">
        <v>0</v>
      </c>
      <c r="E370" s="102">
        <v>0</v>
      </c>
      <c r="F370" s="102">
        <v>0</v>
      </c>
      <c r="G370" s="102">
        <v>0</v>
      </c>
      <c r="H370" s="102">
        <v>0</v>
      </c>
      <c r="I370" s="102">
        <v>0</v>
      </c>
    </row>
    <row r="371" spans="1:9" s="25" customFormat="1">
      <c r="A371" s="4"/>
      <c r="B371" s="100">
        <f ca="1">DayInfo!B371</f>
        <v>48030</v>
      </c>
      <c r="C371" s="4"/>
      <c r="D371" s="102">
        <v>0</v>
      </c>
      <c r="E371" s="102">
        <v>0</v>
      </c>
      <c r="F371" s="102">
        <v>0</v>
      </c>
      <c r="G371" s="102">
        <v>0</v>
      </c>
      <c r="H371" s="102">
        <v>0</v>
      </c>
      <c r="I371" s="102">
        <v>0</v>
      </c>
    </row>
    <row r="372" spans="1:9" s="25" customFormat="1">
      <c r="A372" s="4"/>
      <c r="B372" s="100">
        <f ca="1">DayInfo!B372</f>
        <v>48061</v>
      </c>
      <c r="C372" s="4"/>
      <c r="D372" s="102">
        <v>0</v>
      </c>
      <c r="E372" s="102">
        <v>0</v>
      </c>
      <c r="F372" s="102">
        <v>0</v>
      </c>
      <c r="G372" s="102">
        <v>0</v>
      </c>
      <c r="H372" s="102">
        <v>0</v>
      </c>
      <c r="I372" s="102">
        <v>0</v>
      </c>
    </row>
    <row r="373" spans="1:9" s="25" customFormat="1">
      <c r="A373" s="4"/>
      <c r="B373" s="100">
        <f ca="1">DayInfo!B373</f>
        <v>48092</v>
      </c>
      <c r="C373" s="4"/>
      <c r="D373" s="102">
        <v>0</v>
      </c>
      <c r="E373" s="102">
        <v>0</v>
      </c>
      <c r="F373" s="102">
        <v>0</v>
      </c>
      <c r="G373" s="102">
        <v>0</v>
      </c>
      <c r="H373" s="102">
        <v>0</v>
      </c>
      <c r="I373" s="102">
        <v>0</v>
      </c>
    </row>
    <row r="374" spans="1:9" s="25" customFormat="1">
      <c r="A374" s="4"/>
      <c r="B374" s="100">
        <f ca="1">DayInfo!B374</f>
        <v>48122</v>
      </c>
      <c r="C374" s="4"/>
      <c r="D374" s="102">
        <v>0</v>
      </c>
      <c r="E374" s="102">
        <v>0</v>
      </c>
      <c r="F374" s="102">
        <v>0</v>
      </c>
      <c r="G374" s="102">
        <v>0</v>
      </c>
      <c r="H374" s="102">
        <v>0</v>
      </c>
      <c r="I374" s="102">
        <v>0</v>
      </c>
    </row>
    <row r="375" spans="1:9" s="25" customFormat="1">
      <c r="A375" s="4"/>
      <c r="B375" s="100">
        <f ca="1">DayInfo!B375</f>
        <v>48153</v>
      </c>
      <c r="C375" s="4"/>
      <c r="D375" s="102">
        <v>0</v>
      </c>
      <c r="E375" s="102">
        <v>0</v>
      </c>
      <c r="F375" s="102">
        <v>0</v>
      </c>
      <c r="G375" s="102">
        <v>0</v>
      </c>
      <c r="H375" s="102">
        <v>0</v>
      </c>
      <c r="I375" s="102">
        <v>0</v>
      </c>
    </row>
    <row r="376" spans="1:9" s="25" customFormat="1">
      <c r="A376" s="4"/>
      <c r="B376" s="100">
        <f ca="1">DayInfo!B376</f>
        <v>48183</v>
      </c>
      <c r="C376" s="4"/>
      <c r="D376" s="102">
        <v>0</v>
      </c>
      <c r="E376" s="102">
        <v>0</v>
      </c>
      <c r="F376" s="102">
        <v>0</v>
      </c>
      <c r="G376" s="102">
        <v>0</v>
      </c>
      <c r="H376" s="102">
        <v>0</v>
      </c>
      <c r="I376" s="102">
        <v>0</v>
      </c>
    </row>
    <row r="377" spans="1:9" s="25" customFormat="1">
      <c r="A377" s="4"/>
      <c r="B377" s="100">
        <f ca="1">DayInfo!B377</f>
        <v>48214</v>
      </c>
      <c r="C377" s="4"/>
      <c r="D377" s="102">
        <v>0</v>
      </c>
      <c r="E377" s="102">
        <v>0</v>
      </c>
      <c r="F377" s="102">
        <v>0</v>
      </c>
      <c r="G377" s="102">
        <v>0</v>
      </c>
      <c r="H377" s="102">
        <v>0</v>
      </c>
      <c r="I377" s="102">
        <v>0</v>
      </c>
    </row>
    <row r="378" spans="1:9" s="25" customFormat="1">
      <c r="A378" s="4"/>
      <c r="B378" s="100">
        <f ca="1">DayInfo!B378</f>
        <v>48245</v>
      </c>
      <c r="C378" s="4"/>
      <c r="D378" s="102">
        <v>0</v>
      </c>
      <c r="E378" s="102">
        <v>0</v>
      </c>
      <c r="F378" s="102">
        <v>0</v>
      </c>
      <c r="G378" s="102">
        <v>0</v>
      </c>
      <c r="H378" s="102">
        <v>0</v>
      </c>
      <c r="I378" s="102">
        <v>0</v>
      </c>
    </row>
    <row r="379" spans="1:9" s="25" customFormat="1">
      <c r="A379" s="4"/>
      <c r="B379" s="100">
        <f ca="1">DayInfo!B379</f>
        <v>48274</v>
      </c>
      <c r="C379" s="4"/>
      <c r="D379" s="102">
        <v>0</v>
      </c>
      <c r="E379" s="102">
        <v>0</v>
      </c>
      <c r="F379" s="102">
        <v>0</v>
      </c>
      <c r="G379" s="102">
        <v>0</v>
      </c>
      <c r="H379" s="102">
        <v>0</v>
      </c>
      <c r="I379" s="102">
        <v>0</v>
      </c>
    </row>
    <row r="380" spans="1:9" s="25" customFormat="1">
      <c r="A380" s="4"/>
      <c r="B380" s="100">
        <f ca="1">DayInfo!B380</f>
        <v>48305</v>
      </c>
      <c r="C380" s="4"/>
      <c r="D380" s="102">
        <v>0</v>
      </c>
      <c r="E380" s="102">
        <v>0</v>
      </c>
      <c r="F380" s="102">
        <v>0</v>
      </c>
      <c r="G380" s="102">
        <v>0</v>
      </c>
      <c r="H380" s="102">
        <v>0</v>
      </c>
      <c r="I380" s="102">
        <v>0</v>
      </c>
    </row>
    <row r="381" spans="1:9" s="25" customFormat="1">
      <c r="A381" s="4"/>
      <c r="B381" s="100">
        <f ca="1">DayInfo!B381</f>
        <v>48335</v>
      </c>
      <c r="C381" s="4"/>
      <c r="D381" s="102">
        <v>0</v>
      </c>
      <c r="E381" s="102">
        <v>0</v>
      </c>
      <c r="F381" s="102">
        <v>0</v>
      </c>
      <c r="G381" s="102">
        <v>0</v>
      </c>
      <c r="H381" s="102">
        <v>0</v>
      </c>
      <c r="I381" s="102">
        <v>0</v>
      </c>
    </row>
    <row r="382" spans="1:9" s="25" customFormat="1">
      <c r="A382" s="4"/>
      <c r="B382" s="100">
        <f ca="1">DayInfo!B382</f>
        <v>48366</v>
      </c>
      <c r="C382" s="4"/>
      <c r="D382" s="102">
        <v>0</v>
      </c>
      <c r="E382" s="102">
        <v>0</v>
      </c>
      <c r="F382" s="102">
        <v>0</v>
      </c>
      <c r="G382" s="102">
        <v>0</v>
      </c>
      <c r="H382" s="102">
        <v>0</v>
      </c>
      <c r="I382" s="102">
        <v>0</v>
      </c>
    </row>
    <row r="383" spans="1:9" s="25" customFormat="1">
      <c r="A383" s="4"/>
      <c r="B383" s="100">
        <f ca="1">DayInfo!B383</f>
        <v>48396</v>
      </c>
      <c r="C383" s="4"/>
      <c r="D383" s="102">
        <v>0</v>
      </c>
      <c r="E383" s="102">
        <v>0</v>
      </c>
      <c r="F383" s="102">
        <v>0</v>
      </c>
      <c r="G383" s="102">
        <v>0</v>
      </c>
      <c r="H383" s="102">
        <v>0</v>
      </c>
      <c r="I383" s="102">
        <v>0</v>
      </c>
    </row>
    <row r="384" spans="1:9" s="25" customFormat="1">
      <c r="A384" s="4"/>
      <c r="B384" s="100">
        <f ca="1">DayInfo!B384</f>
        <v>48427</v>
      </c>
      <c r="C384" s="4"/>
      <c r="D384" s="102">
        <v>0</v>
      </c>
      <c r="E384" s="102">
        <v>0</v>
      </c>
      <c r="F384" s="102">
        <v>0</v>
      </c>
      <c r="G384" s="102">
        <v>0</v>
      </c>
      <c r="H384" s="102">
        <v>0</v>
      </c>
      <c r="I384" s="102">
        <v>0</v>
      </c>
    </row>
    <row r="385" spans="1:9" s="25" customFormat="1">
      <c r="A385" s="4"/>
      <c r="B385" s="100">
        <f ca="1">DayInfo!B385</f>
        <v>48458</v>
      </c>
      <c r="C385" s="4"/>
      <c r="D385" s="102">
        <v>0</v>
      </c>
      <c r="E385" s="102">
        <v>0</v>
      </c>
      <c r="F385" s="102">
        <v>0</v>
      </c>
      <c r="G385" s="102">
        <v>0</v>
      </c>
      <c r="H385" s="102">
        <v>0</v>
      </c>
      <c r="I385" s="102">
        <v>0</v>
      </c>
    </row>
    <row r="386" spans="1:9" s="25" customFormat="1">
      <c r="A386" s="4"/>
      <c r="B386" s="100">
        <f ca="1">DayInfo!B386</f>
        <v>48488</v>
      </c>
      <c r="C386" s="4"/>
      <c r="D386" s="102">
        <v>0</v>
      </c>
      <c r="E386" s="102">
        <v>0</v>
      </c>
      <c r="F386" s="102">
        <v>0</v>
      </c>
      <c r="G386" s="102">
        <v>0</v>
      </c>
      <c r="H386" s="102">
        <v>0</v>
      </c>
      <c r="I386" s="102">
        <v>0</v>
      </c>
    </row>
    <row r="387" spans="1:9" s="25" customFormat="1">
      <c r="A387" s="4"/>
      <c r="B387" s="100">
        <f ca="1">DayInfo!B387</f>
        <v>48519</v>
      </c>
      <c r="C387" s="4"/>
      <c r="D387" s="102">
        <v>0</v>
      </c>
      <c r="E387" s="102">
        <v>0</v>
      </c>
      <c r="F387" s="102">
        <v>0</v>
      </c>
      <c r="G387" s="102">
        <v>0</v>
      </c>
      <c r="H387" s="102">
        <v>0</v>
      </c>
      <c r="I387" s="102">
        <v>0</v>
      </c>
    </row>
    <row r="388" spans="1:9" s="25" customFormat="1">
      <c r="A388" s="4"/>
      <c r="B388" s="100">
        <f ca="1">DayInfo!B388</f>
        <v>48549</v>
      </c>
      <c r="C388" s="4"/>
      <c r="D388" s="102">
        <v>0</v>
      </c>
      <c r="E388" s="102">
        <v>0</v>
      </c>
      <c r="F388" s="102">
        <v>0</v>
      </c>
      <c r="G388" s="102">
        <v>0</v>
      </c>
      <c r="H388" s="102">
        <v>0</v>
      </c>
      <c r="I388" s="102">
        <v>0</v>
      </c>
    </row>
    <row r="389" spans="1:9" s="25" customFormat="1">
      <c r="A389" s="4"/>
      <c r="B389" s="100">
        <f ca="1">DayInfo!B389</f>
        <v>48580</v>
      </c>
      <c r="C389" s="4"/>
      <c r="D389" s="102">
        <v>0</v>
      </c>
      <c r="E389" s="102">
        <v>0</v>
      </c>
      <c r="F389" s="102">
        <v>0</v>
      </c>
      <c r="G389" s="102">
        <v>0</v>
      </c>
      <c r="H389" s="102">
        <v>0</v>
      </c>
      <c r="I389" s="102">
        <v>0</v>
      </c>
    </row>
    <row r="390" spans="1:9" s="25" customFormat="1">
      <c r="A390" s="4"/>
      <c r="B390" s="100">
        <f ca="1">DayInfo!B390</f>
        <v>48611</v>
      </c>
      <c r="C390" s="4"/>
      <c r="D390" s="102">
        <v>0</v>
      </c>
      <c r="E390" s="102">
        <v>0</v>
      </c>
      <c r="F390" s="102">
        <v>0</v>
      </c>
      <c r="G390" s="102">
        <v>0</v>
      </c>
      <c r="H390" s="102">
        <v>0</v>
      </c>
      <c r="I390" s="102">
        <v>0</v>
      </c>
    </row>
    <row r="391" spans="1:9" s="25" customFormat="1">
      <c r="A391" s="4"/>
      <c r="B391" s="100">
        <f ca="1">DayInfo!B391</f>
        <v>48639</v>
      </c>
      <c r="C391" s="4"/>
      <c r="D391" s="102">
        <v>0</v>
      </c>
      <c r="E391" s="102">
        <v>0</v>
      </c>
      <c r="F391" s="102">
        <v>0</v>
      </c>
      <c r="G391" s="102">
        <v>0</v>
      </c>
      <c r="H391" s="102">
        <v>0</v>
      </c>
      <c r="I391" s="102">
        <v>0</v>
      </c>
    </row>
    <row r="392" spans="1:9" s="25" customFormat="1">
      <c r="A392" s="4"/>
      <c r="B392" s="100">
        <f ca="1">DayInfo!B392</f>
        <v>48670</v>
      </c>
      <c r="C392" s="4"/>
      <c r="D392" s="102">
        <v>0</v>
      </c>
      <c r="E392" s="102">
        <v>0</v>
      </c>
      <c r="F392" s="102">
        <v>0</v>
      </c>
      <c r="G392" s="102">
        <v>0</v>
      </c>
      <c r="H392" s="102">
        <v>0</v>
      </c>
      <c r="I392" s="102">
        <v>0</v>
      </c>
    </row>
    <row r="393" spans="1:9" s="25" customFormat="1">
      <c r="A393" s="4"/>
      <c r="B393" s="100">
        <f ca="1">DayInfo!B393</f>
        <v>48700</v>
      </c>
      <c r="C393" s="4"/>
      <c r="D393" s="102">
        <v>0</v>
      </c>
      <c r="E393" s="102">
        <v>0</v>
      </c>
      <c r="F393" s="102">
        <v>0</v>
      </c>
      <c r="G393" s="102">
        <v>0</v>
      </c>
      <c r="H393" s="102">
        <v>0</v>
      </c>
      <c r="I393" s="102">
        <v>0</v>
      </c>
    </row>
    <row r="394" spans="1:9" s="25" customFormat="1">
      <c r="A394" s="4"/>
      <c r="B394" s="100">
        <f ca="1">DayInfo!B394</f>
        <v>48731</v>
      </c>
      <c r="C394" s="4"/>
      <c r="D394" s="102">
        <v>0</v>
      </c>
      <c r="E394" s="102">
        <v>0</v>
      </c>
      <c r="F394" s="102">
        <v>0</v>
      </c>
      <c r="G394" s="102">
        <v>0</v>
      </c>
      <c r="H394" s="102">
        <v>0</v>
      </c>
      <c r="I394" s="102">
        <v>0</v>
      </c>
    </row>
    <row r="395" spans="1:9" s="25" customFormat="1">
      <c r="A395" s="4"/>
      <c r="B395" s="100">
        <f ca="1">DayInfo!B395</f>
        <v>48761</v>
      </c>
      <c r="C395" s="4"/>
      <c r="D395" s="102">
        <v>0</v>
      </c>
      <c r="E395" s="102">
        <v>0</v>
      </c>
      <c r="F395" s="102">
        <v>0</v>
      </c>
      <c r="G395" s="102">
        <v>0</v>
      </c>
      <c r="H395" s="102">
        <v>0</v>
      </c>
      <c r="I395" s="102">
        <v>0</v>
      </c>
    </row>
    <row r="396" spans="1:9" s="25" customFormat="1">
      <c r="A396" s="4"/>
      <c r="B396" s="100">
        <f ca="1">DayInfo!B396</f>
        <v>48792</v>
      </c>
      <c r="C396" s="4"/>
      <c r="D396" s="102">
        <v>0</v>
      </c>
      <c r="E396" s="102">
        <v>0</v>
      </c>
      <c r="F396" s="102">
        <v>0</v>
      </c>
      <c r="G396" s="102">
        <v>0</v>
      </c>
      <c r="H396" s="102">
        <v>0</v>
      </c>
      <c r="I396" s="102">
        <v>0</v>
      </c>
    </row>
    <row r="397" spans="1:9" s="25" customFormat="1">
      <c r="A397" s="4"/>
      <c r="B397" s="100">
        <f ca="1">DayInfo!B397</f>
        <v>48823</v>
      </c>
      <c r="C397" s="4"/>
      <c r="D397" s="102">
        <v>0</v>
      </c>
      <c r="E397" s="102">
        <v>0</v>
      </c>
      <c r="F397" s="102">
        <v>0</v>
      </c>
      <c r="G397" s="102">
        <v>0</v>
      </c>
      <c r="H397" s="102">
        <v>0</v>
      </c>
      <c r="I397" s="102">
        <v>0</v>
      </c>
    </row>
    <row r="398" spans="1:9" s="25" customFormat="1">
      <c r="A398" s="4"/>
      <c r="B398" s="100">
        <f ca="1">DayInfo!B398</f>
        <v>48853</v>
      </c>
      <c r="C398" s="4"/>
      <c r="D398" s="102">
        <v>0</v>
      </c>
      <c r="E398" s="102">
        <v>0</v>
      </c>
      <c r="F398" s="102">
        <v>0</v>
      </c>
      <c r="G398" s="102">
        <v>0</v>
      </c>
      <c r="H398" s="102">
        <v>0</v>
      </c>
      <c r="I398" s="102">
        <v>0</v>
      </c>
    </row>
    <row r="399" spans="1:9" s="25" customFormat="1">
      <c r="A399" s="4"/>
      <c r="B399" s="100">
        <f ca="1">DayInfo!B399</f>
        <v>48884</v>
      </c>
      <c r="C399" s="4"/>
      <c r="D399" s="102">
        <v>0</v>
      </c>
      <c r="E399" s="102">
        <v>0</v>
      </c>
      <c r="F399" s="102">
        <v>0</v>
      </c>
      <c r="G399" s="102">
        <v>0</v>
      </c>
      <c r="H399" s="102">
        <v>0</v>
      </c>
      <c r="I399" s="102">
        <v>0</v>
      </c>
    </row>
    <row r="400" spans="1:9" s="25" customFormat="1">
      <c r="A400" s="4"/>
      <c r="B400" s="100">
        <f ca="1">DayInfo!B400</f>
        <v>48914</v>
      </c>
      <c r="C400" s="4"/>
      <c r="D400" s="102">
        <v>0</v>
      </c>
      <c r="E400" s="102">
        <v>0</v>
      </c>
      <c r="F400" s="102">
        <v>0</v>
      </c>
      <c r="G400" s="102">
        <v>0</v>
      </c>
      <c r="H400" s="102">
        <v>0</v>
      </c>
      <c r="I400" s="102">
        <v>0</v>
      </c>
    </row>
    <row r="401" spans="1:9" s="25" customFormat="1">
      <c r="A401" s="4"/>
      <c r="B401" s="100">
        <f ca="1">DayInfo!B401</f>
        <v>48945</v>
      </c>
      <c r="C401" s="4"/>
      <c r="D401" s="102">
        <v>0</v>
      </c>
      <c r="E401" s="102">
        <v>0</v>
      </c>
      <c r="F401" s="102">
        <v>0</v>
      </c>
      <c r="G401" s="102">
        <v>0</v>
      </c>
      <c r="H401" s="102">
        <v>0</v>
      </c>
      <c r="I401" s="102">
        <v>0</v>
      </c>
    </row>
    <row r="402" spans="1:9" s="25" customFormat="1">
      <c r="A402" s="4"/>
      <c r="B402" s="100">
        <f ca="1">DayInfo!B402</f>
        <v>48976</v>
      </c>
      <c r="C402" s="4"/>
      <c r="D402" s="102">
        <v>0</v>
      </c>
      <c r="E402" s="102">
        <v>0</v>
      </c>
      <c r="F402" s="102">
        <v>0</v>
      </c>
      <c r="G402" s="102">
        <v>0</v>
      </c>
      <c r="H402" s="102">
        <v>0</v>
      </c>
      <c r="I402" s="102">
        <v>0</v>
      </c>
    </row>
    <row r="403" spans="1:9" s="25" customFormat="1">
      <c r="A403" s="4"/>
      <c r="B403" s="100">
        <f ca="1">DayInfo!B403</f>
        <v>49004</v>
      </c>
      <c r="C403" s="4"/>
      <c r="D403" s="102">
        <v>0</v>
      </c>
      <c r="E403" s="102">
        <v>0</v>
      </c>
      <c r="F403" s="102">
        <v>0</v>
      </c>
      <c r="G403" s="102">
        <v>0</v>
      </c>
      <c r="H403" s="102">
        <v>0</v>
      </c>
      <c r="I403" s="102">
        <v>0</v>
      </c>
    </row>
    <row r="404" spans="1:9" s="25" customFormat="1">
      <c r="A404" s="4"/>
      <c r="B404" s="100">
        <f ca="1">DayInfo!B404</f>
        <v>49035</v>
      </c>
      <c r="C404" s="4"/>
      <c r="D404" s="102">
        <v>0</v>
      </c>
      <c r="E404" s="102">
        <v>0</v>
      </c>
      <c r="F404" s="102">
        <v>0</v>
      </c>
      <c r="G404" s="102">
        <v>0</v>
      </c>
      <c r="H404" s="102">
        <v>0</v>
      </c>
      <c r="I404" s="102">
        <v>0</v>
      </c>
    </row>
    <row r="405" spans="1:9" s="25" customFormat="1">
      <c r="A405" s="4"/>
      <c r="B405" s="100">
        <f ca="1">DayInfo!B405</f>
        <v>49065</v>
      </c>
      <c r="C405" s="4"/>
      <c r="D405" s="102">
        <v>0</v>
      </c>
      <c r="E405" s="102">
        <v>0</v>
      </c>
      <c r="F405" s="102">
        <v>0</v>
      </c>
      <c r="G405" s="102">
        <v>0</v>
      </c>
      <c r="H405" s="102">
        <v>0</v>
      </c>
      <c r="I405" s="102">
        <v>0</v>
      </c>
    </row>
    <row r="406" spans="1:9" s="25" customFormat="1">
      <c r="A406" s="4"/>
      <c r="B406" s="100">
        <f ca="1">DayInfo!B406</f>
        <v>49096</v>
      </c>
      <c r="C406" s="4"/>
      <c r="D406" s="102">
        <v>0</v>
      </c>
      <c r="E406" s="102">
        <v>0</v>
      </c>
      <c r="F406" s="102">
        <v>0</v>
      </c>
      <c r="G406" s="102">
        <v>0</v>
      </c>
      <c r="H406" s="102">
        <v>0</v>
      </c>
      <c r="I406" s="102">
        <v>0</v>
      </c>
    </row>
    <row r="407" spans="1:9" s="25" customFormat="1">
      <c r="A407" s="4"/>
      <c r="B407" s="100">
        <f ca="1">DayInfo!B407</f>
        <v>49126</v>
      </c>
      <c r="C407" s="4"/>
      <c r="D407" s="102">
        <v>0</v>
      </c>
      <c r="E407" s="102">
        <v>0</v>
      </c>
      <c r="F407" s="102">
        <v>0</v>
      </c>
      <c r="G407" s="102">
        <v>0</v>
      </c>
      <c r="H407" s="102">
        <v>0</v>
      </c>
      <c r="I407" s="102">
        <v>0</v>
      </c>
    </row>
    <row r="408" spans="1:9" s="25" customFormat="1">
      <c r="A408" s="4"/>
      <c r="B408" s="100">
        <f ca="1">DayInfo!B408</f>
        <v>49157</v>
      </c>
      <c r="C408" s="4"/>
      <c r="D408" s="102">
        <v>0</v>
      </c>
      <c r="E408" s="102">
        <v>0</v>
      </c>
      <c r="F408" s="102">
        <v>0</v>
      </c>
      <c r="G408" s="102">
        <v>0</v>
      </c>
      <c r="H408" s="102">
        <v>0</v>
      </c>
      <c r="I408" s="102">
        <v>0</v>
      </c>
    </row>
    <row r="409" spans="1:9" s="25" customFormat="1">
      <c r="A409" s="4"/>
      <c r="B409" s="100">
        <f ca="1">DayInfo!B409</f>
        <v>49188</v>
      </c>
      <c r="C409" s="4"/>
      <c r="D409" s="102">
        <v>0</v>
      </c>
      <c r="E409" s="102">
        <v>0</v>
      </c>
      <c r="F409" s="102">
        <v>0</v>
      </c>
      <c r="G409" s="102">
        <v>0</v>
      </c>
      <c r="H409" s="102">
        <v>0</v>
      </c>
      <c r="I409" s="102">
        <v>0</v>
      </c>
    </row>
    <row r="410" spans="1:9" s="25" customFormat="1">
      <c r="A410" s="4"/>
      <c r="B410" s="100">
        <f ca="1">DayInfo!B410</f>
        <v>49218</v>
      </c>
      <c r="C410" s="4"/>
      <c r="D410" s="102">
        <v>0</v>
      </c>
      <c r="E410" s="102">
        <v>0</v>
      </c>
      <c r="F410" s="102">
        <v>0</v>
      </c>
      <c r="G410" s="102">
        <v>0</v>
      </c>
      <c r="H410" s="102">
        <v>0</v>
      </c>
      <c r="I410" s="102">
        <v>0</v>
      </c>
    </row>
    <row r="411" spans="1:9" s="25" customFormat="1">
      <c r="A411" s="4"/>
      <c r="B411" s="100">
        <f ca="1">DayInfo!B411</f>
        <v>49249</v>
      </c>
      <c r="C411" s="4"/>
      <c r="D411" s="102">
        <v>0</v>
      </c>
      <c r="E411" s="102">
        <v>0</v>
      </c>
      <c r="F411" s="102">
        <v>0</v>
      </c>
      <c r="G411" s="102">
        <v>0</v>
      </c>
      <c r="H411" s="102">
        <v>0</v>
      </c>
      <c r="I411" s="102">
        <v>0</v>
      </c>
    </row>
    <row r="412" spans="1:9" s="25" customFormat="1">
      <c r="A412" s="4"/>
      <c r="B412" s="100">
        <f ca="1">DayInfo!B412</f>
        <v>49279</v>
      </c>
      <c r="C412" s="4"/>
      <c r="D412" s="102">
        <v>0</v>
      </c>
      <c r="E412" s="102">
        <v>0</v>
      </c>
      <c r="F412" s="102">
        <v>0</v>
      </c>
      <c r="G412" s="102">
        <v>0</v>
      </c>
      <c r="H412" s="102">
        <v>0</v>
      </c>
      <c r="I412" s="102">
        <v>0</v>
      </c>
    </row>
    <row r="413" spans="1:9" s="25" customFormat="1">
      <c r="A413" s="4"/>
      <c r="B413" s="100">
        <f ca="1">DayInfo!B413</f>
        <v>49310</v>
      </c>
      <c r="C413" s="4"/>
      <c r="D413" s="102">
        <v>0</v>
      </c>
      <c r="E413" s="102">
        <v>0</v>
      </c>
      <c r="F413" s="102">
        <v>0</v>
      </c>
      <c r="G413" s="102">
        <v>0</v>
      </c>
      <c r="H413" s="102">
        <v>0</v>
      </c>
      <c r="I413" s="102">
        <v>0</v>
      </c>
    </row>
    <row r="414" spans="1:9" s="25" customFormat="1">
      <c r="A414" s="4"/>
      <c r="B414" s="100">
        <f ca="1">DayInfo!B414</f>
        <v>49341</v>
      </c>
      <c r="C414" s="4"/>
      <c r="D414" s="102">
        <v>0</v>
      </c>
      <c r="E414" s="102">
        <v>0</v>
      </c>
      <c r="F414" s="102">
        <v>0</v>
      </c>
      <c r="G414" s="102">
        <v>0</v>
      </c>
      <c r="H414" s="102">
        <v>0</v>
      </c>
      <c r="I414" s="102">
        <v>0</v>
      </c>
    </row>
    <row r="415" spans="1:9" s="25" customFormat="1">
      <c r="A415" s="4"/>
      <c r="B415" s="100">
        <f ca="1">DayInfo!B415</f>
        <v>49369</v>
      </c>
      <c r="C415" s="4"/>
      <c r="D415" s="102">
        <v>0</v>
      </c>
      <c r="E415" s="102">
        <v>0</v>
      </c>
      <c r="F415" s="102">
        <v>0</v>
      </c>
      <c r="G415" s="102">
        <v>0</v>
      </c>
      <c r="H415" s="102">
        <v>0</v>
      </c>
      <c r="I415" s="102">
        <v>0</v>
      </c>
    </row>
    <row r="416" spans="1:9">
      <c r="B416" s="100">
        <f ca="1">DayInfo!B416</f>
        <v>49400</v>
      </c>
    </row>
    <row r="417" spans="2:2">
      <c r="B417" s="100">
        <f ca="1">DayInfo!B417</f>
        <v>49430</v>
      </c>
    </row>
    <row r="418" spans="2:2">
      <c r="B418" s="100">
        <f ca="1">DayInfo!B418</f>
        <v>49461</v>
      </c>
    </row>
    <row r="419" spans="2:2">
      <c r="B419" s="100">
        <f ca="1">DayInfo!B419</f>
        <v>49491</v>
      </c>
    </row>
    <row r="420" spans="2:2">
      <c r="B420" s="100">
        <f ca="1">DayInfo!B420</f>
        <v>49522</v>
      </c>
    </row>
    <row r="421" spans="2:2">
      <c r="B421" s="100">
        <f ca="1">DayInfo!B421</f>
        <v>49553</v>
      </c>
    </row>
    <row r="422" spans="2:2">
      <c r="B422" s="100">
        <f ca="1">DayInfo!B422</f>
        <v>49583</v>
      </c>
    </row>
    <row r="423" spans="2:2">
      <c r="B423" s="100">
        <f ca="1">DayInfo!B423</f>
        <v>49614</v>
      </c>
    </row>
    <row r="424" spans="2:2">
      <c r="B424" s="100">
        <f ca="1">DayInfo!B424</f>
        <v>49644</v>
      </c>
    </row>
    <row r="425" spans="2:2">
      <c r="B425" s="100">
        <f ca="1">DayInfo!B425</f>
        <v>49675</v>
      </c>
    </row>
    <row r="426" spans="2:2">
      <c r="B426" s="100">
        <f ca="1">DayInfo!B426</f>
        <v>49706</v>
      </c>
    </row>
    <row r="427" spans="2:2">
      <c r="B427" s="100">
        <f ca="1">DayInfo!B427</f>
        <v>49735</v>
      </c>
    </row>
    <row r="428" spans="2:2">
      <c r="B428" s="100">
        <f ca="1">DayInfo!B428</f>
        <v>49766</v>
      </c>
    </row>
    <row r="429" spans="2:2">
      <c r="B429" s="100">
        <f ca="1">DayInfo!B429</f>
        <v>49796</v>
      </c>
    </row>
    <row r="430" spans="2:2">
      <c r="B430" s="100">
        <f ca="1">DayInfo!B430</f>
        <v>49827</v>
      </c>
    </row>
    <row r="431" spans="2:2">
      <c r="B431" s="100">
        <f ca="1">DayInfo!B431</f>
        <v>49857</v>
      </c>
    </row>
    <row r="432" spans="2:2">
      <c r="B432" s="100">
        <f ca="1">DayInfo!B432</f>
        <v>49888</v>
      </c>
    </row>
    <row r="433" spans="2:2">
      <c r="B433" s="100">
        <f ca="1">DayInfo!B433</f>
        <v>49919</v>
      </c>
    </row>
    <row r="434" spans="2:2">
      <c r="B434" s="100">
        <f ca="1">DayInfo!B434</f>
        <v>49949</v>
      </c>
    </row>
    <row r="435" spans="2:2">
      <c r="B435" s="100">
        <f ca="1">DayInfo!B435</f>
        <v>49980</v>
      </c>
    </row>
    <row r="436" spans="2:2">
      <c r="B436" s="100">
        <f ca="1">DayInfo!B436</f>
        <v>50010</v>
      </c>
    </row>
    <row r="437" spans="2:2">
      <c r="B437" s="100">
        <f ca="1">DayInfo!B437</f>
        <v>50041</v>
      </c>
    </row>
    <row r="438" spans="2:2">
      <c r="B438" s="100">
        <f ca="1">DayInfo!B438</f>
        <v>50072</v>
      </c>
    </row>
    <row r="439" spans="2:2">
      <c r="B439" s="100">
        <f ca="1">DayInfo!B439</f>
        <v>50100</v>
      </c>
    </row>
    <row r="440" spans="2:2">
      <c r="B440" s="100">
        <f ca="1">DayInfo!B440</f>
        <v>50131</v>
      </c>
    </row>
    <row r="441" spans="2:2">
      <c r="B441" s="100">
        <f ca="1">DayInfo!B441</f>
        <v>50161</v>
      </c>
    </row>
    <row r="442" spans="2:2">
      <c r="B442" s="100">
        <f ca="1">DayInfo!B442</f>
        <v>50192</v>
      </c>
    </row>
    <row r="443" spans="2:2">
      <c r="B443" s="100">
        <f ca="1">DayInfo!B443</f>
        <v>50222</v>
      </c>
    </row>
    <row r="444" spans="2:2">
      <c r="B444" s="100">
        <f ca="1">DayInfo!B444</f>
        <v>50253</v>
      </c>
    </row>
    <row r="445" spans="2:2">
      <c r="B445" s="100">
        <f ca="1">DayInfo!B445</f>
        <v>50284</v>
      </c>
    </row>
    <row r="446" spans="2:2">
      <c r="B446" s="100">
        <f ca="1">DayInfo!B446</f>
        <v>50314</v>
      </c>
    </row>
    <row r="447" spans="2:2">
      <c r="B447" s="100">
        <f ca="1">DayInfo!B447</f>
        <v>50345</v>
      </c>
    </row>
    <row r="448" spans="2:2">
      <c r="B448" s="100">
        <f ca="1">DayInfo!B448</f>
        <v>50375</v>
      </c>
    </row>
    <row r="449" spans="2:2">
      <c r="B449" s="100">
        <f ca="1">DayInfo!B449</f>
        <v>50406</v>
      </c>
    </row>
    <row r="450" spans="2:2">
      <c r="B450" s="100">
        <f ca="1">DayInfo!B450</f>
        <v>50437</v>
      </c>
    </row>
    <row r="451" spans="2:2">
      <c r="B451" s="100">
        <f ca="1">DayInfo!B451</f>
        <v>50465</v>
      </c>
    </row>
    <row r="452" spans="2:2">
      <c r="B452" s="100">
        <f ca="1">DayInfo!B452</f>
        <v>50496</v>
      </c>
    </row>
    <row r="453" spans="2:2">
      <c r="B453" s="100">
        <f ca="1">DayInfo!B453</f>
        <v>50526</v>
      </c>
    </row>
    <row r="454" spans="2:2">
      <c r="B454" s="100">
        <f ca="1">DayInfo!B454</f>
        <v>50557</v>
      </c>
    </row>
    <row r="455" spans="2:2">
      <c r="B455" s="100">
        <f ca="1">DayInfo!B455</f>
        <v>50587</v>
      </c>
    </row>
    <row r="456" spans="2:2">
      <c r="B456" s="100">
        <f ca="1">DayInfo!B456</f>
        <v>50618</v>
      </c>
    </row>
    <row r="457" spans="2:2">
      <c r="B457" s="100">
        <f ca="1">DayInfo!B457</f>
        <v>50649</v>
      </c>
    </row>
    <row r="458" spans="2:2">
      <c r="B458" s="100">
        <f ca="1">DayInfo!B458</f>
        <v>50679</v>
      </c>
    </row>
    <row r="459" spans="2:2">
      <c r="B459" s="100">
        <f ca="1">DayInfo!B459</f>
        <v>50710</v>
      </c>
    </row>
    <row r="460" spans="2:2">
      <c r="B460" s="100">
        <f ca="1">DayInfo!B460</f>
        <v>50740</v>
      </c>
    </row>
    <row r="461" spans="2:2">
      <c r="B461" s="100">
        <f ca="1">DayInfo!B461</f>
        <v>50771</v>
      </c>
    </row>
    <row r="462" spans="2:2">
      <c r="B462" s="100">
        <f ca="1">DayInfo!B462</f>
        <v>50802</v>
      </c>
    </row>
    <row r="463" spans="2:2">
      <c r="B463" s="100">
        <f ca="1">DayInfo!B463</f>
        <v>50830</v>
      </c>
    </row>
    <row r="464" spans="2:2">
      <c r="B464" s="100">
        <f ca="1">DayInfo!B464</f>
        <v>50861</v>
      </c>
    </row>
    <row r="465" spans="2:2">
      <c r="B465" s="100">
        <f ca="1">DayInfo!B465</f>
        <v>50891</v>
      </c>
    </row>
    <row r="466" spans="2:2">
      <c r="B466" s="100">
        <f ca="1">DayInfo!B466</f>
        <v>50922</v>
      </c>
    </row>
    <row r="467" spans="2:2">
      <c r="B467" s="100">
        <f ca="1">DayInfo!B467</f>
        <v>50952</v>
      </c>
    </row>
    <row r="468" spans="2:2">
      <c r="B468" s="99"/>
    </row>
    <row r="469" spans="2:2">
      <c r="B469" s="99"/>
    </row>
    <row r="470" spans="2:2">
      <c r="B470" s="99"/>
    </row>
    <row r="471" spans="2:2">
      <c r="B471" s="99"/>
    </row>
    <row r="472" spans="2:2">
      <c r="B472" s="99"/>
    </row>
    <row r="473" spans="2:2">
      <c r="B473" s="99"/>
    </row>
    <row r="474" spans="2:2">
      <c r="B474" s="99"/>
    </row>
    <row r="475" spans="2:2">
      <c r="B475" s="99"/>
    </row>
    <row r="476" spans="2:2">
      <c r="B476" s="99"/>
    </row>
    <row r="477" spans="2:2">
      <c r="B477" s="99"/>
    </row>
    <row r="478" spans="2:2">
      <c r="B478" s="99"/>
    </row>
    <row r="479" spans="2:2">
      <c r="B479" s="99"/>
    </row>
    <row r="480" spans="2:2">
      <c r="B480" s="99"/>
    </row>
    <row r="481" spans="2:2">
      <c r="B481" s="99"/>
    </row>
    <row r="482" spans="2:2">
      <c r="B482" s="99"/>
    </row>
    <row r="483" spans="2:2">
      <c r="B483" s="99"/>
    </row>
    <row r="484" spans="2:2">
      <c r="B484" s="99"/>
    </row>
    <row r="485" spans="2:2">
      <c r="B485" s="99"/>
    </row>
    <row r="486" spans="2:2">
      <c r="B486" s="99"/>
    </row>
    <row r="487" spans="2:2">
      <c r="B487" s="99"/>
    </row>
    <row r="488" spans="2:2">
      <c r="B488" s="99"/>
    </row>
    <row r="489" spans="2:2">
      <c r="B489" s="99"/>
    </row>
    <row r="490" spans="2:2">
      <c r="B490" s="99"/>
    </row>
    <row r="491" spans="2:2">
      <c r="B491" s="99"/>
    </row>
    <row r="492" spans="2:2">
      <c r="B492" s="99"/>
    </row>
    <row r="493" spans="2:2">
      <c r="B493" s="99"/>
    </row>
    <row r="494" spans="2:2">
      <c r="B494" s="99"/>
    </row>
    <row r="495" spans="2:2">
      <c r="B495" s="99"/>
    </row>
    <row r="496" spans="2:2">
      <c r="B496" s="99"/>
    </row>
    <row r="497" spans="2:2">
      <c r="B497" s="99"/>
    </row>
    <row r="498" spans="2:2">
      <c r="B498" s="99"/>
    </row>
    <row r="499" spans="2:2">
      <c r="B499" s="99"/>
    </row>
    <row r="500" spans="2:2">
      <c r="B500" s="99"/>
    </row>
    <row r="501" spans="2:2">
      <c r="B501" s="99"/>
    </row>
    <row r="502" spans="2:2">
      <c r="B502" s="99"/>
    </row>
    <row r="503" spans="2:2">
      <c r="B503" s="99"/>
    </row>
    <row r="504" spans="2:2">
      <c r="B504" s="99"/>
    </row>
    <row r="505" spans="2:2">
      <c r="B505" s="99"/>
    </row>
    <row r="506" spans="2:2">
      <c r="B506" s="99"/>
    </row>
    <row r="507" spans="2:2">
      <c r="B507" s="99"/>
    </row>
    <row r="508" spans="2:2">
      <c r="B508" s="99"/>
    </row>
    <row r="509" spans="2:2">
      <c r="B509" s="99"/>
    </row>
    <row r="510" spans="2:2">
      <c r="B510" s="99"/>
    </row>
    <row r="511" spans="2:2">
      <c r="B511" s="99"/>
    </row>
    <row r="512" spans="2:2">
      <c r="B512" s="99"/>
    </row>
    <row r="513" spans="2:2">
      <c r="B513" s="99"/>
    </row>
    <row r="514" spans="2:2">
      <c r="B514" s="99"/>
    </row>
    <row r="515" spans="2:2">
      <c r="B515" s="99"/>
    </row>
    <row r="516" spans="2:2">
      <c r="B516" s="99"/>
    </row>
    <row r="517" spans="2:2">
      <c r="B517" s="99"/>
    </row>
    <row r="518" spans="2:2">
      <c r="B518" s="99"/>
    </row>
    <row r="519" spans="2:2">
      <c r="B519" s="99"/>
    </row>
    <row r="520" spans="2:2">
      <c r="B520" s="99"/>
    </row>
    <row r="521" spans="2:2">
      <c r="B521" s="99"/>
    </row>
    <row r="522" spans="2:2">
      <c r="B522" s="99"/>
    </row>
    <row r="523" spans="2:2">
      <c r="B523" s="99"/>
    </row>
    <row r="524" spans="2:2">
      <c r="B524" s="99"/>
    </row>
    <row r="525" spans="2:2">
      <c r="B525" s="99"/>
    </row>
    <row r="526" spans="2:2">
      <c r="B526" s="99"/>
    </row>
    <row r="527" spans="2:2">
      <c r="B527" s="99"/>
    </row>
    <row r="528" spans="2:2">
      <c r="B528" s="99"/>
    </row>
    <row r="529" spans="2:2">
      <c r="B529" s="99"/>
    </row>
    <row r="530" spans="2:2">
      <c r="B530" s="99"/>
    </row>
    <row r="531" spans="2:2">
      <c r="B531" s="99"/>
    </row>
    <row r="532" spans="2:2">
      <c r="B532" s="99"/>
    </row>
    <row r="533" spans="2:2">
      <c r="B533" s="99"/>
    </row>
    <row r="534" spans="2:2">
      <c r="B534" s="99"/>
    </row>
    <row r="535" spans="2:2">
      <c r="B535" s="99"/>
    </row>
    <row r="536" spans="2:2">
      <c r="B536" s="99"/>
    </row>
    <row r="537" spans="2:2">
      <c r="B537" s="99"/>
    </row>
    <row r="538" spans="2:2">
      <c r="B538" s="99"/>
    </row>
    <row r="539" spans="2:2">
      <c r="B539" s="99"/>
    </row>
    <row r="540" spans="2:2">
      <c r="B540" s="99"/>
    </row>
    <row r="541" spans="2:2">
      <c r="B541" s="99"/>
    </row>
    <row r="542" spans="2:2">
      <c r="B542" s="99"/>
    </row>
    <row r="543" spans="2:2">
      <c r="B543" s="99"/>
    </row>
    <row r="544" spans="2:2">
      <c r="B544" s="99"/>
    </row>
    <row r="545" spans="2:2">
      <c r="B545" s="99"/>
    </row>
    <row r="546" spans="2:2">
      <c r="B546" s="99"/>
    </row>
    <row r="547" spans="2:2">
      <c r="B547" s="99"/>
    </row>
    <row r="548" spans="2:2">
      <c r="B548" s="99"/>
    </row>
    <row r="549" spans="2:2">
      <c r="B549" s="99"/>
    </row>
    <row r="550" spans="2:2">
      <c r="B550" s="99"/>
    </row>
    <row r="551" spans="2:2">
      <c r="B551" s="99"/>
    </row>
    <row r="552" spans="2:2">
      <c r="B552" s="99"/>
    </row>
    <row r="553" spans="2:2">
      <c r="B553" s="99"/>
    </row>
    <row r="554" spans="2:2">
      <c r="B554" s="99"/>
    </row>
    <row r="555" spans="2:2">
      <c r="B555" s="99"/>
    </row>
    <row r="556" spans="2:2">
      <c r="B556" s="99"/>
    </row>
    <row r="557" spans="2:2">
      <c r="B557" s="99"/>
    </row>
    <row r="558" spans="2:2">
      <c r="B558" s="99"/>
    </row>
    <row r="559" spans="2:2">
      <c r="B559" s="99"/>
    </row>
    <row r="560" spans="2:2">
      <c r="B560" s="99"/>
    </row>
    <row r="561" spans="2:2">
      <c r="B561" s="99"/>
    </row>
    <row r="562" spans="2:2">
      <c r="B562" s="99"/>
    </row>
    <row r="563" spans="2:2">
      <c r="B563" s="99"/>
    </row>
    <row r="564" spans="2:2">
      <c r="B564" s="99"/>
    </row>
    <row r="565" spans="2:2">
      <c r="B565" s="99"/>
    </row>
    <row r="566" spans="2:2">
      <c r="B566" s="99"/>
    </row>
    <row r="567" spans="2:2">
      <c r="B567" s="99"/>
    </row>
    <row r="568" spans="2:2">
      <c r="B568" s="99"/>
    </row>
    <row r="569" spans="2:2">
      <c r="B569" s="99"/>
    </row>
    <row r="570" spans="2:2">
      <c r="B570" s="99"/>
    </row>
    <row r="571" spans="2:2">
      <c r="B571" s="99"/>
    </row>
    <row r="572" spans="2:2">
      <c r="B572" s="99"/>
    </row>
    <row r="573" spans="2:2">
      <c r="B573" s="99"/>
    </row>
    <row r="574" spans="2:2">
      <c r="B574" s="99"/>
    </row>
    <row r="575" spans="2:2">
      <c r="B575" s="99"/>
    </row>
    <row r="576" spans="2:2">
      <c r="B576" s="99"/>
    </row>
    <row r="577" spans="2:2">
      <c r="B577" s="99"/>
    </row>
    <row r="578" spans="2:2">
      <c r="B578" s="99"/>
    </row>
    <row r="579" spans="2:2">
      <c r="B579" s="99"/>
    </row>
    <row r="580" spans="2:2">
      <c r="B580" s="99"/>
    </row>
    <row r="581" spans="2:2">
      <c r="B581" s="99"/>
    </row>
    <row r="582" spans="2:2">
      <c r="B582" s="99"/>
    </row>
    <row r="583" spans="2:2">
      <c r="B583" s="99"/>
    </row>
    <row r="584" spans="2:2">
      <c r="B584" s="99"/>
    </row>
    <row r="585" spans="2:2">
      <c r="B585" s="99"/>
    </row>
    <row r="586" spans="2:2">
      <c r="B586" s="99"/>
    </row>
    <row r="587" spans="2:2">
      <c r="B587" s="99"/>
    </row>
    <row r="588" spans="2:2">
      <c r="B588" s="99"/>
    </row>
    <row r="589" spans="2:2">
      <c r="B589" s="99"/>
    </row>
    <row r="590" spans="2:2">
      <c r="B590" s="99"/>
    </row>
    <row r="591" spans="2:2">
      <c r="B591" s="99"/>
    </row>
    <row r="592" spans="2:2">
      <c r="B592" s="99"/>
    </row>
    <row r="593" spans="2:2">
      <c r="B593" s="99"/>
    </row>
    <row r="594" spans="2:2">
      <c r="B594" s="99"/>
    </row>
    <row r="595" spans="2:2">
      <c r="B595" s="99"/>
    </row>
    <row r="596" spans="2:2">
      <c r="B596" s="99"/>
    </row>
    <row r="597" spans="2:2">
      <c r="B597" s="99"/>
    </row>
    <row r="598" spans="2:2">
      <c r="B598" s="99"/>
    </row>
    <row r="599" spans="2:2">
      <c r="B599" s="99"/>
    </row>
    <row r="600" spans="2:2">
      <c r="B600" s="99"/>
    </row>
    <row r="601" spans="2:2">
      <c r="B601" s="99"/>
    </row>
    <row r="602" spans="2:2">
      <c r="B602" s="99"/>
    </row>
    <row r="603" spans="2:2">
      <c r="B603" s="99"/>
    </row>
    <row r="604" spans="2:2">
      <c r="B604" s="99"/>
    </row>
    <row r="605" spans="2:2">
      <c r="B605" s="99"/>
    </row>
    <row r="606" spans="2:2">
      <c r="B606" s="99"/>
    </row>
    <row r="607" spans="2:2">
      <c r="B607" s="99"/>
    </row>
    <row r="608" spans="2:2">
      <c r="B608" s="99"/>
    </row>
    <row r="609" spans="2:2">
      <c r="B609" s="99"/>
    </row>
    <row r="610" spans="2:2">
      <c r="B610" s="99"/>
    </row>
    <row r="611" spans="2:2">
      <c r="B611" s="99"/>
    </row>
    <row r="612" spans="2:2">
      <c r="B612" s="99"/>
    </row>
    <row r="613" spans="2:2">
      <c r="B613" s="99"/>
    </row>
    <row r="614" spans="2:2">
      <c r="B614" s="99"/>
    </row>
    <row r="615" spans="2:2">
      <c r="B615" s="99"/>
    </row>
    <row r="616" spans="2:2">
      <c r="B616" s="99"/>
    </row>
    <row r="617" spans="2:2">
      <c r="B617" s="99"/>
    </row>
    <row r="618" spans="2:2">
      <c r="B618" s="99"/>
    </row>
    <row r="619" spans="2:2">
      <c r="B619" s="99"/>
    </row>
    <row r="620" spans="2:2">
      <c r="B620" s="99"/>
    </row>
    <row r="621" spans="2:2">
      <c r="B621" s="99"/>
    </row>
    <row r="622" spans="2:2">
      <c r="B622" s="99"/>
    </row>
    <row r="623" spans="2:2">
      <c r="B623" s="99"/>
    </row>
    <row r="624" spans="2:2">
      <c r="B624" s="99"/>
    </row>
    <row r="625" spans="2:2">
      <c r="B625" s="99"/>
    </row>
    <row r="626" spans="2:2">
      <c r="B626" s="99"/>
    </row>
    <row r="627" spans="2:2">
      <c r="B627" s="99"/>
    </row>
    <row r="628" spans="2:2">
      <c r="B628" s="99"/>
    </row>
    <row r="629" spans="2:2">
      <c r="B629" s="99"/>
    </row>
    <row r="630" spans="2:2">
      <c r="B630" s="99"/>
    </row>
    <row r="631" spans="2:2">
      <c r="B631" s="99"/>
    </row>
    <row r="632" spans="2:2">
      <c r="B632" s="99"/>
    </row>
    <row r="633" spans="2:2">
      <c r="B633" s="99"/>
    </row>
    <row r="634" spans="2:2">
      <c r="B634" s="99"/>
    </row>
    <row r="635" spans="2:2">
      <c r="B635" s="99"/>
    </row>
    <row r="636" spans="2:2">
      <c r="B636" s="99"/>
    </row>
    <row r="637" spans="2:2">
      <c r="B637" s="99"/>
    </row>
    <row r="638" spans="2:2">
      <c r="B638" s="99"/>
    </row>
    <row r="639" spans="2:2">
      <c r="B639" s="99"/>
    </row>
    <row r="640" spans="2:2">
      <c r="B640" s="99"/>
    </row>
    <row r="641" spans="2:2">
      <c r="B641" s="99"/>
    </row>
    <row r="642" spans="2:2">
      <c r="B642" s="99"/>
    </row>
    <row r="643" spans="2:2">
      <c r="B643" s="99"/>
    </row>
    <row r="644" spans="2:2">
      <c r="B644" s="99"/>
    </row>
    <row r="645" spans="2:2">
      <c r="B645" s="99"/>
    </row>
    <row r="646" spans="2:2">
      <c r="B646" s="99"/>
    </row>
    <row r="647" spans="2:2">
      <c r="B647" s="99"/>
    </row>
    <row r="648" spans="2:2">
      <c r="B648" s="99"/>
    </row>
    <row r="649" spans="2:2">
      <c r="B649" s="99"/>
    </row>
    <row r="650" spans="2:2">
      <c r="B650" s="99"/>
    </row>
    <row r="651" spans="2:2">
      <c r="B651" s="99"/>
    </row>
    <row r="652" spans="2:2">
      <c r="B652" s="99"/>
    </row>
    <row r="653" spans="2:2">
      <c r="B653" s="99"/>
    </row>
    <row r="654" spans="2:2">
      <c r="B654" s="99"/>
    </row>
    <row r="655" spans="2:2">
      <c r="B655" s="99"/>
    </row>
    <row r="656" spans="2:2">
      <c r="B656" s="99"/>
    </row>
    <row r="657" spans="2:2">
      <c r="B657" s="99"/>
    </row>
    <row r="658" spans="2:2">
      <c r="B658" s="99"/>
    </row>
    <row r="659" spans="2:2">
      <c r="B659" s="99"/>
    </row>
    <row r="660" spans="2:2">
      <c r="B660" s="99"/>
    </row>
    <row r="661" spans="2:2">
      <c r="B661" s="99"/>
    </row>
    <row r="662" spans="2:2">
      <c r="B662" s="99"/>
    </row>
    <row r="663" spans="2:2">
      <c r="B663" s="99"/>
    </row>
    <row r="664" spans="2:2">
      <c r="B664" s="99"/>
    </row>
    <row r="665" spans="2:2">
      <c r="B665" s="99"/>
    </row>
    <row r="666" spans="2:2">
      <c r="B666" s="99"/>
    </row>
    <row r="667" spans="2:2">
      <c r="B667" s="99"/>
    </row>
    <row r="668" spans="2:2">
      <c r="B668" s="99"/>
    </row>
    <row r="669" spans="2:2">
      <c r="B669" s="99"/>
    </row>
    <row r="670" spans="2:2">
      <c r="B670" s="99"/>
    </row>
    <row r="671" spans="2:2">
      <c r="B671" s="99"/>
    </row>
    <row r="672" spans="2:2">
      <c r="B672" s="99"/>
    </row>
    <row r="673" spans="2:2">
      <c r="B673" s="99"/>
    </row>
    <row r="674" spans="2:2">
      <c r="B674" s="99"/>
    </row>
    <row r="675" spans="2:2">
      <c r="B675" s="99"/>
    </row>
    <row r="676" spans="2:2">
      <c r="B676" s="99"/>
    </row>
    <row r="677" spans="2:2">
      <c r="B677" s="99"/>
    </row>
    <row r="678" spans="2:2">
      <c r="B678" s="99"/>
    </row>
    <row r="679" spans="2:2">
      <c r="B679" s="99"/>
    </row>
    <row r="680" spans="2:2">
      <c r="B680" s="99"/>
    </row>
    <row r="681" spans="2:2">
      <c r="B681" s="99"/>
    </row>
    <row r="682" spans="2:2">
      <c r="B682" s="99"/>
    </row>
    <row r="683" spans="2:2">
      <c r="B683" s="99"/>
    </row>
    <row r="684" spans="2:2">
      <c r="B684" s="99"/>
    </row>
    <row r="685" spans="2:2">
      <c r="B685" s="99"/>
    </row>
    <row r="686" spans="2:2">
      <c r="B686" s="99"/>
    </row>
    <row r="687" spans="2:2">
      <c r="B687" s="99"/>
    </row>
    <row r="688" spans="2:2">
      <c r="B688" s="99"/>
    </row>
    <row r="689" spans="2:2">
      <c r="B689" s="99"/>
    </row>
    <row r="690" spans="2:2">
      <c r="B690" s="99"/>
    </row>
    <row r="691" spans="2:2">
      <c r="B691" s="99"/>
    </row>
    <row r="692" spans="2:2">
      <c r="B692" s="99"/>
    </row>
    <row r="693" spans="2:2">
      <c r="B693" s="99"/>
    </row>
    <row r="694" spans="2:2">
      <c r="B694" s="99"/>
    </row>
    <row r="695" spans="2:2">
      <c r="B695" s="99"/>
    </row>
    <row r="696" spans="2:2">
      <c r="B696" s="99"/>
    </row>
    <row r="697" spans="2:2">
      <c r="B697" s="99"/>
    </row>
    <row r="698" spans="2:2">
      <c r="B698" s="99"/>
    </row>
    <row r="699" spans="2:2">
      <c r="B699" s="99"/>
    </row>
    <row r="700" spans="2:2">
      <c r="B700" s="99"/>
    </row>
    <row r="701" spans="2:2">
      <c r="B701" s="99"/>
    </row>
    <row r="702" spans="2:2">
      <c r="B702" s="99"/>
    </row>
    <row r="703" spans="2:2">
      <c r="B703" s="99"/>
    </row>
    <row r="704" spans="2:2">
      <c r="B704" s="99"/>
    </row>
    <row r="705" spans="2:2">
      <c r="B705" s="99"/>
    </row>
    <row r="706" spans="2:2">
      <c r="B706" s="99"/>
    </row>
    <row r="707" spans="2:2">
      <c r="B707" s="99"/>
    </row>
    <row r="708" spans="2:2">
      <c r="B708" s="99"/>
    </row>
  </sheetData>
  <mergeCells count="1">
    <mergeCell ref="D2:I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31</vt:i4>
      </vt:variant>
    </vt:vector>
  </HeadingPairs>
  <TitlesOfParts>
    <vt:vector size="42" baseType="lpstr">
      <vt:lpstr>Sensitivity</vt:lpstr>
      <vt:lpstr>Main</vt:lpstr>
      <vt:lpstr>DayInfo</vt:lpstr>
      <vt:lpstr>Euro</vt:lpstr>
      <vt:lpstr>Asian</vt:lpstr>
      <vt:lpstr>Spread</vt:lpstr>
      <vt:lpstr>Basket</vt:lpstr>
      <vt:lpstr>BsktCorr</vt:lpstr>
      <vt:lpstr>Swap</vt:lpstr>
      <vt:lpstr>Swaption</vt:lpstr>
      <vt:lpstr>AdditionalCashFlow</vt:lpstr>
      <vt:lpstr>Asian</vt:lpstr>
      <vt:lpstr>asian1</vt:lpstr>
      <vt:lpstr>Basket</vt:lpstr>
      <vt:lpstr>basket1</vt:lpstr>
      <vt:lpstr>cashflow</vt:lpstr>
      <vt:lpstr>Euro</vt:lpstr>
      <vt:lpstr>euro1</vt:lpstr>
      <vt:lpstr>maxcomm</vt:lpstr>
      <vt:lpstr>maxcomm1</vt:lpstr>
      <vt:lpstr>ncomm</vt:lpstr>
      <vt:lpstr>ncomm1</vt:lpstr>
      <vt:lpstr>NdayTable</vt:lpstr>
      <vt:lpstr>nmonth</vt:lpstr>
      <vt:lpstr>nsim</vt:lpstr>
      <vt:lpstr>percent</vt:lpstr>
      <vt:lpstr>Asian!Print_Area</vt:lpstr>
      <vt:lpstr>Basket!Print_Area</vt:lpstr>
      <vt:lpstr>Euro!Print_Area</vt:lpstr>
      <vt:lpstr>Main!Print_Area</vt:lpstr>
      <vt:lpstr>Spread!Print_Area</vt:lpstr>
      <vt:lpstr>Swap!Print_Area</vt:lpstr>
      <vt:lpstr>Swaption!Print_Area</vt:lpstr>
      <vt:lpstr>smonth</vt:lpstr>
      <vt:lpstr>Sprd</vt:lpstr>
      <vt:lpstr>sprd1</vt:lpstr>
      <vt:lpstr>Swap</vt:lpstr>
      <vt:lpstr>swap1</vt:lpstr>
      <vt:lpstr>Swaption</vt:lpstr>
      <vt:lpstr>swaption1</vt:lpstr>
      <vt:lpstr>today</vt:lpstr>
      <vt:lpstr>ValuationDate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Havlíček Jan</cp:lastModifiedBy>
  <cp:lastPrinted>2000-11-16T15:04:46Z</cp:lastPrinted>
  <dcterms:created xsi:type="dcterms:W3CDTF">2000-01-10T18:59:16Z</dcterms:created>
  <dcterms:modified xsi:type="dcterms:W3CDTF">2023-09-10T11:42:10Z</dcterms:modified>
</cp:coreProperties>
</file>