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72" yWindow="-120" windowWidth="15180" windowHeight="8832" activeTab="2"/>
  </bookViews>
  <sheets>
    <sheet name="Sheet1" sheetId="1" r:id="rId1"/>
    <sheet name="Sheet2" sheetId="2" r:id="rId2"/>
    <sheet name="Allocations" sheetId="4" r:id="rId3"/>
    <sheet name="Pctgs" sheetId="5" r:id="rId4"/>
    <sheet name="Plan" sheetId="6" r:id="rId5"/>
    <sheet name="Sheet3" sheetId="3" r:id="rId6"/>
  </sheets>
  <definedNames>
    <definedName name="_xlnm.Print_Area" localSheetId="2">Allocations!$D$83:$N$84</definedName>
  </definedNames>
  <calcPr calcId="0"/>
</workbook>
</file>

<file path=xl/calcChain.xml><?xml version="1.0" encoding="utf-8"?>
<calcChain xmlns="http://schemas.openxmlformats.org/spreadsheetml/2006/main">
  <c r="D12" i="4" l="1"/>
  <c r="E12" i="4"/>
  <c r="F12" i="4"/>
  <c r="G12" i="4"/>
  <c r="H12" i="4"/>
  <c r="I12" i="4"/>
  <c r="J12" i="4"/>
  <c r="K12" i="4"/>
  <c r="L12" i="4"/>
  <c r="M12" i="4"/>
  <c r="N12" i="4"/>
  <c r="D13" i="4"/>
  <c r="E13" i="4"/>
  <c r="F13" i="4"/>
  <c r="G13" i="4"/>
  <c r="H13" i="4"/>
  <c r="I13" i="4"/>
  <c r="J13" i="4"/>
  <c r="K13" i="4"/>
  <c r="L13" i="4"/>
  <c r="M13" i="4"/>
  <c r="N13" i="4"/>
  <c r="D14" i="4"/>
  <c r="E14" i="4"/>
  <c r="F14" i="4"/>
  <c r="G14" i="4"/>
  <c r="H14" i="4"/>
  <c r="I14" i="4"/>
  <c r="J14" i="4"/>
  <c r="K14" i="4"/>
  <c r="L14" i="4"/>
  <c r="M14" i="4"/>
  <c r="N14" i="4"/>
  <c r="D15" i="4"/>
  <c r="E15" i="4"/>
  <c r="F15" i="4"/>
  <c r="G15" i="4"/>
  <c r="H15" i="4"/>
  <c r="I15" i="4"/>
  <c r="J15" i="4"/>
  <c r="K15" i="4"/>
  <c r="L15" i="4"/>
  <c r="M15" i="4"/>
  <c r="N15" i="4"/>
  <c r="P15" i="4"/>
  <c r="D16" i="4"/>
  <c r="E16" i="4"/>
  <c r="F16" i="4"/>
  <c r="G16" i="4"/>
  <c r="H16" i="4"/>
  <c r="I16" i="4"/>
  <c r="J16" i="4"/>
  <c r="K16" i="4"/>
  <c r="L16" i="4"/>
  <c r="M16" i="4"/>
  <c r="N16" i="4"/>
  <c r="P16" i="4"/>
  <c r="D17" i="4"/>
  <c r="E17" i="4"/>
  <c r="F17" i="4"/>
  <c r="G17" i="4"/>
  <c r="H17" i="4"/>
  <c r="I17" i="4"/>
  <c r="J17" i="4"/>
  <c r="K17" i="4"/>
  <c r="L17" i="4"/>
  <c r="M17" i="4"/>
  <c r="N17" i="4"/>
  <c r="P17" i="4"/>
  <c r="D18" i="4"/>
  <c r="E18" i="4"/>
  <c r="F18" i="4"/>
  <c r="G18" i="4"/>
  <c r="H18" i="4"/>
  <c r="I18" i="4"/>
  <c r="J18" i="4"/>
  <c r="K18" i="4"/>
  <c r="L18" i="4"/>
  <c r="M18" i="4"/>
  <c r="N18" i="4"/>
  <c r="P18" i="4"/>
  <c r="D19" i="4"/>
  <c r="E19" i="4"/>
  <c r="F19" i="4"/>
  <c r="G19" i="4"/>
  <c r="H19" i="4"/>
  <c r="I19" i="4"/>
  <c r="J19" i="4"/>
  <c r="K19" i="4"/>
  <c r="L19" i="4"/>
  <c r="M19" i="4"/>
  <c r="N19" i="4"/>
  <c r="P19" i="4"/>
  <c r="D20" i="4"/>
  <c r="E20" i="4"/>
  <c r="F20" i="4"/>
  <c r="G20" i="4"/>
  <c r="H20" i="4"/>
  <c r="I20" i="4"/>
  <c r="J20" i="4"/>
  <c r="K20" i="4"/>
  <c r="L20" i="4"/>
  <c r="M20" i="4"/>
  <c r="N20" i="4"/>
  <c r="P20" i="4"/>
  <c r="D22" i="4"/>
  <c r="E22" i="4"/>
  <c r="F22" i="4"/>
  <c r="G22" i="4"/>
  <c r="H22" i="4"/>
  <c r="I22" i="4"/>
  <c r="J22" i="4"/>
  <c r="K22" i="4"/>
  <c r="L22" i="4"/>
  <c r="M22" i="4"/>
  <c r="N22" i="4"/>
  <c r="P22" i="4"/>
  <c r="D23" i="4"/>
  <c r="E23" i="4"/>
  <c r="F23" i="4"/>
  <c r="G23" i="4"/>
  <c r="H23" i="4"/>
  <c r="I23" i="4"/>
  <c r="J23" i="4"/>
  <c r="K23" i="4"/>
  <c r="L23" i="4"/>
  <c r="M23" i="4"/>
  <c r="N23" i="4"/>
  <c r="P23" i="4"/>
  <c r="D24" i="4"/>
  <c r="E24" i="4"/>
  <c r="F24" i="4"/>
  <c r="G24" i="4"/>
  <c r="H24" i="4"/>
  <c r="I24" i="4"/>
  <c r="J24" i="4"/>
  <c r="K24" i="4"/>
  <c r="L24" i="4"/>
  <c r="M24" i="4"/>
  <c r="N24" i="4"/>
  <c r="P24" i="4"/>
  <c r="D26" i="4"/>
  <c r="E26" i="4"/>
  <c r="F26" i="4"/>
  <c r="G26" i="4"/>
  <c r="H26" i="4"/>
  <c r="I26" i="4"/>
  <c r="J26" i="4"/>
  <c r="K26" i="4"/>
  <c r="L26" i="4"/>
  <c r="M26" i="4"/>
  <c r="N26" i="4"/>
  <c r="C27" i="4"/>
  <c r="D27" i="4"/>
  <c r="E27" i="4"/>
  <c r="F27" i="4"/>
  <c r="G27" i="4"/>
  <c r="H27" i="4"/>
  <c r="I27" i="4"/>
  <c r="J27" i="4"/>
  <c r="K27" i="4"/>
  <c r="L27" i="4"/>
  <c r="M27" i="4"/>
  <c r="N27" i="4"/>
  <c r="P27" i="4"/>
  <c r="C28" i="4"/>
  <c r="D28" i="4"/>
  <c r="E28" i="4"/>
  <c r="F28" i="4"/>
  <c r="G28" i="4"/>
  <c r="H28" i="4"/>
  <c r="I28" i="4"/>
  <c r="J28" i="4"/>
  <c r="K28" i="4"/>
  <c r="L28" i="4"/>
  <c r="M28" i="4"/>
  <c r="N28" i="4"/>
  <c r="P28" i="4"/>
  <c r="C29" i="4"/>
  <c r="D29" i="4"/>
  <c r="E29" i="4"/>
  <c r="F29" i="4"/>
  <c r="G29" i="4"/>
  <c r="H29" i="4"/>
  <c r="I29" i="4"/>
  <c r="J29" i="4"/>
  <c r="K29" i="4"/>
  <c r="L29" i="4"/>
  <c r="M29" i="4"/>
  <c r="N29" i="4"/>
  <c r="P29" i="4"/>
  <c r="C30" i="4"/>
  <c r="D30" i="4"/>
  <c r="E30" i="4"/>
  <c r="F30" i="4"/>
  <c r="G30" i="4"/>
  <c r="H30" i="4"/>
  <c r="I30" i="4"/>
  <c r="J30" i="4"/>
  <c r="K30" i="4"/>
  <c r="L30" i="4"/>
  <c r="M30" i="4"/>
  <c r="N30" i="4"/>
  <c r="P30" i="4"/>
  <c r="C31" i="4"/>
  <c r="D31" i="4"/>
  <c r="E31" i="4"/>
  <c r="F31" i="4"/>
  <c r="G31" i="4"/>
  <c r="H31" i="4"/>
  <c r="I31" i="4"/>
  <c r="J31" i="4"/>
  <c r="K31" i="4"/>
  <c r="L31" i="4"/>
  <c r="M31" i="4"/>
  <c r="N31" i="4"/>
  <c r="P31" i="4"/>
  <c r="C32" i="4"/>
  <c r="D32" i="4"/>
  <c r="E32" i="4"/>
  <c r="F32" i="4"/>
  <c r="G32" i="4"/>
  <c r="H32" i="4"/>
  <c r="I32" i="4"/>
  <c r="J32" i="4"/>
  <c r="K32" i="4"/>
  <c r="L32" i="4"/>
  <c r="M32" i="4"/>
  <c r="N32" i="4"/>
  <c r="P32" i="4"/>
  <c r="C33" i="4"/>
  <c r="D33" i="4"/>
  <c r="E33" i="4"/>
  <c r="F33" i="4"/>
  <c r="G33" i="4"/>
  <c r="H33" i="4"/>
  <c r="I33" i="4"/>
  <c r="J33" i="4"/>
  <c r="K33" i="4"/>
  <c r="L33" i="4"/>
  <c r="M33" i="4"/>
  <c r="N33" i="4"/>
  <c r="P33" i="4"/>
  <c r="C34" i="4"/>
  <c r="D34" i="4"/>
  <c r="E34" i="4"/>
  <c r="F34" i="4"/>
  <c r="G34" i="4"/>
  <c r="H34" i="4"/>
  <c r="I34" i="4"/>
  <c r="J34" i="4"/>
  <c r="K34" i="4"/>
  <c r="L34" i="4"/>
  <c r="M34" i="4"/>
  <c r="N34" i="4"/>
  <c r="P34" i="4"/>
  <c r="C35" i="4"/>
  <c r="D35" i="4"/>
  <c r="E35" i="4"/>
  <c r="F35" i="4"/>
  <c r="G35" i="4"/>
  <c r="H35" i="4"/>
  <c r="I35" i="4"/>
  <c r="J35" i="4"/>
  <c r="K35" i="4"/>
  <c r="L35" i="4"/>
  <c r="M35" i="4"/>
  <c r="N35" i="4"/>
  <c r="P35" i="4"/>
  <c r="C36" i="4"/>
  <c r="D36" i="4"/>
  <c r="E36" i="4"/>
  <c r="F36" i="4"/>
  <c r="G36" i="4"/>
  <c r="H36" i="4"/>
  <c r="I36" i="4"/>
  <c r="J36" i="4"/>
  <c r="K36" i="4"/>
  <c r="L36" i="4"/>
  <c r="M36" i="4"/>
  <c r="N36" i="4"/>
  <c r="P36" i="4"/>
  <c r="C37" i="4"/>
  <c r="D37" i="4"/>
  <c r="E37" i="4"/>
  <c r="F37" i="4"/>
  <c r="G37" i="4"/>
  <c r="H37" i="4"/>
  <c r="I37" i="4"/>
  <c r="J37" i="4"/>
  <c r="K37" i="4"/>
  <c r="L37" i="4"/>
  <c r="M37" i="4"/>
  <c r="N37" i="4"/>
  <c r="P37" i="4"/>
  <c r="C38" i="4"/>
  <c r="D38" i="4"/>
  <c r="E38" i="4"/>
  <c r="F38" i="4"/>
  <c r="G38" i="4"/>
  <c r="H38" i="4"/>
  <c r="I38" i="4"/>
  <c r="J38" i="4"/>
  <c r="K38" i="4"/>
  <c r="L38" i="4"/>
  <c r="M38" i="4"/>
  <c r="N38" i="4"/>
  <c r="P38" i="4"/>
  <c r="D40" i="4"/>
  <c r="E40" i="4"/>
  <c r="F40" i="4"/>
  <c r="G40" i="4"/>
  <c r="H40" i="4"/>
  <c r="I40" i="4"/>
  <c r="J40" i="4"/>
  <c r="K40" i="4"/>
  <c r="L40" i="4"/>
  <c r="M40" i="4"/>
  <c r="N40" i="4"/>
  <c r="P40" i="4"/>
  <c r="C41" i="4"/>
  <c r="D41" i="4"/>
  <c r="E41" i="4"/>
  <c r="F41" i="4"/>
  <c r="G41" i="4"/>
  <c r="H41" i="4"/>
  <c r="I41" i="4"/>
  <c r="J41" i="4"/>
  <c r="K41" i="4"/>
  <c r="L41" i="4"/>
  <c r="M41" i="4"/>
  <c r="N41" i="4"/>
  <c r="P41" i="4"/>
  <c r="C42" i="4"/>
  <c r="D42" i="4"/>
  <c r="E42" i="4"/>
  <c r="F42" i="4"/>
  <c r="G42" i="4"/>
  <c r="H42" i="4"/>
  <c r="I42" i="4"/>
  <c r="J42" i="4"/>
  <c r="K42" i="4"/>
  <c r="L42" i="4"/>
  <c r="M42" i="4"/>
  <c r="N42" i="4"/>
  <c r="P42" i="4"/>
  <c r="C43" i="4"/>
  <c r="D43" i="4"/>
  <c r="E43" i="4"/>
  <c r="F43" i="4"/>
  <c r="G43" i="4"/>
  <c r="H43" i="4"/>
  <c r="I43" i="4"/>
  <c r="J43" i="4"/>
  <c r="K43" i="4"/>
  <c r="L43" i="4"/>
  <c r="M43" i="4"/>
  <c r="N43" i="4"/>
  <c r="P43" i="4"/>
  <c r="C44" i="4"/>
  <c r="D44" i="4"/>
  <c r="E44" i="4"/>
  <c r="F44" i="4"/>
  <c r="G44" i="4"/>
  <c r="H44" i="4"/>
  <c r="I44" i="4"/>
  <c r="J44" i="4"/>
  <c r="K44" i="4"/>
  <c r="L44" i="4"/>
  <c r="M44" i="4"/>
  <c r="N44" i="4"/>
  <c r="P44" i="4"/>
  <c r="C45" i="4"/>
  <c r="D45" i="4"/>
  <c r="E45" i="4"/>
  <c r="F45" i="4"/>
  <c r="G45" i="4"/>
  <c r="H45" i="4"/>
  <c r="I45" i="4"/>
  <c r="J45" i="4"/>
  <c r="K45" i="4"/>
  <c r="L45" i="4"/>
  <c r="M45" i="4"/>
  <c r="N45" i="4"/>
  <c r="P45" i="4"/>
  <c r="C46" i="4"/>
  <c r="D46" i="4"/>
  <c r="E46" i="4"/>
  <c r="F46" i="4"/>
  <c r="G46" i="4"/>
  <c r="H46" i="4"/>
  <c r="I46" i="4"/>
  <c r="J46" i="4"/>
  <c r="K46" i="4"/>
  <c r="L46" i="4"/>
  <c r="M46" i="4"/>
  <c r="N46" i="4"/>
  <c r="P46" i="4"/>
  <c r="C47" i="4"/>
  <c r="D47" i="4"/>
  <c r="E47" i="4"/>
  <c r="F47" i="4"/>
  <c r="G47" i="4"/>
  <c r="H47" i="4"/>
  <c r="I47" i="4"/>
  <c r="J47" i="4"/>
  <c r="K47" i="4"/>
  <c r="L47" i="4"/>
  <c r="M47" i="4"/>
  <c r="N47" i="4"/>
  <c r="P47" i="4"/>
  <c r="C48" i="4"/>
  <c r="D48" i="4"/>
  <c r="E48" i="4"/>
  <c r="F48" i="4"/>
  <c r="G48" i="4"/>
  <c r="H48" i="4"/>
  <c r="I48" i="4"/>
  <c r="J48" i="4"/>
  <c r="K48" i="4"/>
  <c r="L48" i="4"/>
  <c r="M48" i="4"/>
  <c r="N48" i="4"/>
  <c r="P48" i="4"/>
  <c r="C49" i="4"/>
  <c r="D49" i="4"/>
  <c r="E49" i="4"/>
  <c r="F49" i="4"/>
  <c r="G49" i="4"/>
  <c r="H49" i="4"/>
  <c r="I49" i="4"/>
  <c r="J49" i="4"/>
  <c r="K49" i="4"/>
  <c r="L49" i="4"/>
  <c r="M49" i="4"/>
  <c r="N49" i="4"/>
  <c r="P49" i="4"/>
  <c r="C50" i="4"/>
  <c r="D50" i="4"/>
  <c r="E50" i="4"/>
  <c r="F50" i="4"/>
  <c r="G50" i="4"/>
  <c r="H50" i="4"/>
  <c r="I50" i="4"/>
  <c r="J50" i="4"/>
  <c r="K50" i="4"/>
  <c r="L50" i="4"/>
  <c r="M50" i="4"/>
  <c r="N50" i="4"/>
  <c r="P50" i="4"/>
  <c r="C51" i="4"/>
  <c r="D51" i="4"/>
  <c r="E51" i="4"/>
  <c r="F51" i="4"/>
  <c r="G51" i="4"/>
  <c r="H51" i="4"/>
  <c r="I51" i="4"/>
  <c r="J51" i="4"/>
  <c r="K51" i="4"/>
  <c r="L51" i="4"/>
  <c r="M51" i="4"/>
  <c r="N51" i="4"/>
  <c r="P51" i="4"/>
  <c r="D53" i="4"/>
  <c r="E53" i="4"/>
  <c r="F53" i="4"/>
  <c r="G53" i="4"/>
  <c r="H53" i="4"/>
  <c r="I53" i="4"/>
  <c r="J53" i="4"/>
  <c r="K53" i="4"/>
  <c r="L53" i="4"/>
  <c r="M53" i="4"/>
  <c r="N53" i="4"/>
  <c r="C54" i="4"/>
  <c r="D54" i="4"/>
  <c r="E54" i="4"/>
  <c r="F54" i="4"/>
  <c r="G54" i="4"/>
  <c r="H54" i="4"/>
  <c r="I54" i="4"/>
  <c r="J54" i="4"/>
  <c r="K54" i="4"/>
  <c r="L54" i="4"/>
  <c r="M54" i="4"/>
  <c r="N54" i="4"/>
  <c r="P54" i="4"/>
  <c r="C55" i="4"/>
  <c r="D55" i="4"/>
  <c r="E55" i="4"/>
  <c r="F55" i="4"/>
  <c r="G55" i="4"/>
  <c r="H55" i="4"/>
  <c r="I55" i="4"/>
  <c r="J55" i="4"/>
  <c r="K55" i="4"/>
  <c r="L55" i="4"/>
  <c r="M55" i="4"/>
  <c r="N55" i="4"/>
  <c r="P55" i="4"/>
  <c r="C56" i="4"/>
  <c r="D56" i="4"/>
  <c r="E56" i="4"/>
  <c r="F56" i="4"/>
  <c r="G56" i="4"/>
  <c r="H56" i="4"/>
  <c r="I56" i="4"/>
  <c r="J56" i="4"/>
  <c r="K56" i="4"/>
  <c r="L56" i="4"/>
  <c r="M56" i="4"/>
  <c r="N56" i="4"/>
  <c r="P56" i="4"/>
  <c r="C57" i="4"/>
  <c r="D57" i="4"/>
  <c r="E57" i="4"/>
  <c r="F57" i="4"/>
  <c r="G57" i="4"/>
  <c r="H57" i="4"/>
  <c r="I57" i="4"/>
  <c r="J57" i="4"/>
  <c r="K57" i="4"/>
  <c r="L57" i="4"/>
  <c r="M57" i="4"/>
  <c r="N57" i="4"/>
  <c r="P57" i="4"/>
  <c r="C58" i="4"/>
  <c r="D58" i="4"/>
  <c r="E58" i="4"/>
  <c r="F58" i="4"/>
  <c r="G58" i="4"/>
  <c r="H58" i="4"/>
  <c r="I58" i="4"/>
  <c r="J58" i="4"/>
  <c r="K58" i="4"/>
  <c r="L58" i="4"/>
  <c r="M58" i="4"/>
  <c r="N58" i="4"/>
  <c r="P58" i="4"/>
  <c r="C59" i="4"/>
  <c r="D59" i="4"/>
  <c r="E59" i="4"/>
  <c r="F59" i="4"/>
  <c r="G59" i="4"/>
  <c r="H59" i="4"/>
  <c r="I59" i="4"/>
  <c r="J59" i="4"/>
  <c r="K59" i="4"/>
  <c r="L59" i="4"/>
  <c r="M59" i="4"/>
  <c r="N59" i="4"/>
  <c r="P59" i="4"/>
  <c r="C60" i="4"/>
  <c r="D60" i="4"/>
  <c r="E60" i="4"/>
  <c r="F60" i="4"/>
  <c r="G60" i="4"/>
  <c r="H60" i="4"/>
  <c r="I60" i="4"/>
  <c r="J60" i="4"/>
  <c r="K60" i="4"/>
  <c r="L60" i="4"/>
  <c r="M60" i="4"/>
  <c r="N60" i="4"/>
  <c r="P60" i="4"/>
  <c r="C61" i="4"/>
  <c r="D61" i="4"/>
  <c r="E61" i="4"/>
  <c r="F61" i="4"/>
  <c r="G61" i="4"/>
  <c r="H61" i="4"/>
  <c r="I61" i="4"/>
  <c r="J61" i="4"/>
  <c r="K61" i="4"/>
  <c r="L61" i="4"/>
  <c r="M61" i="4"/>
  <c r="N61" i="4"/>
  <c r="P61" i="4"/>
  <c r="C62" i="4"/>
  <c r="D62" i="4"/>
  <c r="E62" i="4"/>
  <c r="F62" i="4"/>
  <c r="G62" i="4"/>
  <c r="H62" i="4"/>
  <c r="I62" i="4"/>
  <c r="J62" i="4"/>
  <c r="K62" i="4"/>
  <c r="L62" i="4"/>
  <c r="M62" i="4"/>
  <c r="N62" i="4"/>
  <c r="P62" i="4"/>
  <c r="C63" i="4"/>
  <c r="D63" i="4"/>
  <c r="E63" i="4"/>
  <c r="F63" i="4"/>
  <c r="G63" i="4"/>
  <c r="H63" i="4"/>
  <c r="I63" i="4"/>
  <c r="J63" i="4"/>
  <c r="K63" i="4"/>
  <c r="L63" i="4"/>
  <c r="M63" i="4"/>
  <c r="N63" i="4"/>
  <c r="P63" i="4"/>
  <c r="C64" i="4"/>
  <c r="D64" i="4"/>
  <c r="E64" i="4"/>
  <c r="F64" i="4"/>
  <c r="G64" i="4"/>
  <c r="H64" i="4"/>
  <c r="I64" i="4"/>
  <c r="J64" i="4"/>
  <c r="K64" i="4"/>
  <c r="L64" i="4"/>
  <c r="M64" i="4"/>
  <c r="N64" i="4"/>
  <c r="P64" i="4"/>
  <c r="C65" i="4"/>
  <c r="D65" i="4"/>
  <c r="E65" i="4"/>
  <c r="F65" i="4"/>
  <c r="G65" i="4"/>
  <c r="H65" i="4"/>
  <c r="I65" i="4"/>
  <c r="J65" i="4"/>
  <c r="K65" i="4"/>
  <c r="L65" i="4"/>
  <c r="M65" i="4"/>
  <c r="N65" i="4"/>
  <c r="P65" i="4"/>
  <c r="D67" i="4"/>
  <c r="E67" i="4"/>
  <c r="F67" i="4"/>
  <c r="G67" i="4"/>
  <c r="H67" i="4"/>
  <c r="I67" i="4"/>
  <c r="J67" i="4"/>
  <c r="K67" i="4"/>
  <c r="L67" i="4"/>
  <c r="M67" i="4"/>
  <c r="N67" i="4"/>
  <c r="C68" i="4"/>
  <c r="D68" i="4"/>
  <c r="E68" i="4"/>
  <c r="F68" i="4"/>
  <c r="G68" i="4"/>
  <c r="H68" i="4"/>
  <c r="I68" i="4"/>
  <c r="J68" i="4"/>
  <c r="K68" i="4"/>
  <c r="L68" i="4"/>
  <c r="M68" i="4"/>
  <c r="N68" i="4"/>
  <c r="P68" i="4"/>
  <c r="C69" i="4"/>
  <c r="D69" i="4"/>
  <c r="E69" i="4"/>
  <c r="F69" i="4"/>
  <c r="G69" i="4"/>
  <c r="H69" i="4"/>
  <c r="I69" i="4"/>
  <c r="J69" i="4"/>
  <c r="K69" i="4"/>
  <c r="L69" i="4"/>
  <c r="M69" i="4"/>
  <c r="N69" i="4"/>
  <c r="P69" i="4"/>
  <c r="C70" i="4"/>
  <c r="D70" i="4"/>
  <c r="E70" i="4"/>
  <c r="F70" i="4"/>
  <c r="G70" i="4"/>
  <c r="H70" i="4"/>
  <c r="I70" i="4"/>
  <c r="J70" i="4"/>
  <c r="K70" i="4"/>
  <c r="L70" i="4"/>
  <c r="M70" i="4"/>
  <c r="N70" i="4"/>
  <c r="P70" i="4"/>
  <c r="C71" i="4"/>
  <c r="D71" i="4"/>
  <c r="E71" i="4"/>
  <c r="F71" i="4"/>
  <c r="G71" i="4"/>
  <c r="H71" i="4"/>
  <c r="I71" i="4"/>
  <c r="J71" i="4"/>
  <c r="K71" i="4"/>
  <c r="L71" i="4"/>
  <c r="M71" i="4"/>
  <c r="N71" i="4"/>
  <c r="P71" i="4"/>
  <c r="C72" i="4"/>
  <c r="D72" i="4"/>
  <c r="E72" i="4"/>
  <c r="F72" i="4"/>
  <c r="G72" i="4"/>
  <c r="H72" i="4"/>
  <c r="I72" i="4"/>
  <c r="J72" i="4"/>
  <c r="K72" i="4"/>
  <c r="L72" i="4"/>
  <c r="M72" i="4"/>
  <c r="N72" i="4"/>
  <c r="P72" i="4"/>
  <c r="D74" i="4"/>
  <c r="E74" i="4"/>
  <c r="F74" i="4"/>
  <c r="G74" i="4"/>
  <c r="H74" i="4"/>
  <c r="I74" i="4"/>
  <c r="J74" i="4"/>
  <c r="K74" i="4"/>
  <c r="L74" i="4"/>
  <c r="M74" i="4"/>
  <c r="N74" i="4"/>
  <c r="P74" i="4"/>
  <c r="D75" i="4"/>
  <c r="E75" i="4"/>
  <c r="F75" i="4"/>
  <c r="G75" i="4"/>
  <c r="H75" i="4"/>
  <c r="I75" i="4"/>
  <c r="J75" i="4"/>
  <c r="K75" i="4"/>
  <c r="L75" i="4"/>
  <c r="M75" i="4"/>
  <c r="N75" i="4"/>
  <c r="P75" i="4"/>
  <c r="F80" i="4"/>
  <c r="N83" i="4"/>
  <c r="L12" i="5"/>
  <c r="M12" i="5"/>
  <c r="N12" i="5"/>
  <c r="R12" i="5"/>
  <c r="S12" i="5"/>
  <c r="T12" i="5"/>
  <c r="U12" i="5"/>
  <c r="V12" i="5"/>
  <c r="W12" i="5"/>
  <c r="X12" i="5"/>
  <c r="Y12" i="5"/>
  <c r="Z12" i="5"/>
  <c r="AB12" i="5"/>
  <c r="L13" i="5"/>
  <c r="M13" i="5"/>
  <c r="N13" i="5"/>
  <c r="R13" i="5"/>
  <c r="S13" i="5"/>
  <c r="T13" i="5"/>
  <c r="U13" i="5"/>
  <c r="V13" i="5"/>
  <c r="W13" i="5"/>
  <c r="X13" i="5"/>
  <c r="Y13" i="5"/>
  <c r="Z13" i="5"/>
  <c r="AB13" i="5"/>
  <c r="E14" i="5"/>
  <c r="H14" i="5"/>
  <c r="I14" i="5"/>
  <c r="J14" i="5"/>
  <c r="M14" i="5"/>
  <c r="N14" i="5"/>
  <c r="R14" i="5"/>
  <c r="S14" i="5"/>
  <c r="T14" i="5"/>
  <c r="U14" i="5"/>
  <c r="V14" i="5"/>
  <c r="W14" i="5"/>
  <c r="X14" i="5"/>
  <c r="Y14" i="5"/>
  <c r="Z14" i="5"/>
  <c r="AB14" i="5"/>
  <c r="C15" i="5"/>
  <c r="N15" i="5"/>
  <c r="R15" i="5"/>
  <c r="S15" i="5"/>
  <c r="T15" i="5"/>
  <c r="U15" i="5"/>
  <c r="V15" i="5"/>
  <c r="W15" i="5"/>
  <c r="X15" i="5"/>
  <c r="Y15" i="5"/>
  <c r="Z15" i="5"/>
  <c r="AB15" i="5"/>
  <c r="C16" i="5"/>
  <c r="N16" i="5"/>
  <c r="R16" i="5"/>
  <c r="S16" i="5"/>
  <c r="T16" i="5"/>
  <c r="U16" i="5"/>
  <c r="V16" i="5"/>
  <c r="W16" i="5"/>
  <c r="X16" i="5"/>
  <c r="Y16" i="5"/>
  <c r="Z16" i="5"/>
  <c r="AB16" i="5"/>
  <c r="C17" i="5"/>
  <c r="N17" i="5"/>
  <c r="R17" i="5"/>
  <c r="S17" i="5"/>
  <c r="T17" i="5"/>
  <c r="U17" i="5"/>
  <c r="V17" i="5"/>
  <c r="W17" i="5"/>
  <c r="X17" i="5"/>
  <c r="Y17" i="5"/>
  <c r="Z17" i="5"/>
  <c r="AB17" i="5"/>
  <c r="C18" i="5"/>
  <c r="N18" i="5"/>
  <c r="R18" i="5"/>
  <c r="S18" i="5"/>
  <c r="T18" i="5"/>
  <c r="U18" i="5"/>
  <c r="V18" i="5"/>
  <c r="W18" i="5"/>
  <c r="X18" i="5"/>
  <c r="Y18" i="5"/>
  <c r="Z18" i="5"/>
  <c r="AB18" i="5"/>
  <c r="C19" i="5"/>
  <c r="N19" i="5"/>
  <c r="R19" i="5"/>
  <c r="S19" i="5"/>
  <c r="T19" i="5"/>
  <c r="U19" i="5"/>
  <c r="V19" i="5"/>
  <c r="W19" i="5"/>
  <c r="X19" i="5"/>
  <c r="Y19" i="5"/>
  <c r="Z19" i="5"/>
  <c r="AB19" i="5"/>
  <c r="C20" i="5"/>
  <c r="N20" i="5"/>
  <c r="R20" i="5"/>
  <c r="S20" i="5"/>
  <c r="T20" i="5"/>
  <c r="U20" i="5"/>
  <c r="V20" i="5"/>
  <c r="W20" i="5"/>
  <c r="X20" i="5"/>
  <c r="Y20" i="5"/>
  <c r="Z20" i="5"/>
  <c r="AB20" i="5"/>
  <c r="N22" i="5"/>
  <c r="R22" i="5"/>
  <c r="S22" i="5"/>
  <c r="T22" i="5"/>
  <c r="U22" i="5"/>
  <c r="V22" i="5"/>
  <c r="W22" i="5"/>
  <c r="X22" i="5"/>
  <c r="Y22" i="5"/>
  <c r="Z22" i="5"/>
  <c r="AB22" i="5"/>
  <c r="C23" i="5"/>
  <c r="N23" i="5"/>
  <c r="R23" i="5"/>
  <c r="S23" i="5"/>
  <c r="T23" i="5"/>
  <c r="U23" i="5"/>
  <c r="V23" i="5"/>
  <c r="W23" i="5"/>
  <c r="X23" i="5"/>
  <c r="Y23" i="5"/>
  <c r="Z23" i="5"/>
  <c r="AB23" i="5"/>
  <c r="C24" i="5"/>
  <c r="N24" i="5"/>
  <c r="R24" i="5"/>
  <c r="S24" i="5"/>
  <c r="T24" i="5"/>
  <c r="U24" i="5"/>
  <c r="V24" i="5"/>
  <c r="W24" i="5"/>
  <c r="X24" i="5"/>
  <c r="Y24" i="5"/>
  <c r="Z24" i="5"/>
  <c r="AB24" i="5"/>
  <c r="N26" i="5"/>
  <c r="R26" i="5"/>
  <c r="S26" i="5"/>
  <c r="T26" i="5"/>
  <c r="U26" i="5"/>
  <c r="V26" i="5"/>
  <c r="W26" i="5"/>
  <c r="X26" i="5"/>
  <c r="Y26" i="5"/>
  <c r="Z26" i="5"/>
  <c r="AB26" i="5"/>
  <c r="C27" i="5"/>
  <c r="N27" i="5"/>
  <c r="R27" i="5"/>
  <c r="S27" i="5"/>
  <c r="T27" i="5"/>
  <c r="U27" i="5"/>
  <c r="V27" i="5"/>
  <c r="W27" i="5"/>
  <c r="X27" i="5"/>
  <c r="Y27" i="5"/>
  <c r="Z27" i="5"/>
  <c r="AB27" i="5"/>
  <c r="C28" i="5"/>
  <c r="N28" i="5"/>
  <c r="R28" i="5"/>
  <c r="S28" i="5"/>
  <c r="T28" i="5"/>
  <c r="U28" i="5"/>
  <c r="V28" i="5"/>
  <c r="W28" i="5"/>
  <c r="X28" i="5"/>
  <c r="Y28" i="5"/>
  <c r="Z28" i="5"/>
  <c r="AB28" i="5"/>
  <c r="C29" i="5"/>
  <c r="N29" i="5"/>
  <c r="R29" i="5"/>
  <c r="S29" i="5"/>
  <c r="T29" i="5"/>
  <c r="U29" i="5"/>
  <c r="V29" i="5"/>
  <c r="W29" i="5"/>
  <c r="X29" i="5"/>
  <c r="Y29" i="5"/>
  <c r="Z29" i="5"/>
  <c r="AB29" i="5"/>
  <c r="C30" i="5"/>
  <c r="N30" i="5"/>
  <c r="R30" i="5"/>
  <c r="S30" i="5"/>
  <c r="T30" i="5"/>
  <c r="U30" i="5"/>
  <c r="V30" i="5"/>
  <c r="W30" i="5"/>
  <c r="X30" i="5"/>
  <c r="Y30" i="5"/>
  <c r="Z30" i="5"/>
  <c r="AB30" i="5"/>
  <c r="C31" i="5"/>
  <c r="N31" i="5"/>
  <c r="R31" i="5"/>
  <c r="S31" i="5"/>
  <c r="T31" i="5"/>
  <c r="U31" i="5"/>
  <c r="V31" i="5"/>
  <c r="W31" i="5"/>
  <c r="X31" i="5"/>
  <c r="Y31" i="5"/>
  <c r="Z31" i="5"/>
  <c r="AB31" i="5"/>
  <c r="C32" i="5"/>
  <c r="N32" i="5"/>
  <c r="R32" i="5"/>
  <c r="S32" i="5"/>
  <c r="T32" i="5"/>
  <c r="U32" i="5"/>
  <c r="V32" i="5"/>
  <c r="W32" i="5"/>
  <c r="X32" i="5"/>
  <c r="Y32" i="5"/>
  <c r="Z32" i="5"/>
  <c r="AB32" i="5"/>
  <c r="C33" i="5"/>
  <c r="N33" i="5"/>
  <c r="R33" i="5"/>
  <c r="S33" i="5"/>
  <c r="T33" i="5"/>
  <c r="U33" i="5"/>
  <c r="V33" i="5"/>
  <c r="W33" i="5"/>
  <c r="X33" i="5"/>
  <c r="Y33" i="5"/>
  <c r="Z33" i="5"/>
  <c r="AB33" i="5"/>
  <c r="C34" i="5"/>
  <c r="N34" i="5"/>
  <c r="R34" i="5"/>
  <c r="S34" i="5"/>
  <c r="T34" i="5"/>
  <c r="U34" i="5"/>
  <c r="V34" i="5"/>
  <c r="W34" i="5"/>
  <c r="X34" i="5"/>
  <c r="Y34" i="5"/>
  <c r="Z34" i="5"/>
  <c r="AB34" i="5"/>
  <c r="C35" i="5"/>
  <c r="N35" i="5"/>
  <c r="R35" i="5"/>
  <c r="S35" i="5"/>
  <c r="T35" i="5"/>
  <c r="U35" i="5"/>
  <c r="V35" i="5"/>
  <c r="W35" i="5"/>
  <c r="X35" i="5"/>
  <c r="Y35" i="5"/>
  <c r="Z35" i="5"/>
  <c r="AB35" i="5"/>
  <c r="C36" i="5"/>
  <c r="N36" i="5"/>
  <c r="R36" i="5"/>
  <c r="S36" i="5"/>
  <c r="T36" i="5"/>
  <c r="U36" i="5"/>
  <c r="V36" i="5"/>
  <c r="W36" i="5"/>
  <c r="X36" i="5"/>
  <c r="Y36" i="5"/>
  <c r="Z36" i="5"/>
  <c r="AB36" i="5"/>
  <c r="C37" i="5"/>
  <c r="N37" i="5"/>
  <c r="R37" i="5"/>
  <c r="S37" i="5"/>
  <c r="T37" i="5"/>
  <c r="U37" i="5"/>
  <c r="V37" i="5"/>
  <c r="W37" i="5"/>
  <c r="X37" i="5"/>
  <c r="Y37" i="5"/>
  <c r="Z37" i="5"/>
  <c r="AB37" i="5"/>
  <c r="C38" i="5"/>
  <c r="N38" i="5"/>
  <c r="R38" i="5"/>
  <c r="S38" i="5"/>
  <c r="T38" i="5"/>
  <c r="U38" i="5"/>
  <c r="V38" i="5"/>
  <c r="W38" i="5"/>
  <c r="X38" i="5"/>
  <c r="Y38" i="5"/>
  <c r="Z38" i="5"/>
  <c r="AB38" i="5"/>
  <c r="N40" i="5"/>
  <c r="R40" i="5"/>
  <c r="S40" i="5"/>
  <c r="T40" i="5"/>
  <c r="U40" i="5"/>
  <c r="V40" i="5"/>
  <c r="W40" i="5"/>
  <c r="X40" i="5"/>
  <c r="Y40" i="5"/>
  <c r="Z40" i="5"/>
  <c r="AB40" i="5"/>
  <c r="C41" i="5"/>
  <c r="N41" i="5"/>
  <c r="R41" i="5"/>
  <c r="S41" i="5"/>
  <c r="T41" i="5"/>
  <c r="U41" i="5"/>
  <c r="V41" i="5"/>
  <c r="W41" i="5"/>
  <c r="X41" i="5"/>
  <c r="Y41" i="5"/>
  <c r="Z41" i="5"/>
  <c r="AB41" i="5"/>
  <c r="C42" i="5"/>
  <c r="N42" i="5"/>
  <c r="R42" i="5"/>
  <c r="S42" i="5"/>
  <c r="T42" i="5"/>
  <c r="U42" i="5"/>
  <c r="V42" i="5"/>
  <c r="W42" i="5"/>
  <c r="X42" i="5"/>
  <c r="Y42" i="5"/>
  <c r="Z42" i="5"/>
  <c r="AB42" i="5"/>
  <c r="C43" i="5"/>
  <c r="N43" i="5"/>
  <c r="R43" i="5"/>
  <c r="S43" i="5"/>
  <c r="T43" i="5"/>
  <c r="U43" i="5"/>
  <c r="V43" i="5"/>
  <c r="W43" i="5"/>
  <c r="X43" i="5"/>
  <c r="Y43" i="5"/>
  <c r="Z43" i="5"/>
  <c r="AB43" i="5"/>
  <c r="C44" i="5"/>
  <c r="N44" i="5"/>
  <c r="R44" i="5"/>
  <c r="S44" i="5"/>
  <c r="T44" i="5"/>
  <c r="U44" i="5"/>
  <c r="V44" i="5"/>
  <c r="W44" i="5"/>
  <c r="X44" i="5"/>
  <c r="Y44" i="5"/>
  <c r="Z44" i="5"/>
  <c r="AB44" i="5"/>
  <c r="C45" i="5"/>
  <c r="N45" i="5"/>
  <c r="R45" i="5"/>
  <c r="S45" i="5"/>
  <c r="T45" i="5"/>
  <c r="U45" i="5"/>
  <c r="V45" i="5"/>
  <c r="W45" i="5"/>
  <c r="X45" i="5"/>
  <c r="Y45" i="5"/>
  <c r="Z45" i="5"/>
  <c r="AB45" i="5"/>
  <c r="C46" i="5"/>
  <c r="N46" i="5"/>
  <c r="R46" i="5"/>
  <c r="S46" i="5"/>
  <c r="T46" i="5"/>
  <c r="U46" i="5"/>
  <c r="V46" i="5"/>
  <c r="W46" i="5"/>
  <c r="X46" i="5"/>
  <c r="Y46" i="5"/>
  <c r="Z46" i="5"/>
  <c r="AB46" i="5"/>
  <c r="C47" i="5"/>
  <c r="N47" i="5"/>
  <c r="R47" i="5"/>
  <c r="S47" i="5"/>
  <c r="T47" i="5"/>
  <c r="U47" i="5"/>
  <c r="V47" i="5"/>
  <c r="W47" i="5"/>
  <c r="X47" i="5"/>
  <c r="Y47" i="5"/>
  <c r="Z47" i="5"/>
  <c r="AB47" i="5"/>
  <c r="C48" i="5"/>
  <c r="N48" i="5"/>
  <c r="R48" i="5"/>
  <c r="S48" i="5"/>
  <c r="T48" i="5"/>
  <c r="U48" i="5"/>
  <c r="V48" i="5"/>
  <c r="W48" i="5"/>
  <c r="X48" i="5"/>
  <c r="Y48" i="5"/>
  <c r="Z48" i="5"/>
  <c r="AB48" i="5"/>
  <c r="C49" i="5"/>
  <c r="N49" i="5"/>
  <c r="R49" i="5"/>
  <c r="S49" i="5"/>
  <c r="T49" i="5"/>
  <c r="U49" i="5"/>
  <c r="V49" i="5"/>
  <c r="W49" i="5"/>
  <c r="X49" i="5"/>
  <c r="Y49" i="5"/>
  <c r="Z49" i="5"/>
  <c r="AB49" i="5"/>
  <c r="C50" i="5"/>
  <c r="N50" i="5"/>
  <c r="R50" i="5"/>
  <c r="S50" i="5"/>
  <c r="T50" i="5"/>
  <c r="U50" i="5"/>
  <c r="V50" i="5"/>
  <c r="W50" i="5"/>
  <c r="X50" i="5"/>
  <c r="Y50" i="5"/>
  <c r="Z50" i="5"/>
  <c r="AB50" i="5"/>
  <c r="C51" i="5"/>
  <c r="N51" i="5"/>
  <c r="R51" i="5"/>
  <c r="S51" i="5"/>
  <c r="T51" i="5"/>
  <c r="U51" i="5"/>
  <c r="V51" i="5"/>
  <c r="W51" i="5"/>
  <c r="X51" i="5"/>
  <c r="Y51" i="5"/>
  <c r="Z51" i="5"/>
  <c r="AB51" i="5"/>
  <c r="N53" i="5"/>
  <c r="R53" i="5"/>
  <c r="S53" i="5"/>
  <c r="T53" i="5"/>
  <c r="U53" i="5"/>
  <c r="V53" i="5"/>
  <c r="W53" i="5"/>
  <c r="X53" i="5"/>
  <c r="Y53" i="5"/>
  <c r="Z53" i="5"/>
  <c r="AB53" i="5"/>
  <c r="C54" i="5"/>
  <c r="N54" i="5"/>
  <c r="R54" i="5"/>
  <c r="S54" i="5"/>
  <c r="T54" i="5"/>
  <c r="U54" i="5"/>
  <c r="V54" i="5"/>
  <c r="W54" i="5"/>
  <c r="X54" i="5"/>
  <c r="Y54" i="5"/>
  <c r="Z54" i="5"/>
  <c r="AB54" i="5"/>
  <c r="C55" i="5"/>
  <c r="N55" i="5"/>
  <c r="R55" i="5"/>
  <c r="S55" i="5"/>
  <c r="T55" i="5"/>
  <c r="U55" i="5"/>
  <c r="V55" i="5"/>
  <c r="W55" i="5"/>
  <c r="X55" i="5"/>
  <c r="Y55" i="5"/>
  <c r="Z55" i="5"/>
  <c r="AB55" i="5"/>
  <c r="C56" i="5"/>
  <c r="N56" i="5"/>
  <c r="R56" i="5"/>
  <c r="S56" i="5"/>
  <c r="T56" i="5"/>
  <c r="U56" i="5"/>
  <c r="V56" i="5"/>
  <c r="W56" i="5"/>
  <c r="X56" i="5"/>
  <c r="Y56" i="5"/>
  <c r="Z56" i="5"/>
  <c r="AB56" i="5"/>
  <c r="C57" i="5"/>
  <c r="N57" i="5"/>
  <c r="R57" i="5"/>
  <c r="S57" i="5"/>
  <c r="T57" i="5"/>
  <c r="U57" i="5"/>
  <c r="V57" i="5"/>
  <c r="W57" i="5"/>
  <c r="X57" i="5"/>
  <c r="Y57" i="5"/>
  <c r="Z57" i="5"/>
  <c r="AB57" i="5"/>
  <c r="C58" i="5"/>
  <c r="N58" i="5"/>
  <c r="R58" i="5"/>
  <c r="S58" i="5"/>
  <c r="T58" i="5"/>
  <c r="U58" i="5"/>
  <c r="V58" i="5"/>
  <c r="W58" i="5"/>
  <c r="X58" i="5"/>
  <c r="Y58" i="5"/>
  <c r="Z58" i="5"/>
  <c r="AB58" i="5"/>
  <c r="C59" i="5"/>
  <c r="N59" i="5"/>
  <c r="R59" i="5"/>
  <c r="S59" i="5"/>
  <c r="T59" i="5"/>
  <c r="U59" i="5"/>
  <c r="V59" i="5"/>
  <c r="W59" i="5"/>
  <c r="X59" i="5"/>
  <c r="Y59" i="5"/>
  <c r="Z59" i="5"/>
  <c r="AB59" i="5"/>
  <c r="C60" i="5"/>
  <c r="N60" i="5"/>
  <c r="R60" i="5"/>
  <c r="S60" i="5"/>
  <c r="T60" i="5"/>
  <c r="U60" i="5"/>
  <c r="V60" i="5"/>
  <c r="W60" i="5"/>
  <c r="X60" i="5"/>
  <c r="Y60" i="5"/>
  <c r="Z60" i="5"/>
  <c r="AB60" i="5"/>
  <c r="C61" i="5"/>
  <c r="N61" i="5"/>
  <c r="R61" i="5"/>
  <c r="S61" i="5"/>
  <c r="T61" i="5"/>
  <c r="U61" i="5"/>
  <c r="V61" i="5"/>
  <c r="W61" i="5"/>
  <c r="X61" i="5"/>
  <c r="Y61" i="5"/>
  <c r="Z61" i="5"/>
  <c r="AB61" i="5"/>
  <c r="C62" i="5"/>
  <c r="N62" i="5"/>
  <c r="R62" i="5"/>
  <c r="S62" i="5"/>
  <c r="T62" i="5"/>
  <c r="U62" i="5"/>
  <c r="V62" i="5"/>
  <c r="W62" i="5"/>
  <c r="X62" i="5"/>
  <c r="Y62" i="5"/>
  <c r="Z62" i="5"/>
  <c r="AB62" i="5"/>
  <c r="C63" i="5"/>
  <c r="N63" i="5"/>
  <c r="R63" i="5"/>
  <c r="S63" i="5"/>
  <c r="T63" i="5"/>
  <c r="U63" i="5"/>
  <c r="V63" i="5"/>
  <c r="W63" i="5"/>
  <c r="X63" i="5"/>
  <c r="Y63" i="5"/>
  <c r="Z63" i="5"/>
  <c r="AB63" i="5"/>
  <c r="C64" i="5"/>
  <c r="N64" i="5"/>
  <c r="R64" i="5"/>
  <c r="S64" i="5"/>
  <c r="T64" i="5"/>
  <c r="U64" i="5"/>
  <c r="V64" i="5"/>
  <c r="W64" i="5"/>
  <c r="X64" i="5"/>
  <c r="Y64" i="5"/>
  <c r="Z64" i="5"/>
  <c r="AB64" i="5"/>
  <c r="C65" i="5"/>
  <c r="N65" i="5"/>
  <c r="R65" i="5"/>
  <c r="S65" i="5"/>
  <c r="T65" i="5"/>
  <c r="U65" i="5"/>
  <c r="V65" i="5"/>
  <c r="W65" i="5"/>
  <c r="X65" i="5"/>
  <c r="Y65" i="5"/>
  <c r="Z65" i="5"/>
  <c r="AB65" i="5"/>
  <c r="N67" i="5"/>
  <c r="R67" i="5"/>
  <c r="S67" i="5"/>
  <c r="T67" i="5"/>
  <c r="U67" i="5"/>
  <c r="V67" i="5"/>
  <c r="W67" i="5"/>
  <c r="X67" i="5"/>
  <c r="Y67" i="5"/>
  <c r="Z67" i="5"/>
  <c r="AB67" i="5"/>
  <c r="C68" i="5"/>
  <c r="N68" i="5"/>
  <c r="R68" i="5"/>
  <c r="S68" i="5"/>
  <c r="T68" i="5"/>
  <c r="U68" i="5"/>
  <c r="V68" i="5"/>
  <c r="W68" i="5"/>
  <c r="X68" i="5"/>
  <c r="Y68" i="5"/>
  <c r="Z68" i="5"/>
  <c r="AB68" i="5"/>
  <c r="C69" i="5"/>
  <c r="N69" i="5"/>
  <c r="R69" i="5"/>
  <c r="S69" i="5"/>
  <c r="T69" i="5"/>
  <c r="U69" i="5"/>
  <c r="V69" i="5"/>
  <c r="W69" i="5"/>
  <c r="X69" i="5"/>
  <c r="Y69" i="5"/>
  <c r="Z69" i="5"/>
  <c r="AB69" i="5"/>
  <c r="C70" i="5"/>
  <c r="N70" i="5"/>
  <c r="R70" i="5"/>
  <c r="S70" i="5"/>
  <c r="T70" i="5"/>
  <c r="U70" i="5"/>
  <c r="V70" i="5"/>
  <c r="W70" i="5"/>
  <c r="X70" i="5"/>
  <c r="Y70" i="5"/>
  <c r="Z70" i="5"/>
  <c r="AB70" i="5"/>
  <c r="C71" i="5"/>
  <c r="N71" i="5"/>
  <c r="R71" i="5"/>
  <c r="S71" i="5"/>
  <c r="T71" i="5"/>
  <c r="U71" i="5"/>
  <c r="V71" i="5"/>
  <c r="W71" i="5"/>
  <c r="X71" i="5"/>
  <c r="Y71" i="5"/>
  <c r="Z71" i="5"/>
  <c r="AB71" i="5"/>
  <c r="C72" i="5"/>
  <c r="N72" i="5"/>
  <c r="R72" i="5"/>
  <c r="S72" i="5"/>
  <c r="T72" i="5"/>
  <c r="U72" i="5"/>
  <c r="V72" i="5"/>
  <c r="W72" i="5"/>
  <c r="X72" i="5"/>
  <c r="Y72" i="5"/>
  <c r="Z72" i="5"/>
  <c r="AB72" i="5"/>
  <c r="R77" i="5"/>
  <c r="S77" i="5"/>
  <c r="T77" i="5"/>
  <c r="U77" i="5"/>
  <c r="V77" i="5"/>
  <c r="W77" i="5"/>
  <c r="X77" i="5"/>
  <c r="Y77" i="5"/>
  <c r="Z77" i="5"/>
  <c r="AA77" i="5"/>
  <c r="AB77" i="5"/>
  <c r="R86" i="5"/>
  <c r="S86" i="5"/>
  <c r="T86" i="5"/>
  <c r="U86" i="5"/>
  <c r="V86" i="5"/>
  <c r="W86" i="5"/>
  <c r="X86" i="5"/>
  <c r="Y86" i="5"/>
  <c r="Z86" i="5"/>
  <c r="AA86" i="5"/>
  <c r="R91" i="5"/>
  <c r="S91" i="5"/>
  <c r="T91" i="5"/>
  <c r="U91" i="5"/>
  <c r="V91" i="5"/>
  <c r="W91" i="5"/>
  <c r="X91" i="5"/>
  <c r="Y91" i="5"/>
  <c r="Z91" i="5"/>
  <c r="AA91" i="5"/>
  <c r="J3" i="6"/>
  <c r="J4" i="6"/>
  <c r="J5" i="6"/>
  <c r="J6" i="6"/>
  <c r="J7" i="6"/>
  <c r="J8" i="6"/>
  <c r="N35" i="1"/>
  <c r="B8" i="2"/>
  <c r="D8" i="2"/>
  <c r="F8" i="2"/>
  <c r="H8" i="2"/>
  <c r="B10" i="2"/>
  <c r="H10" i="2"/>
  <c r="B12" i="2"/>
  <c r="C12" i="2"/>
  <c r="F12" i="2"/>
  <c r="H12" i="2"/>
  <c r="E14" i="2"/>
  <c r="H14" i="2"/>
  <c r="F16" i="2"/>
  <c r="H16" i="2"/>
  <c r="B18" i="2"/>
  <c r="H18" i="2"/>
  <c r="B20" i="2"/>
  <c r="H20" i="2"/>
  <c r="E22" i="2"/>
  <c r="H22" i="2"/>
  <c r="B24" i="2"/>
  <c r="E24" i="2"/>
  <c r="H24" i="2"/>
  <c r="B26" i="2"/>
  <c r="H26" i="2"/>
  <c r="B28" i="2"/>
  <c r="H28" i="2"/>
  <c r="H30" i="2"/>
  <c r="H32" i="2"/>
  <c r="E36" i="2"/>
  <c r="B38" i="2"/>
  <c r="C38" i="2"/>
  <c r="D38" i="2"/>
  <c r="E38" i="2"/>
  <c r="F38" i="2"/>
  <c r="H38" i="2"/>
  <c r="K43" i="3"/>
  <c r="K45" i="3"/>
  <c r="K46" i="3"/>
  <c r="K47" i="3"/>
  <c r="K48" i="3"/>
  <c r="K49" i="3"/>
  <c r="K50" i="3"/>
  <c r="K52" i="3"/>
  <c r="K53" i="3"/>
  <c r="K54" i="3"/>
  <c r="K55" i="3"/>
  <c r="K57" i="3"/>
  <c r="K58" i="3"/>
  <c r="K59" i="3"/>
  <c r="K60" i="3"/>
  <c r="K61" i="3"/>
  <c r="K62" i="3"/>
  <c r="K63" i="3"/>
  <c r="K64" i="3"/>
  <c r="K65" i="3"/>
  <c r="K66" i="3"/>
  <c r="K68" i="3"/>
  <c r="K69" i="3"/>
  <c r="K70" i="3"/>
  <c r="K71" i="3"/>
  <c r="K72" i="3"/>
  <c r="K73" i="3"/>
  <c r="K74" i="3"/>
  <c r="K75" i="3"/>
  <c r="K76" i="3"/>
  <c r="K78" i="3"/>
  <c r="K79" i="3"/>
  <c r="K80" i="3"/>
  <c r="K81" i="3"/>
  <c r="K82" i="3"/>
  <c r="K83" i="3"/>
  <c r="K84" i="3"/>
  <c r="K85" i="3"/>
  <c r="K86" i="3"/>
  <c r="K87" i="3"/>
  <c r="K88" i="3"/>
  <c r="K90" i="3"/>
  <c r="K91" i="3"/>
  <c r="K92" i="3"/>
  <c r="K93" i="3"/>
  <c r="K94" i="3"/>
  <c r="K95" i="3"/>
  <c r="B97" i="3"/>
  <c r="C97" i="3"/>
  <c r="D97" i="3"/>
  <c r="E97" i="3"/>
  <c r="F97" i="3"/>
  <c r="G97" i="3"/>
  <c r="H97" i="3"/>
  <c r="K97" i="3"/>
</calcChain>
</file>

<file path=xl/sharedStrings.xml><?xml version="1.0" encoding="utf-8"?>
<sst xmlns="http://schemas.openxmlformats.org/spreadsheetml/2006/main" count="862" uniqueCount="136">
  <si>
    <t>Manager</t>
  </si>
  <si>
    <t>Managing Director</t>
  </si>
  <si>
    <t>Director</t>
  </si>
  <si>
    <t>Vice President</t>
  </si>
  <si>
    <t xml:space="preserve">Associate </t>
  </si>
  <si>
    <t>Analyst</t>
  </si>
  <si>
    <t>Part-Time</t>
  </si>
  <si>
    <t>VK</t>
  </si>
  <si>
    <t>MRC</t>
  </si>
  <si>
    <t>VS</t>
  </si>
  <si>
    <t xml:space="preserve"> </t>
  </si>
  <si>
    <t>AD</t>
  </si>
  <si>
    <t>CV</t>
  </si>
  <si>
    <t>JH</t>
  </si>
  <si>
    <t>GM</t>
  </si>
  <si>
    <t>Vacant</t>
  </si>
  <si>
    <t>Assistant</t>
  </si>
  <si>
    <t>SC</t>
  </si>
  <si>
    <t>KM</t>
  </si>
  <si>
    <t>WS</t>
  </si>
  <si>
    <t>FL</t>
  </si>
  <si>
    <t>YK</t>
  </si>
  <si>
    <t>RI</t>
  </si>
  <si>
    <t>Finance</t>
  </si>
  <si>
    <t>Economics</t>
  </si>
  <si>
    <t>Political Science</t>
  </si>
  <si>
    <t>International Development and Commerce</t>
  </si>
  <si>
    <t>Mechanical Engineering</t>
  </si>
  <si>
    <t>PhD</t>
  </si>
  <si>
    <t>PHD/ABD</t>
  </si>
  <si>
    <t>MBA</t>
  </si>
  <si>
    <t>BBA</t>
  </si>
  <si>
    <t>Physics</t>
  </si>
  <si>
    <t>Mathematics</t>
  </si>
  <si>
    <t>Total</t>
  </si>
  <si>
    <t>Mathematical Finance</t>
  </si>
  <si>
    <t>TT</t>
  </si>
  <si>
    <t>AH</t>
  </si>
  <si>
    <t>KK</t>
  </si>
  <si>
    <t>SL</t>
  </si>
  <si>
    <t>BP</t>
  </si>
  <si>
    <t>VT</t>
  </si>
  <si>
    <t>TH</t>
  </si>
  <si>
    <t>Specialist</t>
  </si>
  <si>
    <t>KH</t>
  </si>
  <si>
    <t>MW</t>
  </si>
  <si>
    <t>Industrial Enginnering, OR</t>
  </si>
  <si>
    <t>OR</t>
  </si>
  <si>
    <t>KP</t>
  </si>
  <si>
    <t>RC</t>
  </si>
  <si>
    <t>OS</t>
  </si>
  <si>
    <t>AK</t>
  </si>
  <si>
    <t>SG</t>
  </si>
  <si>
    <t>ST</t>
  </si>
  <si>
    <t>SK</t>
  </si>
  <si>
    <t>ML</t>
  </si>
  <si>
    <t>CS</t>
  </si>
  <si>
    <t>PI</t>
  </si>
  <si>
    <t>ZL</t>
  </si>
  <si>
    <t>BL</t>
  </si>
  <si>
    <t>AA</t>
  </si>
  <si>
    <t>MR</t>
  </si>
  <si>
    <t>JV</t>
  </si>
  <si>
    <t>EK</t>
  </si>
  <si>
    <t>PT</t>
  </si>
  <si>
    <t>Electrical Engineering</t>
  </si>
  <si>
    <t>Engineering and Materials</t>
  </si>
  <si>
    <t>Nuclear Engineering</t>
  </si>
  <si>
    <t>Law and Diplomacy</t>
  </si>
  <si>
    <t>MS/MA</t>
  </si>
  <si>
    <t>Meteorologist</t>
  </si>
  <si>
    <t>Skills Summary</t>
  </si>
  <si>
    <t>VAC1</t>
  </si>
  <si>
    <t>VAC2</t>
  </si>
  <si>
    <t>VAC3</t>
  </si>
  <si>
    <t>VAC4</t>
  </si>
  <si>
    <t>VAC5</t>
  </si>
  <si>
    <t>ENE/RAC</t>
  </si>
  <si>
    <t>GPG Exec</t>
  </si>
  <si>
    <t>ENE Europe</t>
  </si>
  <si>
    <t>EES</t>
  </si>
  <si>
    <t>EI</t>
  </si>
  <si>
    <t>EBS</t>
  </si>
  <si>
    <t>ENE NA</t>
  </si>
  <si>
    <t>VAC Asoc</t>
  </si>
  <si>
    <t>HC</t>
  </si>
  <si>
    <t>VP</t>
  </si>
  <si>
    <t>Dir</t>
  </si>
  <si>
    <t>Man</t>
  </si>
  <si>
    <t>Assoc</t>
  </si>
  <si>
    <t>Anal</t>
  </si>
  <si>
    <t>VAC Man</t>
  </si>
  <si>
    <t>VAC Anal</t>
  </si>
  <si>
    <t>VAC Assoc</t>
  </si>
  <si>
    <t>RD</t>
  </si>
  <si>
    <t>BZ</t>
  </si>
  <si>
    <t>Vac Man</t>
  </si>
  <si>
    <t>SY</t>
  </si>
  <si>
    <t>Vac Assoc</t>
  </si>
  <si>
    <t>SB</t>
  </si>
  <si>
    <t>EC</t>
  </si>
  <si>
    <t>CW</t>
  </si>
  <si>
    <t>GK</t>
  </si>
  <si>
    <t>Spec</t>
  </si>
  <si>
    <t>WN</t>
  </si>
  <si>
    <t>PM</t>
  </si>
  <si>
    <t>SSpec</t>
  </si>
  <si>
    <t>YF</t>
  </si>
  <si>
    <t>Sspec</t>
  </si>
  <si>
    <t>RAC</t>
  </si>
  <si>
    <t>GPG</t>
  </si>
  <si>
    <t>ENA</t>
  </si>
  <si>
    <t>E Europe</t>
  </si>
  <si>
    <t>ENA Less GRM</t>
  </si>
  <si>
    <t>MD</t>
  </si>
  <si>
    <t>Bonus</t>
  </si>
  <si>
    <t>Tuition</t>
  </si>
  <si>
    <t>Top</t>
  </si>
  <si>
    <t>F/T</t>
  </si>
  <si>
    <t>F/T - Open</t>
  </si>
  <si>
    <t>P/T</t>
  </si>
  <si>
    <t>Temp</t>
  </si>
  <si>
    <t>Gibner</t>
  </si>
  <si>
    <t>Vasant</t>
  </si>
  <si>
    <t>Grant</t>
  </si>
  <si>
    <t>Mike</t>
  </si>
  <si>
    <t>Maureen</t>
  </si>
  <si>
    <t>Krishna</t>
  </si>
  <si>
    <t>LS</t>
  </si>
  <si>
    <t>RZ</t>
  </si>
  <si>
    <t>PZ</t>
  </si>
  <si>
    <t>End of year</t>
  </si>
  <si>
    <t>Vac Dir</t>
  </si>
  <si>
    <t>Asst</t>
  </si>
  <si>
    <t>Coord</t>
  </si>
  <si>
    <t>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</si>
</sst>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Helvetica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54"/>
      <name val="Arial"/>
      <family val="2"/>
    </font>
    <font>
      <sz val="10"/>
      <color indexed="37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indexed="20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18"/>
      <name val="Arial"/>
      <family val="2"/>
    </font>
    <font>
      <b/>
      <sz val="10"/>
      <color indexed="2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5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2" fontId="0" fillId="0" borderId="0" xfId="0" applyNumberFormat="1"/>
    <xf numFmtId="2" fontId="8" fillId="0" borderId="0" xfId="0" applyNumberFormat="1" applyFont="1"/>
    <xf numFmtId="2" fontId="15" fillId="0" borderId="0" xfId="0" applyNumberFormat="1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20" sqref="E20"/>
    </sheetView>
  </sheetViews>
  <sheetFormatPr defaultRowHeight="13.2" x14ac:dyDescent="0.25"/>
  <sheetData>
    <row r="1" spans="1:13" ht="26.4" x14ac:dyDescent="0.25">
      <c r="A1" s="1"/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16</v>
      </c>
      <c r="I1" s="1" t="s">
        <v>43</v>
      </c>
      <c r="J1" s="1" t="s">
        <v>6</v>
      </c>
      <c r="K1" s="1" t="s">
        <v>15</v>
      </c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</row>
    <row r="4" spans="1:13" x14ac:dyDescent="0.25">
      <c r="B4" t="s">
        <v>10</v>
      </c>
      <c r="H4" t="s">
        <v>18</v>
      </c>
    </row>
    <row r="5" spans="1:13" x14ac:dyDescent="0.25">
      <c r="H5" t="s">
        <v>19</v>
      </c>
    </row>
    <row r="8" spans="1:13" x14ac:dyDescent="0.25">
      <c r="C8" s="4" t="s">
        <v>9</v>
      </c>
      <c r="D8" s="4" t="s">
        <v>10</v>
      </c>
      <c r="E8" s="4" t="s">
        <v>11</v>
      </c>
      <c r="F8" s="4" t="s">
        <v>14</v>
      </c>
      <c r="G8" s="4"/>
      <c r="H8" s="4"/>
      <c r="I8" s="4"/>
      <c r="J8" s="4"/>
      <c r="K8" s="4">
        <v>1</v>
      </c>
    </row>
    <row r="9" spans="1:13" x14ac:dyDescent="0.25">
      <c r="C9" s="4"/>
      <c r="D9" s="4"/>
      <c r="E9" s="4" t="s">
        <v>12</v>
      </c>
      <c r="F9" s="4"/>
      <c r="G9" s="4"/>
      <c r="H9" s="4"/>
      <c r="I9" s="4"/>
      <c r="J9" s="4"/>
      <c r="K9" s="4"/>
    </row>
    <row r="10" spans="1:13" x14ac:dyDescent="0.25">
      <c r="C10" s="4"/>
      <c r="D10" s="4"/>
      <c r="E10" s="4" t="s">
        <v>13</v>
      </c>
      <c r="F10" s="4"/>
      <c r="G10" s="4"/>
      <c r="H10" s="4"/>
      <c r="I10" s="4"/>
      <c r="J10" s="4"/>
      <c r="K10" s="4"/>
    </row>
    <row r="13" spans="1:13" x14ac:dyDescent="0.25">
      <c r="D13" s="5" t="s">
        <v>8</v>
      </c>
      <c r="E13" s="5"/>
      <c r="F13" s="5" t="s">
        <v>22</v>
      </c>
      <c r="G13" s="5" t="s">
        <v>20</v>
      </c>
      <c r="H13" s="5"/>
      <c r="I13" s="5"/>
      <c r="J13" s="5" t="s">
        <v>21</v>
      </c>
      <c r="K13" s="5"/>
    </row>
    <row r="15" spans="1:13" x14ac:dyDescent="0.25">
      <c r="A15" s="3"/>
      <c r="B15" s="3"/>
      <c r="C15" s="3" t="s">
        <v>14</v>
      </c>
      <c r="D15" s="3"/>
      <c r="E15" s="3" t="s">
        <v>36</v>
      </c>
      <c r="F15" s="3" t="s">
        <v>45</v>
      </c>
      <c r="G15" s="3"/>
      <c r="H15" s="3"/>
      <c r="I15" s="3" t="s">
        <v>40</v>
      </c>
      <c r="J15" s="3"/>
      <c r="K15" s="3">
        <v>3</v>
      </c>
    </row>
    <row r="16" spans="1:13" x14ac:dyDescent="0.25">
      <c r="A16" s="3"/>
      <c r="B16" s="3"/>
      <c r="C16" s="3"/>
      <c r="D16" s="3"/>
      <c r="E16" s="3" t="s">
        <v>41</v>
      </c>
      <c r="F16" s="3"/>
      <c r="G16" s="3"/>
      <c r="H16" s="3"/>
      <c r="I16" s="3" t="s">
        <v>44</v>
      </c>
      <c r="J16" s="3"/>
      <c r="K16" s="3"/>
    </row>
    <row r="17" spans="1:11" x14ac:dyDescent="0.25">
      <c r="A17" s="3"/>
      <c r="B17" s="3"/>
      <c r="C17" s="3"/>
      <c r="D17" s="3"/>
      <c r="E17" s="3" t="s">
        <v>42</v>
      </c>
      <c r="F17" s="3"/>
      <c r="G17" s="3"/>
      <c r="H17" s="3"/>
      <c r="I17" s="3"/>
      <c r="J17" s="3"/>
      <c r="K17" s="3" t="s">
        <v>10</v>
      </c>
    </row>
    <row r="18" spans="1:11" x14ac:dyDescent="0.25">
      <c r="A18" s="3"/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</row>
    <row r="21" spans="1:11" x14ac:dyDescent="0.25">
      <c r="E21" t="s">
        <v>10</v>
      </c>
    </row>
    <row r="22" spans="1:11" x14ac:dyDescent="0.25">
      <c r="C22" t="s">
        <v>10</v>
      </c>
      <c r="D22" s="6" t="s">
        <v>48</v>
      </c>
      <c r="E22" s="6" t="s">
        <v>49</v>
      </c>
      <c r="F22" s="6"/>
      <c r="G22" s="6" t="s">
        <v>51</v>
      </c>
      <c r="H22" s="6"/>
      <c r="I22" s="6"/>
      <c r="J22" s="6"/>
      <c r="K22" s="6">
        <v>6</v>
      </c>
    </row>
    <row r="23" spans="1:11" x14ac:dyDescent="0.25">
      <c r="D23" s="6"/>
      <c r="E23" s="6" t="s">
        <v>50</v>
      </c>
      <c r="F23" s="6"/>
      <c r="G23" s="6"/>
      <c r="H23" s="6"/>
      <c r="I23" s="6"/>
      <c r="J23" s="6"/>
      <c r="K23" s="6"/>
    </row>
    <row r="24" spans="1:11" x14ac:dyDescent="0.25">
      <c r="D24" s="6"/>
      <c r="E24" s="6"/>
      <c r="F24" s="6"/>
      <c r="G24" s="6"/>
      <c r="H24" s="6"/>
      <c r="I24" s="6"/>
      <c r="J24" s="6"/>
      <c r="K24" s="6"/>
    </row>
    <row r="26" spans="1:11" x14ac:dyDescent="0.25">
      <c r="C26" t="s">
        <v>52</v>
      </c>
      <c r="D26" t="s">
        <v>53</v>
      </c>
      <c r="E26" t="s">
        <v>56</v>
      </c>
      <c r="F26" t="s">
        <v>54</v>
      </c>
      <c r="G26" t="s">
        <v>52</v>
      </c>
      <c r="K26">
        <v>2</v>
      </c>
    </row>
    <row r="27" spans="1:11" x14ac:dyDescent="0.25">
      <c r="D27" t="s">
        <v>58</v>
      </c>
      <c r="E27" t="s">
        <v>57</v>
      </c>
      <c r="F27" t="s">
        <v>55</v>
      </c>
    </row>
    <row r="28" spans="1:11" x14ac:dyDescent="0.25">
      <c r="E28" t="s">
        <v>59</v>
      </c>
    </row>
    <row r="29" spans="1:11" x14ac:dyDescent="0.25">
      <c r="E29" t="s">
        <v>60</v>
      </c>
    </row>
    <row r="32" spans="1:11" x14ac:dyDescent="0.25">
      <c r="A32" t="s">
        <v>10</v>
      </c>
      <c r="C32" t="s">
        <v>61</v>
      </c>
      <c r="E32" t="s">
        <v>62</v>
      </c>
      <c r="J32" t="s">
        <v>63</v>
      </c>
    </row>
    <row r="33" spans="1:14" x14ac:dyDescent="0.25">
      <c r="E33" t="s">
        <v>64</v>
      </c>
    </row>
    <row r="35" spans="1:14" x14ac:dyDescent="0.25">
      <c r="A35" t="s">
        <v>34</v>
      </c>
      <c r="B35">
        <v>1</v>
      </c>
      <c r="C35">
        <v>4</v>
      </c>
      <c r="D35">
        <v>4</v>
      </c>
      <c r="E35">
        <v>17</v>
      </c>
      <c r="F35">
        <v>5</v>
      </c>
      <c r="G35">
        <v>3</v>
      </c>
      <c r="H35">
        <v>3</v>
      </c>
      <c r="I35">
        <v>2</v>
      </c>
      <c r="J35">
        <v>2</v>
      </c>
      <c r="N35">
        <f>SUM(B35:J35)</f>
        <v>41</v>
      </c>
    </row>
    <row r="37" spans="1:14" ht="26.4" x14ac:dyDescent="0.25">
      <c r="B37" s="1" t="s">
        <v>1</v>
      </c>
      <c r="C37" s="1" t="s">
        <v>3</v>
      </c>
      <c r="D37" s="1" t="s">
        <v>2</v>
      </c>
      <c r="E37" s="1" t="s">
        <v>0</v>
      </c>
      <c r="F37" s="1" t="s">
        <v>4</v>
      </c>
      <c r="G37" s="1" t="s">
        <v>5</v>
      </c>
      <c r="H37" s="1" t="s">
        <v>16</v>
      </c>
      <c r="I37" s="1" t="s">
        <v>43</v>
      </c>
      <c r="J37" s="1" t="s">
        <v>6</v>
      </c>
      <c r="K37" s="1" t="s">
        <v>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F50" sqref="F50"/>
    </sheetView>
  </sheetViews>
  <sheetFormatPr defaultRowHeight="13.2" x14ac:dyDescent="0.25"/>
  <cols>
    <col min="1" max="1" width="16.33203125" style="2" customWidth="1"/>
    <col min="2" max="2" width="9.33203125" customWidth="1"/>
    <col min="3" max="3" width="9.5546875" customWidth="1"/>
    <col min="4" max="4" width="9.6640625" customWidth="1"/>
    <col min="5" max="5" width="7.88671875" customWidth="1"/>
    <col min="6" max="6" width="8.88671875" customWidth="1"/>
    <col min="7" max="7" width="5.44140625" customWidth="1"/>
    <col min="8" max="8" width="9.5546875" customWidth="1"/>
  </cols>
  <sheetData>
    <row r="2" spans="1:8" ht="21" x14ac:dyDescent="0.4">
      <c r="D2" s="9" t="s">
        <v>71</v>
      </c>
    </row>
    <row r="5" spans="1:8" ht="42" x14ac:dyDescent="0.4">
      <c r="B5" s="10" t="s">
        <v>28</v>
      </c>
      <c r="C5" s="10" t="s">
        <v>29</v>
      </c>
      <c r="D5" s="10" t="s">
        <v>30</v>
      </c>
      <c r="E5" s="10" t="s">
        <v>69</v>
      </c>
      <c r="F5" s="10" t="s">
        <v>31</v>
      </c>
      <c r="G5" s="11"/>
      <c r="H5" s="10" t="s">
        <v>34</v>
      </c>
    </row>
    <row r="8" spans="1:8" x14ac:dyDescent="0.25">
      <c r="A8" s="2" t="s">
        <v>23</v>
      </c>
      <c r="B8">
        <f>1+1</f>
        <v>2</v>
      </c>
      <c r="D8">
        <f>2+1+1+1+1</f>
        <v>6</v>
      </c>
      <c r="E8" t="s">
        <v>10</v>
      </c>
      <c r="F8">
        <f>1</f>
        <v>1</v>
      </c>
      <c r="H8">
        <f>SUM(B8:F8)</f>
        <v>9</v>
      </c>
    </row>
    <row r="10" spans="1:8" ht="26.4" x14ac:dyDescent="0.25">
      <c r="A10" s="2" t="s">
        <v>27</v>
      </c>
      <c r="B10">
        <f>1</f>
        <v>1</v>
      </c>
      <c r="H10">
        <f>SUM(B10:F10)</f>
        <v>1</v>
      </c>
    </row>
    <row r="12" spans="1:8" x14ac:dyDescent="0.25">
      <c r="A12" s="2" t="s">
        <v>24</v>
      </c>
      <c r="B12">
        <f>1</f>
        <v>1</v>
      </c>
      <c r="C12">
        <f>1</f>
        <v>1</v>
      </c>
      <c r="F12">
        <f>1+1</f>
        <v>2</v>
      </c>
      <c r="H12">
        <f>SUM(B12:F12)</f>
        <v>4</v>
      </c>
    </row>
    <row r="14" spans="1:8" x14ac:dyDescent="0.25">
      <c r="A14" s="2" t="s">
        <v>25</v>
      </c>
      <c r="E14">
        <f>1</f>
        <v>1</v>
      </c>
      <c r="H14">
        <f>SUM(B14:F14)</f>
        <v>1</v>
      </c>
    </row>
    <row r="16" spans="1:8" ht="39.6" x14ac:dyDescent="0.25">
      <c r="A16" s="2" t="s">
        <v>26</v>
      </c>
      <c r="F16">
        <f>1</f>
        <v>1</v>
      </c>
      <c r="H16">
        <f>SUM(B16:F16)</f>
        <v>1</v>
      </c>
    </row>
    <row r="18" spans="1:8" x14ac:dyDescent="0.25">
      <c r="A18" s="2" t="s">
        <v>32</v>
      </c>
      <c r="B18">
        <f>1+1+1+1+1+1+1</f>
        <v>7</v>
      </c>
      <c r="H18">
        <f>SUM(B18:F18)</f>
        <v>7</v>
      </c>
    </row>
    <row r="20" spans="1:8" x14ac:dyDescent="0.25">
      <c r="A20" s="2" t="s">
        <v>33</v>
      </c>
      <c r="B20">
        <f>1+1+1+1</f>
        <v>4</v>
      </c>
      <c r="H20">
        <f>SUM(B20:F20)</f>
        <v>4</v>
      </c>
    </row>
    <row r="22" spans="1:8" ht="26.4" x14ac:dyDescent="0.25">
      <c r="A22" s="2" t="s">
        <v>35</v>
      </c>
      <c r="E22">
        <f>1</f>
        <v>1</v>
      </c>
      <c r="H22">
        <f>SUM(B22:F22)</f>
        <v>1</v>
      </c>
    </row>
    <row r="24" spans="1:8" ht="26.4" x14ac:dyDescent="0.25">
      <c r="A24" s="2" t="s">
        <v>46</v>
      </c>
      <c r="B24">
        <f>1+1</f>
        <v>2</v>
      </c>
      <c r="E24">
        <f>1</f>
        <v>1</v>
      </c>
      <c r="H24">
        <f>SUM(B24:F24)</f>
        <v>3</v>
      </c>
    </row>
    <row r="26" spans="1:8" x14ac:dyDescent="0.25">
      <c r="A26" s="2" t="s">
        <v>47</v>
      </c>
      <c r="B26">
        <f>1</f>
        <v>1</v>
      </c>
      <c r="H26">
        <f>SUM(B26:F26)</f>
        <v>1</v>
      </c>
    </row>
    <row r="28" spans="1:8" ht="26.4" x14ac:dyDescent="0.25">
      <c r="A28" s="2" t="s">
        <v>65</v>
      </c>
      <c r="B28">
        <f>1</f>
        <v>1</v>
      </c>
      <c r="H28">
        <f>SUM(B28:F28)</f>
        <v>1</v>
      </c>
    </row>
    <row r="30" spans="1:8" ht="26.4" x14ac:dyDescent="0.25">
      <c r="A30" s="2" t="s">
        <v>66</v>
      </c>
      <c r="E30">
        <v>1</v>
      </c>
      <c r="H30">
        <f>SUM(B30:F30)</f>
        <v>1</v>
      </c>
    </row>
    <row r="32" spans="1:8" ht="26.4" x14ac:dyDescent="0.25">
      <c r="A32" s="2" t="s">
        <v>67</v>
      </c>
      <c r="B32">
        <v>1</v>
      </c>
      <c r="H32">
        <f>SUM(B32:F32)</f>
        <v>1</v>
      </c>
    </row>
    <row r="34" spans="1:10" ht="26.4" x14ac:dyDescent="0.25">
      <c r="A34" s="2" t="s">
        <v>68</v>
      </c>
      <c r="E34">
        <v>1</v>
      </c>
    </row>
    <row r="36" spans="1:10" x14ac:dyDescent="0.25">
      <c r="A36" s="2" t="s">
        <v>70</v>
      </c>
      <c r="E36">
        <f>2</f>
        <v>2</v>
      </c>
    </row>
    <row r="37" spans="1:10" x14ac:dyDescent="0.25">
      <c r="J37" t="s">
        <v>10</v>
      </c>
    </row>
    <row r="38" spans="1:10" x14ac:dyDescent="0.25">
      <c r="A38" s="2" t="s">
        <v>34</v>
      </c>
      <c r="B38">
        <f>SUM(B8:B37)</f>
        <v>20</v>
      </c>
      <c r="C38">
        <f>SUM(C8:C37)</f>
        <v>1</v>
      </c>
      <c r="D38">
        <f>SUM(D8:D37)</f>
        <v>6</v>
      </c>
      <c r="E38">
        <f>SUM(E8:E37)</f>
        <v>7</v>
      </c>
      <c r="F38">
        <f>SUM(F8:F37)</f>
        <v>4</v>
      </c>
      <c r="H38">
        <f>SUM(B38:F38)</f>
        <v>38</v>
      </c>
    </row>
    <row r="40" spans="1:10" ht="21" x14ac:dyDescent="0.4">
      <c r="B40" s="7"/>
      <c r="C40" s="7"/>
      <c r="D40" s="7"/>
      <c r="E40" s="7"/>
      <c r="F40" s="7"/>
      <c r="G40" s="8"/>
      <c r="H40" s="7" t="s">
        <v>10</v>
      </c>
    </row>
  </sheetData>
  <pageMargins left="0.75" right="0.75" top="1" bottom="1" header="0.5" footer="0.5"/>
  <pageSetup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63" workbookViewId="0">
      <selection activeCell="K83" sqref="K83"/>
    </sheetView>
  </sheetViews>
  <sheetFormatPr defaultRowHeight="13.2" x14ac:dyDescent="0.25"/>
  <cols>
    <col min="1" max="1" width="10.109375" customWidth="1"/>
    <col min="6" max="6" width="10.44140625" customWidth="1"/>
    <col min="12" max="12" width="9.5546875" bestFit="1" customWidth="1"/>
  </cols>
  <sheetData>
    <row r="1" spans="1:20" x14ac:dyDescent="0.25">
      <c r="S1" t="s">
        <v>90</v>
      </c>
      <c r="T1">
        <v>70</v>
      </c>
    </row>
    <row r="2" spans="1:20" x14ac:dyDescent="0.25">
      <c r="S2" t="s">
        <v>89</v>
      </c>
      <c r="T2">
        <v>110</v>
      </c>
    </row>
    <row r="3" spans="1:20" x14ac:dyDescent="0.25">
      <c r="S3" t="s">
        <v>87</v>
      </c>
      <c r="T3">
        <v>180</v>
      </c>
    </row>
    <row r="4" spans="1:20" x14ac:dyDescent="0.25">
      <c r="S4" t="s">
        <v>88</v>
      </c>
      <c r="T4">
        <v>150</v>
      </c>
    </row>
    <row r="5" spans="1:20" x14ac:dyDescent="0.25">
      <c r="S5" t="s">
        <v>64</v>
      </c>
      <c r="T5">
        <v>45</v>
      </c>
    </row>
    <row r="6" spans="1:20" x14ac:dyDescent="0.25">
      <c r="S6" t="s">
        <v>103</v>
      </c>
      <c r="T6">
        <v>40</v>
      </c>
    </row>
    <row r="7" spans="1:20" x14ac:dyDescent="0.25">
      <c r="S7" t="s">
        <v>108</v>
      </c>
      <c r="T7">
        <v>45</v>
      </c>
    </row>
    <row r="9" spans="1:20" x14ac:dyDescent="0.25">
      <c r="D9" s="12" t="s">
        <v>109</v>
      </c>
      <c r="E9" s="12" t="s">
        <v>110</v>
      </c>
      <c r="F9" s="12" t="s">
        <v>111</v>
      </c>
      <c r="G9" s="12" t="s">
        <v>112</v>
      </c>
      <c r="H9" s="12" t="s">
        <v>80</v>
      </c>
      <c r="I9" s="12" t="s">
        <v>81</v>
      </c>
      <c r="J9" s="12" t="s">
        <v>82</v>
      </c>
      <c r="K9" s="12" t="s">
        <v>135</v>
      </c>
      <c r="L9" s="12"/>
      <c r="M9" s="12"/>
      <c r="N9" s="12" t="s">
        <v>34</v>
      </c>
    </row>
    <row r="12" spans="1:20" x14ac:dyDescent="0.25">
      <c r="A12" s="12" t="s">
        <v>7</v>
      </c>
      <c r="B12" s="12"/>
      <c r="C12" s="12">
        <v>1</v>
      </c>
      <c r="D12">
        <f>$P12*Pctgs!D12</f>
        <v>150</v>
      </c>
      <c r="E12">
        <f>$P12*Pctgs!E12</f>
        <v>30</v>
      </c>
      <c r="F12">
        <f>$P12*Pctgs!F12</f>
        <v>150</v>
      </c>
      <c r="G12">
        <f>$P12*Pctgs!G12</f>
        <v>60</v>
      </c>
      <c r="H12">
        <f>$P12*Pctgs!H12</f>
        <v>45</v>
      </c>
      <c r="I12">
        <f>$P12*Pctgs!I12</f>
        <v>45</v>
      </c>
      <c r="J12">
        <f>$P12*Pctgs!J12</f>
        <v>90</v>
      </c>
      <c r="K12">
        <f>$P12*Pctgs!K12</f>
        <v>30</v>
      </c>
      <c r="L12">
        <f>$P12*Pctgs!L12</f>
        <v>0</v>
      </c>
      <c r="M12">
        <f>$P12*Pctgs!M12</f>
        <v>0</v>
      </c>
      <c r="N12">
        <f>SUM(D12:M12)</f>
        <v>600</v>
      </c>
      <c r="P12">
        <v>600</v>
      </c>
      <c r="Q12" s="12" t="s">
        <v>7</v>
      </c>
    </row>
    <row r="13" spans="1:20" x14ac:dyDescent="0.25">
      <c r="A13" s="12"/>
      <c r="B13" s="12"/>
      <c r="C13" s="12"/>
      <c r="D13">
        <f>$P13*Pctgs!D13</f>
        <v>45</v>
      </c>
      <c r="E13">
        <f>$P13*Pctgs!E13</f>
        <v>9</v>
      </c>
      <c r="F13">
        <f>$P13*Pctgs!F13</f>
        <v>45</v>
      </c>
      <c r="G13">
        <f>$P13*Pctgs!G13</f>
        <v>18</v>
      </c>
      <c r="H13">
        <f>$P13*Pctgs!H13</f>
        <v>13.5</v>
      </c>
      <c r="I13">
        <f>$P13*Pctgs!I13</f>
        <v>13.5</v>
      </c>
      <c r="J13">
        <f>$P13*Pctgs!J13</f>
        <v>27</v>
      </c>
      <c r="K13">
        <f>$P13*Pctgs!K13</f>
        <v>9</v>
      </c>
      <c r="L13">
        <f>$P13*Pctgs!L13</f>
        <v>0</v>
      </c>
      <c r="M13">
        <f>$P13*Pctgs!M13</f>
        <v>0</v>
      </c>
      <c r="N13">
        <f>SUM(D13:M13)</f>
        <v>180</v>
      </c>
      <c r="P13">
        <v>180</v>
      </c>
      <c r="Q13" s="12" t="s">
        <v>134</v>
      </c>
    </row>
    <row r="14" spans="1:20" x14ac:dyDescent="0.25">
      <c r="A14" s="13" t="s">
        <v>9</v>
      </c>
      <c r="B14" s="13" t="s">
        <v>86</v>
      </c>
      <c r="C14" s="13">
        <v>2</v>
      </c>
      <c r="D14">
        <f>$P14*Pctgs!D14</f>
        <v>0</v>
      </c>
      <c r="E14">
        <f>$P14*Pctgs!E14</f>
        <v>0</v>
      </c>
      <c r="F14">
        <f>$P14*Pctgs!F14</f>
        <v>385</v>
      </c>
      <c r="G14">
        <f>$P14*Pctgs!G14</f>
        <v>0</v>
      </c>
      <c r="H14">
        <f>$P14*Pctgs!H14</f>
        <v>0</v>
      </c>
      <c r="I14">
        <f>$P14*Pctgs!I14</f>
        <v>0</v>
      </c>
      <c r="J14">
        <f>$P14*Pctgs!J14</f>
        <v>0</v>
      </c>
      <c r="K14">
        <f>$P14*Pctgs!K14</f>
        <v>0</v>
      </c>
      <c r="L14">
        <f>$P14*Pctgs!L14</f>
        <v>0</v>
      </c>
      <c r="M14">
        <f>$P14*Pctgs!M14</f>
        <v>0</v>
      </c>
      <c r="N14">
        <f t="shared" ref="N14:N72" si="0">SUM(D14:M14)</f>
        <v>385</v>
      </c>
      <c r="P14">
        <v>385</v>
      </c>
      <c r="Q14" s="13" t="s">
        <v>9</v>
      </c>
    </row>
    <row r="15" spans="1:20" x14ac:dyDescent="0.25">
      <c r="A15" s="13" t="s">
        <v>11</v>
      </c>
      <c r="B15" s="13" t="s">
        <v>88</v>
      </c>
      <c r="C15" s="13">
        <v>3</v>
      </c>
      <c r="D15">
        <f>$P15*Pctgs!D15</f>
        <v>0</v>
      </c>
      <c r="E15">
        <f>$P15*Pctgs!E15</f>
        <v>0</v>
      </c>
      <c r="F15">
        <f>$P15*Pctgs!F15</f>
        <v>150</v>
      </c>
      <c r="G15">
        <f>$P15*Pctgs!G15</f>
        <v>0</v>
      </c>
      <c r="H15">
        <f>$P15*Pctgs!H15</f>
        <v>0</v>
      </c>
      <c r="I15">
        <f>$P15*Pctgs!I15</f>
        <v>0</v>
      </c>
      <c r="J15">
        <f>$P15*Pctgs!J15</f>
        <v>0</v>
      </c>
      <c r="K15">
        <f>$P15*Pctgs!K15</f>
        <v>0</v>
      </c>
      <c r="L15">
        <f>$P15*Pctgs!L15</f>
        <v>0</v>
      </c>
      <c r="M15">
        <f>$P15*Pctgs!M15</f>
        <v>0</v>
      </c>
      <c r="N15">
        <f t="shared" si="0"/>
        <v>150</v>
      </c>
      <c r="P15">
        <f t="shared" ref="P15:P20" si="1">VLOOKUP(B15,$S$1:$T$7,2)</f>
        <v>150</v>
      </c>
      <c r="Q15" s="13" t="s">
        <v>11</v>
      </c>
    </row>
    <row r="16" spans="1:20" x14ac:dyDescent="0.25">
      <c r="A16" s="13" t="s">
        <v>91</v>
      </c>
      <c r="B16" s="13" t="s">
        <v>88</v>
      </c>
      <c r="C16" s="13">
        <v>4</v>
      </c>
      <c r="D16">
        <f>$P16*Pctgs!D16</f>
        <v>0</v>
      </c>
      <c r="E16">
        <f>$P16*Pctgs!E16</f>
        <v>0</v>
      </c>
      <c r="F16">
        <f>$P16*Pctgs!F16</f>
        <v>150</v>
      </c>
      <c r="G16">
        <f>$P16*Pctgs!G16</f>
        <v>0</v>
      </c>
      <c r="H16">
        <f>$P16*Pctgs!H16</f>
        <v>0</v>
      </c>
      <c r="I16">
        <f>$P16*Pctgs!I16</f>
        <v>0</v>
      </c>
      <c r="J16">
        <f>$P16*Pctgs!J16</f>
        <v>0</v>
      </c>
      <c r="K16">
        <f>$P16*Pctgs!K16</f>
        <v>0</v>
      </c>
      <c r="L16">
        <f>$P16*Pctgs!L16</f>
        <v>0</v>
      </c>
      <c r="M16">
        <f>$P16*Pctgs!M16</f>
        <v>0</v>
      </c>
      <c r="N16">
        <f t="shared" si="0"/>
        <v>150</v>
      </c>
      <c r="P16">
        <f t="shared" si="1"/>
        <v>150</v>
      </c>
      <c r="Q16" s="13" t="s">
        <v>91</v>
      </c>
    </row>
    <row r="17" spans="1:18" x14ac:dyDescent="0.25">
      <c r="A17" s="13" t="s">
        <v>13</v>
      </c>
      <c r="B17" s="13" t="s">
        <v>88</v>
      </c>
      <c r="C17" s="13">
        <v>5</v>
      </c>
      <c r="D17">
        <f>$P17*Pctgs!D17</f>
        <v>0</v>
      </c>
      <c r="E17">
        <f>$P17*Pctgs!E17</f>
        <v>0</v>
      </c>
      <c r="F17">
        <f>$P17*Pctgs!F17</f>
        <v>135</v>
      </c>
      <c r="G17">
        <f>$P17*Pctgs!G17</f>
        <v>15</v>
      </c>
      <c r="H17">
        <f>$P17*Pctgs!H17</f>
        <v>0</v>
      </c>
      <c r="I17">
        <f>$P17*Pctgs!I17</f>
        <v>0</v>
      </c>
      <c r="J17">
        <f>$P17*Pctgs!J17</f>
        <v>0</v>
      </c>
      <c r="K17">
        <f>$P17*Pctgs!K17</f>
        <v>0</v>
      </c>
      <c r="L17">
        <f>$P17*Pctgs!L17</f>
        <v>0</v>
      </c>
      <c r="M17">
        <f>$P17*Pctgs!M17</f>
        <v>0</v>
      </c>
      <c r="N17">
        <f t="shared" si="0"/>
        <v>150</v>
      </c>
      <c r="P17">
        <f t="shared" si="1"/>
        <v>150</v>
      </c>
      <c r="Q17" s="13" t="s">
        <v>13</v>
      </c>
    </row>
    <row r="18" spans="1:18" x14ac:dyDescent="0.25">
      <c r="A18" s="13" t="s">
        <v>93</v>
      </c>
      <c r="B18" s="13" t="s">
        <v>89</v>
      </c>
      <c r="C18" s="13">
        <v>6</v>
      </c>
      <c r="D18">
        <f>$P18*Pctgs!D18</f>
        <v>0</v>
      </c>
      <c r="E18">
        <f>$P18*Pctgs!E18</f>
        <v>0</v>
      </c>
      <c r="F18">
        <f>$P18*Pctgs!F18</f>
        <v>110</v>
      </c>
      <c r="G18">
        <f>$P18*Pctgs!G18</f>
        <v>0</v>
      </c>
      <c r="H18">
        <f>$P18*Pctgs!H18</f>
        <v>0</v>
      </c>
      <c r="I18">
        <f>$P18*Pctgs!I18</f>
        <v>0</v>
      </c>
      <c r="J18">
        <f>$P18*Pctgs!J18</f>
        <v>0</v>
      </c>
      <c r="K18">
        <f>$P18*Pctgs!K18</f>
        <v>0</v>
      </c>
      <c r="L18">
        <f>$P18*Pctgs!L18</f>
        <v>0</v>
      </c>
      <c r="M18">
        <f>$P18*Pctgs!M18</f>
        <v>0</v>
      </c>
      <c r="N18">
        <f t="shared" si="0"/>
        <v>110</v>
      </c>
      <c r="P18">
        <f t="shared" si="1"/>
        <v>110</v>
      </c>
      <c r="Q18" s="13" t="s">
        <v>93</v>
      </c>
    </row>
    <row r="19" spans="1:18" x14ac:dyDescent="0.25">
      <c r="A19" s="13" t="s">
        <v>92</v>
      </c>
      <c r="B19" s="13" t="s">
        <v>90</v>
      </c>
      <c r="C19" s="13">
        <v>7</v>
      </c>
      <c r="D19">
        <f>$P19*Pctgs!D19</f>
        <v>0</v>
      </c>
      <c r="E19">
        <f>$P19*Pctgs!E19</f>
        <v>0</v>
      </c>
      <c r="F19">
        <f>$P19*Pctgs!F19</f>
        <v>70</v>
      </c>
      <c r="G19">
        <f>$P19*Pctgs!G19</f>
        <v>0</v>
      </c>
      <c r="H19">
        <f>$P19*Pctgs!H19</f>
        <v>0</v>
      </c>
      <c r="I19">
        <f>$P19*Pctgs!I19</f>
        <v>0</v>
      </c>
      <c r="J19">
        <f>$P19*Pctgs!J19</f>
        <v>0</v>
      </c>
      <c r="K19">
        <f>$P19*Pctgs!K19</f>
        <v>0</v>
      </c>
      <c r="L19">
        <f>$P19*Pctgs!L19</f>
        <v>0</v>
      </c>
      <c r="M19">
        <f>$P19*Pctgs!M19</f>
        <v>0</v>
      </c>
      <c r="N19">
        <f t="shared" si="0"/>
        <v>70</v>
      </c>
      <c r="P19">
        <f t="shared" si="1"/>
        <v>70</v>
      </c>
      <c r="Q19" s="13" t="s">
        <v>92</v>
      </c>
    </row>
    <row r="20" spans="1:18" x14ac:dyDescent="0.25">
      <c r="A20" s="13" t="s">
        <v>91</v>
      </c>
      <c r="B20" s="13" t="s">
        <v>88</v>
      </c>
      <c r="C20" s="13">
        <v>8</v>
      </c>
      <c r="D20">
        <f>$P20*Pctgs!D20</f>
        <v>0</v>
      </c>
      <c r="E20">
        <f>$P20*Pctgs!E20</f>
        <v>0</v>
      </c>
      <c r="F20">
        <f>$P20*Pctgs!F20</f>
        <v>150</v>
      </c>
      <c r="G20">
        <f>$P20*Pctgs!G20</f>
        <v>0</v>
      </c>
      <c r="H20">
        <f>$P20*Pctgs!H20</f>
        <v>0</v>
      </c>
      <c r="I20">
        <f>$P20*Pctgs!I20</f>
        <v>0</v>
      </c>
      <c r="J20">
        <f>$P20*Pctgs!J20</f>
        <v>0</v>
      </c>
      <c r="K20">
        <f>$P20*Pctgs!K20</f>
        <v>0</v>
      </c>
      <c r="L20">
        <f>$P20*Pctgs!L20</f>
        <v>0</v>
      </c>
      <c r="M20">
        <f>$P20*Pctgs!M20</f>
        <v>0</v>
      </c>
      <c r="N20">
        <f t="shared" si="0"/>
        <v>150</v>
      </c>
      <c r="P20">
        <f t="shared" si="1"/>
        <v>150</v>
      </c>
      <c r="Q20" s="13" t="s">
        <v>91</v>
      </c>
    </row>
    <row r="21" spans="1:18" x14ac:dyDescent="0.25">
      <c r="A21" s="12"/>
      <c r="B21" s="12"/>
      <c r="C21" s="12"/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P21" t="s">
        <v>10</v>
      </c>
      <c r="Q21" s="12"/>
    </row>
    <row r="22" spans="1:18" x14ac:dyDescent="0.25">
      <c r="A22" s="16" t="s">
        <v>8</v>
      </c>
      <c r="B22" s="16" t="s">
        <v>8</v>
      </c>
      <c r="C22" s="16">
        <v>9</v>
      </c>
      <c r="D22">
        <f>$P22*Pctgs!D22</f>
        <v>0</v>
      </c>
      <c r="E22">
        <f>$P22*Pctgs!E22</f>
        <v>0</v>
      </c>
      <c r="F22">
        <f>$P22*Pctgs!F22</f>
        <v>30</v>
      </c>
      <c r="G22">
        <f>$P22*Pctgs!G22</f>
        <v>0</v>
      </c>
      <c r="H22">
        <f>$P22*Pctgs!H22</f>
        <v>0</v>
      </c>
      <c r="I22">
        <f>$P22*Pctgs!I22</f>
        <v>120</v>
      </c>
      <c r="J22">
        <f>$P22*Pctgs!J22</f>
        <v>0</v>
      </c>
      <c r="K22">
        <f>$P22*Pctgs!K22</f>
        <v>0</v>
      </c>
      <c r="L22">
        <f>$P22*Pctgs!L22</f>
        <v>0</v>
      </c>
      <c r="M22">
        <f>$P22*Pctgs!M22</f>
        <v>0</v>
      </c>
      <c r="N22">
        <f t="shared" si="0"/>
        <v>150</v>
      </c>
      <c r="P22">
        <f>VLOOKUP(B22,$S$1:$T$7,2)</f>
        <v>150</v>
      </c>
      <c r="Q22" s="16" t="s">
        <v>8</v>
      </c>
    </row>
    <row r="23" spans="1:18" x14ac:dyDescent="0.25">
      <c r="A23" s="16" t="s">
        <v>102</v>
      </c>
      <c r="B23" s="16" t="s">
        <v>89</v>
      </c>
      <c r="C23" s="16">
        <v>11</v>
      </c>
      <c r="D23">
        <f>$P23*Pctgs!D23</f>
        <v>0</v>
      </c>
      <c r="E23">
        <f>$P23*Pctgs!E23</f>
        <v>0</v>
      </c>
      <c r="F23">
        <f>$P23*Pctgs!F23</f>
        <v>22</v>
      </c>
      <c r="G23">
        <f>$P23*Pctgs!G23</f>
        <v>0</v>
      </c>
      <c r="H23">
        <f>$P23*Pctgs!H23</f>
        <v>0</v>
      </c>
      <c r="I23">
        <f>$P23*Pctgs!I23</f>
        <v>88</v>
      </c>
      <c r="J23">
        <f>$P23*Pctgs!J23</f>
        <v>0</v>
      </c>
      <c r="K23">
        <f>$P23*Pctgs!K23</f>
        <v>0</v>
      </c>
      <c r="L23">
        <f>$P23*Pctgs!L23</f>
        <v>0</v>
      </c>
      <c r="M23">
        <f>$P23*Pctgs!M23</f>
        <v>0</v>
      </c>
      <c r="N23">
        <f t="shared" si="0"/>
        <v>110</v>
      </c>
      <c r="P23">
        <f>VLOOKUP(B23,$S$1:$T$7,2)</f>
        <v>110</v>
      </c>
      <c r="Q23" s="16" t="s">
        <v>102</v>
      </c>
    </row>
    <row r="24" spans="1:18" x14ac:dyDescent="0.25">
      <c r="A24" s="16" t="s">
        <v>21</v>
      </c>
      <c r="B24" s="16" t="s">
        <v>90</v>
      </c>
      <c r="C24" s="16">
        <v>12</v>
      </c>
      <c r="D24">
        <f>$P24*Pctgs!D24</f>
        <v>0</v>
      </c>
      <c r="E24">
        <f>$P24*Pctgs!E24</f>
        <v>0</v>
      </c>
      <c r="F24">
        <f>$P24*Pctgs!F24</f>
        <v>14</v>
      </c>
      <c r="G24">
        <f>$P24*Pctgs!G24</f>
        <v>0</v>
      </c>
      <c r="H24">
        <f>$P24*Pctgs!H24</f>
        <v>0</v>
      </c>
      <c r="I24">
        <f>$P24*Pctgs!I24</f>
        <v>56</v>
      </c>
      <c r="J24">
        <f>$P24*Pctgs!J24</f>
        <v>0</v>
      </c>
      <c r="K24">
        <f>$P24*Pctgs!K24</f>
        <v>0</v>
      </c>
      <c r="L24">
        <f>$P24*Pctgs!L24</f>
        <v>0</v>
      </c>
      <c r="M24">
        <f>$P24*Pctgs!M24</f>
        <v>0</v>
      </c>
      <c r="N24">
        <f t="shared" si="0"/>
        <v>70</v>
      </c>
      <c r="P24">
        <f>VLOOKUP(B24,$S$1:$T$7,2)</f>
        <v>70</v>
      </c>
      <c r="Q24" s="16" t="s">
        <v>21</v>
      </c>
    </row>
    <row r="25" spans="1:18" x14ac:dyDescent="0.25">
      <c r="A25" s="12"/>
      <c r="B25" s="12"/>
      <c r="C25" s="12"/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P25" t="s">
        <v>10</v>
      </c>
      <c r="Q25" s="12"/>
    </row>
    <row r="26" spans="1:18" x14ac:dyDescent="0.25">
      <c r="A26" s="14" t="s">
        <v>14</v>
      </c>
      <c r="B26" s="14" t="s">
        <v>86</v>
      </c>
      <c r="C26" s="14">
        <v>13</v>
      </c>
      <c r="D26">
        <f>$P26*Pctgs!D26</f>
        <v>204</v>
      </c>
      <c r="E26">
        <f>$P26*Pctgs!E26</f>
        <v>0</v>
      </c>
      <c r="F26">
        <f>$P26*Pctgs!F26</f>
        <v>102</v>
      </c>
      <c r="G26">
        <f>$P26*Pctgs!G26</f>
        <v>34</v>
      </c>
      <c r="H26">
        <f>$P26*Pctgs!H26</f>
        <v>0</v>
      </c>
      <c r="I26">
        <f>$P26*Pctgs!I26</f>
        <v>0</v>
      </c>
      <c r="J26">
        <f>$P26*Pctgs!J26</f>
        <v>0</v>
      </c>
      <c r="K26">
        <f>$P26*Pctgs!K26</f>
        <v>0</v>
      </c>
      <c r="L26">
        <f>$P26*Pctgs!L26</f>
        <v>0</v>
      </c>
      <c r="M26">
        <f>$P26*Pctgs!M26</f>
        <v>0</v>
      </c>
      <c r="N26">
        <f t="shared" si="0"/>
        <v>340</v>
      </c>
      <c r="P26">
        <v>340</v>
      </c>
      <c r="Q26" s="14" t="s">
        <v>14</v>
      </c>
    </row>
    <row r="27" spans="1:18" x14ac:dyDescent="0.25">
      <c r="A27" s="14" t="s">
        <v>36</v>
      </c>
      <c r="B27" s="14" t="s">
        <v>87</v>
      </c>
      <c r="C27" s="14">
        <f>C26+1</f>
        <v>14</v>
      </c>
      <c r="D27">
        <f>$P27*Pctgs!D27</f>
        <v>180</v>
      </c>
      <c r="E27">
        <f>$P27*Pctgs!E27</f>
        <v>0</v>
      </c>
      <c r="F27">
        <f>$P27*Pctgs!F27</f>
        <v>0</v>
      </c>
      <c r="G27">
        <f>$P27*Pctgs!G27</f>
        <v>0</v>
      </c>
      <c r="H27">
        <f>$P27*Pctgs!H27</f>
        <v>0</v>
      </c>
      <c r="I27">
        <f>$P27*Pctgs!I27</f>
        <v>0</v>
      </c>
      <c r="J27">
        <f>$P27*Pctgs!J27</f>
        <v>0</v>
      </c>
      <c r="K27">
        <f>$P27*Pctgs!K27</f>
        <v>0</v>
      </c>
      <c r="L27">
        <f>$P27*Pctgs!L27</f>
        <v>0</v>
      </c>
      <c r="M27">
        <f>$P27*Pctgs!M27</f>
        <v>0</v>
      </c>
      <c r="N27">
        <f t="shared" si="0"/>
        <v>180</v>
      </c>
      <c r="P27">
        <f t="shared" ref="P27:P38" si="2">VLOOKUP(B27,$S$1:$T$7,2)</f>
        <v>180</v>
      </c>
      <c r="Q27" s="14" t="s">
        <v>36</v>
      </c>
    </row>
    <row r="28" spans="1:18" x14ac:dyDescent="0.25">
      <c r="A28" s="14" t="s">
        <v>94</v>
      </c>
      <c r="B28" s="14" t="s">
        <v>88</v>
      </c>
      <c r="C28" s="14">
        <f t="shared" ref="C28:C38" si="3">C27+1</f>
        <v>15</v>
      </c>
      <c r="D28">
        <f>$P28*Pctgs!D28</f>
        <v>150</v>
      </c>
      <c r="E28">
        <f>$P28*Pctgs!E28</f>
        <v>0</v>
      </c>
      <c r="F28">
        <f>$P28*Pctgs!F28</f>
        <v>0</v>
      </c>
      <c r="G28">
        <f>$P28*Pctgs!G28</f>
        <v>0</v>
      </c>
      <c r="H28">
        <f>$P28*Pctgs!H28</f>
        <v>0</v>
      </c>
      <c r="I28">
        <f>$P28*Pctgs!I28</f>
        <v>0</v>
      </c>
      <c r="J28">
        <f>$P28*Pctgs!J28</f>
        <v>0</v>
      </c>
      <c r="K28">
        <f>$P28*Pctgs!K28</f>
        <v>0</v>
      </c>
      <c r="L28">
        <f>$P28*Pctgs!L28</f>
        <v>0</v>
      </c>
      <c r="M28">
        <f>$P28*Pctgs!M28</f>
        <v>0</v>
      </c>
      <c r="N28">
        <f t="shared" si="0"/>
        <v>150</v>
      </c>
      <c r="P28">
        <f t="shared" si="2"/>
        <v>150</v>
      </c>
      <c r="Q28" s="14" t="s">
        <v>94</v>
      </c>
    </row>
    <row r="29" spans="1:18" x14ac:dyDescent="0.25">
      <c r="A29" s="14" t="s">
        <v>95</v>
      </c>
      <c r="B29" s="14" t="s">
        <v>88</v>
      </c>
      <c r="C29" s="14">
        <f t="shared" si="3"/>
        <v>16</v>
      </c>
      <c r="D29">
        <f>$P29*Pctgs!D29</f>
        <v>150</v>
      </c>
      <c r="E29">
        <f>$P29*Pctgs!E29</f>
        <v>0</v>
      </c>
      <c r="F29">
        <f>$P29*Pctgs!F29</f>
        <v>0</v>
      </c>
      <c r="G29">
        <f>$P29*Pctgs!G29</f>
        <v>0</v>
      </c>
      <c r="H29">
        <f>$P29*Pctgs!H29</f>
        <v>0</v>
      </c>
      <c r="I29">
        <f>$P29*Pctgs!I29</f>
        <v>0</v>
      </c>
      <c r="J29">
        <f>$P29*Pctgs!J29</f>
        <v>0</v>
      </c>
      <c r="K29">
        <f>$P29*Pctgs!K29</f>
        <v>0</v>
      </c>
      <c r="L29">
        <f>$P29*Pctgs!L29</f>
        <v>0</v>
      </c>
      <c r="M29">
        <f>$P29*Pctgs!M29</f>
        <v>0</v>
      </c>
      <c r="N29">
        <f t="shared" si="0"/>
        <v>150</v>
      </c>
      <c r="P29">
        <f t="shared" si="2"/>
        <v>150</v>
      </c>
      <c r="Q29" s="14" t="s">
        <v>95</v>
      </c>
    </row>
    <row r="30" spans="1:18" x14ac:dyDescent="0.25">
      <c r="A30" s="14" t="s">
        <v>60</v>
      </c>
      <c r="B30" s="14" t="s">
        <v>88</v>
      </c>
      <c r="C30" s="14">
        <f t="shared" si="3"/>
        <v>17</v>
      </c>
      <c r="D30">
        <f>$P30*Pctgs!D30</f>
        <v>150</v>
      </c>
      <c r="E30">
        <f>$P30*Pctgs!E30</f>
        <v>0</v>
      </c>
      <c r="F30">
        <f>$P30*Pctgs!F30</f>
        <v>0</v>
      </c>
      <c r="G30">
        <f>$P30*Pctgs!G30</f>
        <v>0</v>
      </c>
      <c r="H30">
        <f>$P30*Pctgs!H30</f>
        <v>0</v>
      </c>
      <c r="I30">
        <f>$P30*Pctgs!I30</f>
        <v>0</v>
      </c>
      <c r="J30">
        <f>$P30*Pctgs!J30</f>
        <v>0</v>
      </c>
      <c r="K30">
        <f>$P30*Pctgs!K30</f>
        <v>0</v>
      </c>
      <c r="L30">
        <f>$P30*Pctgs!L30</f>
        <v>0</v>
      </c>
      <c r="M30">
        <f>$P30*Pctgs!M30</f>
        <v>0</v>
      </c>
      <c r="N30">
        <f t="shared" si="0"/>
        <v>150</v>
      </c>
      <c r="P30">
        <f t="shared" si="2"/>
        <v>150</v>
      </c>
      <c r="Q30" s="14" t="s">
        <v>60</v>
      </c>
    </row>
    <row r="31" spans="1:18" x14ac:dyDescent="0.25">
      <c r="A31" s="14" t="s">
        <v>96</v>
      </c>
      <c r="B31" s="14" t="s">
        <v>88</v>
      </c>
      <c r="C31" s="14">
        <f t="shared" si="3"/>
        <v>18</v>
      </c>
      <c r="D31">
        <f>$P31*Pctgs!D31</f>
        <v>150</v>
      </c>
      <c r="E31">
        <f>$P31*Pctgs!E31</f>
        <v>0</v>
      </c>
      <c r="F31">
        <f>$P31*Pctgs!F31</f>
        <v>0</v>
      </c>
      <c r="G31">
        <f>$P31*Pctgs!G31</f>
        <v>0</v>
      </c>
      <c r="H31">
        <f>$P31*Pctgs!H31</f>
        <v>0</v>
      </c>
      <c r="I31">
        <f>$P31*Pctgs!I31</f>
        <v>0</v>
      </c>
      <c r="J31">
        <f>$P31*Pctgs!J31</f>
        <v>0</v>
      </c>
      <c r="K31">
        <f>$P31*Pctgs!K31</f>
        <v>0</v>
      </c>
      <c r="L31">
        <f>$P31*Pctgs!L31</f>
        <v>0</v>
      </c>
      <c r="M31">
        <f>$P31*Pctgs!M31</f>
        <v>0</v>
      </c>
      <c r="N31">
        <f t="shared" si="0"/>
        <v>150</v>
      </c>
      <c r="P31">
        <f t="shared" si="2"/>
        <v>150</v>
      </c>
      <c r="Q31" s="14" t="s">
        <v>96</v>
      </c>
    </row>
    <row r="32" spans="1:18" x14ac:dyDescent="0.25">
      <c r="A32" s="14" t="s">
        <v>96</v>
      </c>
      <c r="B32" s="14" t="s">
        <v>88</v>
      </c>
      <c r="C32" s="14">
        <f t="shared" si="3"/>
        <v>19</v>
      </c>
      <c r="D32">
        <f>$P32*Pctgs!D32</f>
        <v>150</v>
      </c>
      <c r="E32">
        <f>$P32*Pctgs!E32</f>
        <v>0</v>
      </c>
      <c r="F32">
        <f>$P32*Pctgs!F32</f>
        <v>0</v>
      </c>
      <c r="G32">
        <f>$P32*Pctgs!G32</f>
        <v>0</v>
      </c>
      <c r="H32">
        <f>$P32*Pctgs!H32</f>
        <v>0</v>
      </c>
      <c r="I32">
        <f>$P32*Pctgs!I32</f>
        <v>0</v>
      </c>
      <c r="J32">
        <f>$P32*Pctgs!J32</f>
        <v>0</v>
      </c>
      <c r="K32">
        <f>$P32*Pctgs!K32</f>
        <v>0</v>
      </c>
      <c r="L32">
        <f>$P32*Pctgs!L32</f>
        <v>0</v>
      </c>
      <c r="M32">
        <f>$P32*Pctgs!M32</f>
        <v>0</v>
      </c>
      <c r="N32">
        <f t="shared" si="0"/>
        <v>150</v>
      </c>
      <c r="P32">
        <f t="shared" si="2"/>
        <v>150</v>
      </c>
      <c r="Q32" s="14" t="s">
        <v>96</v>
      </c>
      <c r="R32" t="s">
        <v>10</v>
      </c>
    </row>
    <row r="33" spans="1:17" x14ac:dyDescent="0.25">
      <c r="A33" s="14" t="s">
        <v>37</v>
      </c>
      <c r="B33" s="14" t="s">
        <v>88</v>
      </c>
      <c r="C33" s="14">
        <f t="shared" si="3"/>
        <v>20</v>
      </c>
      <c r="D33">
        <f>$P33*Pctgs!D33</f>
        <v>0</v>
      </c>
      <c r="E33">
        <f>$P33*Pctgs!E33</f>
        <v>0</v>
      </c>
      <c r="F33">
        <f>$P33*Pctgs!F33</f>
        <v>105</v>
      </c>
      <c r="G33">
        <f>$P33*Pctgs!G33</f>
        <v>0</v>
      </c>
      <c r="H33">
        <f>$P33*Pctgs!H33</f>
        <v>0</v>
      </c>
      <c r="I33">
        <f>$P33*Pctgs!I33</f>
        <v>45</v>
      </c>
      <c r="J33">
        <f>$P33*Pctgs!J33</f>
        <v>0</v>
      </c>
      <c r="K33">
        <f>$P33*Pctgs!K33</f>
        <v>0</v>
      </c>
      <c r="L33">
        <f>$P33*Pctgs!L33</f>
        <v>0</v>
      </c>
      <c r="M33">
        <f>$P33*Pctgs!M33</f>
        <v>0</v>
      </c>
      <c r="N33">
        <f t="shared" si="0"/>
        <v>150</v>
      </c>
      <c r="P33">
        <f t="shared" si="2"/>
        <v>150</v>
      </c>
      <c r="Q33" s="14" t="s">
        <v>37</v>
      </c>
    </row>
    <row r="34" spans="1:17" x14ac:dyDescent="0.25">
      <c r="A34" s="14" t="s">
        <v>97</v>
      </c>
      <c r="B34" s="14" t="s">
        <v>64</v>
      </c>
      <c r="C34" s="14">
        <f t="shared" si="3"/>
        <v>21</v>
      </c>
      <c r="D34">
        <f>$P34*Pctgs!D34</f>
        <v>0</v>
      </c>
      <c r="E34">
        <f>$P34*Pctgs!E34</f>
        <v>0</v>
      </c>
      <c r="F34">
        <f>$P34*Pctgs!F34</f>
        <v>45</v>
      </c>
      <c r="G34">
        <f>$P34*Pctgs!G34</f>
        <v>0</v>
      </c>
      <c r="H34">
        <f>$P34*Pctgs!H34</f>
        <v>0</v>
      </c>
      <c r="I34">
        <f>$P34*Pctgs!I34</f>
        <v>0</v>
      </c>
      <c r="J34">
        <f>$P34*Pctgs!J34</f>
        <v>0</v>
      </c>
      <c r="K34">
        <f>$P34*Pctgs!K34</f>
        <v>0</v>
      </c>
      <c r="L34">
        <f>$P34*Pctgs!L34</f>
        <v>0</v>
      </c>
      <c r="M34">
        <f>$P34*Pctgs!M34</f>
        <v>0</v>
      </c>
      <c r="N34">
        <f t="shared" si="0"/>
        <v>45</v>
      </c>
      <c r="P34">
        <f t="shared" si="2"/>
        <v>45</v>
      </c>
      <c r="Q34" s="14" t="s">
        <v>97</v>
      </c>
    </row>
    <row r="35" spans="1:17" x14ac:dyDescent="0.25">
      <c r="A35" s="14" t="s">
        <v>42</v>
      </c>
      <c r="B35" s="14" t="s">
        <v>88</v>
      </c>
      <c r="C35" s="14">
        <f t="shared" si="3"/>
        <v>22</v>
      </c>
      <c r="D35">
        <f>$P35*Pctgs!D35</f>
        <v>0</v>
      </c>
      <c r="E35">
        <f>$P35*Pctgs!E35</f>
        <v>0</v>
      </c>
      <c r="F35">
        <f>$P35*Pctgs!F35</f>
        <v>150</v>
      </c>
      <c r="G35">
        <f>$P35*Pctgs!G35</f>
        <v>0</v>
      </c>
      <c r="H35">
        <f>$P35*Pctgs!H35</f>
        <v>0</v>
      </c>
      <c r="I35">
        <f>$P35*Pctgs!I35</f>
        <v>0</v>
      </c>
      <c r="J35">
        <f>$P35*Pctgs!J35</f>
        <v>0</v>
      </c>
      <c r="K35">
        <f>$P35*Pctgs!K35</f>
        <v>0</v>
      </c>
      <c r="L35">
        <f>$P35*Pctgs!L35</f>
        <v>0</v>
      </c>
      <c r="M35">
        <f>$P35*Pctgs!M35</f>
        <v>0</v>
      </c>
      <c r="N35">
        <f t="shared" si="0"/>
        <v>150</v>
      </c>
      <c r="P35">
        <f t="shared" si="2"/>
        <v>150</v>
      </c>
      <c r="Q35" s="14" t="s">
        <v>42</v>
      </c>
    </row>
    <row r="36" spans="1:17" x14ac:dyDescent="0.25">
      <c r="A36" s="14" t="s">
        <v>96</v>
      </c>
      <c r="B36" s="14" t="s">
        <v>88</v>
      </c>
      <c r="C36" s="14">
        <f t="shared" si="3"/>
        <v>23</v>
      </c>
      <c r="D36">
        <f>$P36*Pctgs!D36</f>
        <v>0</v>
      </c>
      <c r="E36">
        <f>$P36*Pctgs!E36</f>
        <v>0</v>
      </c>
      <c r="F36">
        <f>$P36*Pctgs!F36</f>
        <v>150</v>
      </c>
      <c r="G36">
        <f>$P36*Pctgs!G36</f>
        <v>0</v>
      </c>
      <c r="H36">
        <f>$P36*Pctgs!H36</f>
        <v>0</v>
      </c>
      <c r="I36">
        <f>$P36*Pctgs!I36</f>
        <v>0</v>
      </c>
      <c r="J36">
        <f>$P36*Pctgs!J36</f>
        <v>0</v>
      </c>
      <c r="K36">
        <f>$P36*Pctgs!K36</f>
        <v>0</v>
      </c>
      <c r="L36">
        <f>$P36*Pctgs!L36</f>
        <v>0</v>
      </c>
      <c r="M36">
        <f>$P36*Pctgs!M36</f>
        <v>0</v>
      </c>
      <c r="N36">
        <f t="shared" si="0"/>
        <v>150</v>
      </c>
      <c r="P36">
        <f t="shared" si="2"/>
        <v>150</v>
      </c>
      <c r="Q36" s="14" t="s">
        <v>96</v>
      </c>
    </row>
    <row r="37" spans="1:17" x14ac:dyDescent="0.25">
      <c r="A37" s="14" t="s">
        <v>38</v>
      </c>
      <c r="B37" s="14" t="s">
        <v>88</v>
      </c>
      <c r="C37" s="14">
        <f t="shared" si="3"/>
        <v>24</v>
      </c>
      <c r="D37">
        <f>$P37*Pctgs!D37</f>
        <v>150</v>
      </c>
      <c r="E37">
        <f>$P37*Pctgs!E37</f>
        <v>0</v>
      </c>
      <c r="F37">
        <f>$P37*Pctgs!F37</f>
        <v>0</v>
      </c>
      <c r="G37">
        <f>$P37*Pctgs!G37</f>
        <v>0</v>
      </c>
      <c r="H37">
        <f>$P37*Pctgs!H37</f>
        <v>0</v>
      </c>
      <c r="I37">
        <f>$P37*Pctgs!I37</f>
        <v>0</v>
      </c>
      <c r="J37">
        <f>$P37*Pctgs!J37</f>
        <v>0</v>
      </c>
      <c r="K37">
        <f>$P37*Pctgs!K37</f>
        <v>0</v>
      </c>
      <c r="L37">
        <f>$P37*Pctgs!L37</f>
        <v>0</v>
      </c>
      <c r="M37">
        <f>$P37*Pctgs!M37</f>
        <v>0</v>
      </c>
      <c r="N37">
        <f t="shared" si="0"/>
        <v>150</v>
      </c>
      <c r="P37">
        <f t="shared" si="2"/>
        <v>150</v>
      </c>
      <c r="Q37" s="14" t="s">
        <v>38</v>
      </c>
    </row>
    <row r="38" spans="1:17" x14ac:dyDescent="0.25">
      <c r="A38" s="14" t="s">
        <v>128</v>
      </c>
      <c r="B38" s="14" t="s">
        <v>89</v>
      </c>
      <c r="C38" s="14">
        <f t="shared" si="3"/>
        <v>25</v>
      </c>
      <c r="D38">
        <f>$P38*Pctgs!D38</f>
        <v>110</v>
      </c>
      <c r="E38">
        <f>$P38*Pctgs!E38</f>
        <v>0</v>
      </c>
      <c r="F38">
        <f>$P38*Pctgs!F38</f>
        <v>0</v>
      </c>
      <c r="G38">
        <f>$P38*Pctgs!G38</f>
        <v>0</v>
      </c>
      <c r="H38">
        <f>$P38*Pctgs!H38</f>
        <v>0</v>
      </c>
      <c r="I38">
        <f>$P38*Pctgs!I38</f>
        <v>0</v>
      </c>
      <c r="J38">
        <f>$P38*Pctgs!J38</f>
        <v>0</v>
      </c>
      <c r="K38">
        <f>$P38*Pctgs!K38</f>
        <v>0</v>
      </c>
      <c r="L38">
        <f>$P38*Pctgs!L38</f>
        <v>0</v>
      </c>
      <c r="M38">
        <f>$P38*Pctgs!M38</f>
        <v>0</v>
      </c>
      <c r="N38">
        <f t="shared" si="0"/>
        <v>110</v>
      </c>
      <c r="P38">
        <f t="shared" si="2"/>
        <v>110</v>
      </c>
      <c r="Q38" s="14" t="s">
        <v>98</v>
      </c>
    </row>
    <row r="39" spans="1:17" x14ac:dyDescent="0.25">
      <c r="A39" s="12"/>
      <c r="B39" s="12"/>
      <c r="C39" s="12"/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P39" t="s">
        <v>10</v>
      </c>
      <c r="Q39" s="12"/>
    </row>
    <row r="40" spans="1:17" x14ac:dyDescent="0.25">
      <c r="A40" s="15" t="s">
        <v>48</v>
      </c>
      <c r="B40" s="15" t="s">
        <v>87</v>
      </c>
      <c r="C40" s="15">
        <v>26</v>
      </c>
      <c r="D40">
        <f>$P40*Pctgs!D40</f>
        <v>0</v>
      </c>
      <c r="E40">
        <f>$P40*Pctgs!E40</f>
        <v>90</v>
      </c>
      <c r="F40">
        <f>$P40*Pctgs!F40</f>
        <v>0</v>
      </c>
      <c r="G40">
        <f>$P40*Pctgs!G40</f>
        <v>0</v>
      </c>
      <c r="H40">
        <f>$P40*Pctgs!H40</f>
        <v>90</v>
      </c>
      <c r="I40">
        <f>$P40*Pctgs!I40</f>
        <v>0</v>
      </c>
      <c r="J40">
        <f>$P40*Pctgs!J40</f>
        <v>0</v>
      </c>
      <c r="K40">
        <f>$P40*Pctgs!K40</f>
        <v>0</v>
      </c>
      <c r="L40">
        <f>$P40*Pctgs!L40</f>
        <v>0</v>
      </c>
      <c r="M40">
        <f>$P40*Pctgs!M40</f>
        <v>0</v>
      </c>
      <c r="N40">
        <f t="shared" si="0"/>
        <v>180</v>
      </c>
      <c r="P40">
        <f t="shared" ref="P40:P51" si="4">VLOOKUP(B40,$S$1:$T$7,2)</f>
        <v>180</v>
      </c>
      <c r="Q40" s="15" t="s">
        <v>48</v>
      </c>
    </row>
    <row r="41" spans="1:17" x14ac:dyDescent="0.25">
      <c r="A41" s="15" t="s">
        <v>96</v>
      </c>
      <c r="B41" s="15" t="s">
        <v>88</v>
      </c>
      <c r="C41" s="15">
        <f>C40+1</f>
        <v>27</v>
      </c>
      <c r="D41">
        <f>$P41*Pctgs!D41</f>
        <v>0</v>
      </c>
      <c r="E41">
        <f>$P41*Pctgs!E41</f>
        <v>0</v>
      </c>
      <c r="F41">
        <f>$P41*Pctgs!F41</f>
        <v>0</v>
      </c>
      <c r="G41">
        <f>$P41*Pctgs!G41</f>
        <v>0</v>
      </c>
      <c r="H41">
        <f>$P41*Pctgs!H41</f>
        <v>150</v>
      </c>
      <c r="I41">
        <f>$P41*Pctgs!I41</f>
        <v>0</v>
      </c>
      <c r="J41">
        <f>$P41*Pctgs!J41</f>
        <v>0</v>
      </c>
      <c r="K41">
        <f>$P41*Pctgs!K41</f>
        <v>0</v>
      </c>
      <c r="L41">
        <f>$P41*Pctgs!L41</f>
        <v>0</v>
      </c>
      <c r="M41">
        <f>$P41*Pctgs!M41</f>
        <v>0</v>
      </c>
      <c r="N41">
        <f t="shared" si="0"/>
        <v>150</v>
      </c>
      <c r="P41">
        <f t="shared" si="4"/>
        <v>150</v>
      </c>
      <c r="Q41" s="15" t="s">
        <v>96</v>
      </c>
    </row>
    <row r="42" spans="1:17" x14ac:dyDescent="0.25">
      <c r="A42" s="15" t="s">
        <v>52</v>
      </c>
      <c r="B42" s="15" t="s">
        <v>103</v>
      </c>
      <c r="C42" s="15">
        <f t="shared" ref="C42:C51" si="5">C41+1</f>
        <v>28</v>
      </c>
      <c r="D42">
        <f>$P42*Pctgs!D42</f>
        <v>0</v>
      </c>
      <c r="E42">
        <f>$P42*Pctgs!E42</f>
        <v>0</v>
      </c>
      <c r="F42">
        <f>$P42*Pctgs!F42</f>
        <v>0</v>
      </c>
      <c r="G42">
        <f>$P42*Pctgs!G42</f>
        <v>0</v>
      </c>
      <c r="H42">
        <f>$P42*Pctgs!H42</f>
        <v>40</v>
      </c>
      <c r="I42">
        <f>$P42*Pctgs!I42</f>
        <v>0</v>
      </c>
      <c r="J42">
        <f>$P42*Pctgs!J42</f>
        <v>0</v>
      </c>
      <c r="K42">
        <f>$P42*Pctgs!K42</f>
        <v>0</v>
      </c>
      <c r="L42">
        <f>$P42*Pctgs!L42</f>
        <v>0</v>
      </c>
      <c r="M42">
        <f>$P42*Pctgs!M42</f>
        <v>0</v>
      </c>
      <c r="N42">
        <f t="shared" si="0"/>
        <v>40</v>
      </c>
      <c r="P42">
        <f t="shared" si="4"/>
        <v>40</v>
      </c>
      <c r="Q42" s="15" t="s">
        <v>52</v>
      </c>
    </row>
    <row r="43" spans="1:17" x14ac:dyDescent="0.25">
      <c r="A43" s="15" t="s">
        <v>54</v>
      </c>
      <c r="B43" s="15" t="s">
        <v>88</v>
      </c>
      <c r="C43" s="15">
        <f t="shared" si="5"/>
        <v>29</v>
      </c>
      <c r="D43">
        <f>$P43*Pctgs!D43</f>
        <v>0</v>
      </c>
      <c r="E43">
        <f>$P43*Pctgs!E43</f>
        <v>0</v>
      </c>
      <c r="F43">
        <f>$P43*Pctgs!F43</f>
        <v>0</v>
      </c>
      <c r="G43">
        <f>$P43*Pctgs!G43</f>
        <v>0</v>
      </c>
      <c r="H43">
        <f>$P43*Pctgs!H43</f>
        <v>150</v>
      </c>
      <c r="I43">
        <f>$P43*Pctgs!I43</f>
        <v>0</v>
      </c>
      <c r="J43">
        <f>$P43*Pctgs!J43</f>
        <v>0</v>
      </c>
      <c r="K43">
        <f>$P43*Pctgs!K43</f>
        <v>0</v>
      </c>
      <c r="L43">
        <f>$P43*Pctgs!L43</f>
        <v>0</v>
      </c>
      <c r="M43">
        <f>$P43*Pctgs!M43</f>
        <v>0</v>
      </c>
      <c r="N43">
        <f t="shared" si="0"/>
        <v>150</v>
      </c>
      <c r="P43">
        <f t="shared" si="4"/>
        <v>150</v>
      </c>
      <c r="Q43" s="15" t="s">
        <v>54</v>
      </c>
    </row>
    <row r="44" spans="1:17" x14ac:dyDescent="0.25">
      <c r="A44" s="15" t="s">
        <v>104</v>
      </c>
      <c r="B44" s="15" t="s">
        <v>88</v>
      </c>
      <c r="C44" s="15">
        <f t="shared" si="5"/>
        <v>30</v>
      </c>
      <c r="D44">
        <f>$P44*Pctgs!D44</f>
        <v>0</v>
      </c>
      <c r="E44">
        <f>$P44*Pctgs!E44</f>
        <v>0</v>
      </c>
      <c r="F44">
        <f>$P44*Pctgs!F44</f>
        <v>0</v>
      </c>
      <c r="G44">
        <f>$P44*Pctgs!G44</f>
        <v>0</v>
      </c>
      <c r="H44">
        <f>$P44*Pctgs!H44</f>
        <v>150</v>
      </c>
      <c r="I44">
        <f>$P44*Pctgs!I44</f>
        <v>0</v>
      </c>
      <c r="J44">
        <f>$P44*Pctgs!J44</f>
        <v>0</v>
      </c>
      <c r="K44">
        <f>$P44*Pctgs!K44</f>
        <v>0</v>
      </c>
      <c r="L44">
        <f>$P44*Pctgs!L44</f>
        <v>0</v>
      </c>
      <c r="M44">
        <f>$P44*Pctgs!M44</f>
        <v>0</v>
      </c>
      <c r="N44">
        <f t="shared" si="0"/>
        <v>150</v>
      </c>
      <c r="P44">
        <f t="shared" si="4"/>
        <v>150</v>
      </c>
      <c r="Q44" s="15" t="s">
        <v>104</v>
      </c>
    </row>
    <row r="45" spans="1:17" x14ac:dyDescent="0.25">
      <c r="A45" s="15" t="s">
        <v>50</v>
      </c>
      <c r="B45" s="15" t="s">
        <v>87</v>
      </c>
      <c r="C45" s="15">
        <f t="shared" si="5"/>
        <v>31</v>
      </c>
      <c r="D45">
        <f>$P45*Pctgs!D45</f>
        <v>0</v>
      </c>
      <c r="E45">
        <f>$P45*Pctgs!E45</f>
        <v>0</v>
      </c>
      <c r="F45">
        <f>$P45*Pctgs!F45</f>
        <v>0</v>
      </c>
      <c r="G45">
        <f>$P45*Pctgs!G45</f>
        <v>0</v>
      </c>
      <c r="H45">
        <f>$P45*Pctgs!H45</f>
        <v>180</v>
      </c>
      <c r="I45">
        <f>$P45*Pctgs!I45</f>
        <v>0</v>
      </c>
      <c r="J45">
        <f>$P45*Pctgs!J45</f>
        <v>0</v>
      </c>
      <c r="K45">
        <f>$P45*Pctgs!K45</f>
        <v>0</v>
      </c>
      <c r="L45">
        <f>$P45*Pctgs!L45</f>
        <v>0</v>
      </c>
      <c r="M45">
        <f>$P45*Pctgs!M45</f>
        <v>0</v>
      </c>
      <c r="N45">
        <f t="shared" si="0"/>
        <v>180</v>
      </c>
      <c r="P45">
        <f t="shared" si="4"/>
        <v>180</v>
      </c>
      <c r="Q45" s="15" t="s">
        <v>50</v>
      </c>
    </row>
    <row r="46" spans="1:17" x14ac:dyDescent="0.25">
      <c r="A46" s="15" t="s">
        <v>105</v>
      </c>
      <c r="B46" s="15" t="s">
        <v>106</v>
      </c>
      <c r="C46" s="15">
        <f t="shared" si="5"/>
        <v>32</v>
      </c>
      <c r="D46">
        <f>$P46*Pctgs!D46</f>
        <v>0</v>
      </c>
      <c r="E46">
        <f>$P46*Pctgs!E46</f>
        <v>0</v>
      </c>
      <c r="F46">
        <f>$P46*Pctgs!F46</f>
        <v>0</v>
      </c>
      <c r="G46">
        <f>$P46*Pctgs!G46</f>
        <v>0</v>
      </c>
      <c r="H46">
        <f>$P46*Pctgs!H46</f>
        <v>45</v>
      </c>
      <c r="I46">
        <f>$P46*Pctgs!I46</f>
        <v>0</v>
      </c>
      <c r="J46">
        <f>$P46*Pctgs!J46</f>
        <v>0</v>
      </c>
      <c r="K46">
        <f>$P46*Pctgs!K46</f>
        <v>0</v>
      </c>
      <c r="L46">
        <f>$P46*Pctgs!L46</f>
        <v>0</v>
      </c>
      <c r="M46">
        <f>$P46*Pctgs!M46</f>
        <v>0</v>
      </c>
      <c r="N46">
        <f t="shared" si="0"/>
        <v>45</v>
      </c>
      <c r="P46">
        <f t="shared" si="4"/>
        <v>45</v>
      </c>
      <c r="Q46" s="15" t="s">
        <v>105</v>
      </c>
    </row>
    <row r="47" spans="1:17" x14ac:dyDescent="0.25">
      <c r="A47" s="15" t="s">
        <v>96</v>
      </c>
      <c r="B47" s="15" t="s">
        <v>88</v>
      </c>
      <c r="C47" s="15">
        <f t="shared" si="5"/>
        <v>33</v>
      </c>
      <c r="D47">
        <f>$P47*Pctgs!D47</f>
        <v>0</v>
      </c>
      <c r="E47">
        <f>$P47*Pctgs!E47</f>
        <v>0</v>
      </c>
      <c r="F47">
        <f>$P47*Pctgs!F47</f>
        <v>0</v>
      </c>
      <c r="G47">
        <f>$P47*Pctgs!G47</f>
        <v>0</v>
      </c>
      <c r="H47">
        <f>$P47*Pctgs!H47</f>
        <v>150</v>
      </c>
      <c r="I47">
        <f>$P47*Pctgs!I47</f>
        <v>0</v>
      </c>
      <c r="J47">
        <f>$P47*Pctgs!J47</f>
        <v>0</v>
      </c>
      <c r="K47">
        <f>$P47*Pctgs!K47</f>
        <v>0</v>
      </c>
      <c r="L47">
        <f>$P47*Pctgs!L47</f>
        <v>0</v>
      </c>
      <c r="M47">
        <f>$P47*Pctgs!M47</f>
        <v>0</v>
      </c>
      <c r="N47">
        <f t="shared" si="0"/>
        <v>150</v>
      </c>
      <c r="P47">
        <f t="shared" si="4"/>
        <v>150</v>
      </c>
      <c r="Q47" s="15" t="s">
        <v>96</v>
      </c>
    </row>
    <row r="48" spans="1:17" x14ac:dyDescent="0.25">
      <c r="A48" s="15" t="s">
        <v>96</v>
      </c>
      <c r="B48" s="15" t="s">
        <v>88</v>
      </c>
      <c r="C48" s="15">
        <f t="shared" si="5"/>
        <v>34</v>
      </c>
      <c r="D48">
        <f>$P48*Pctgs!D48</f>
        <v>0</v>
      </c>
      <c r="E48">
        <f>$P48*Pctgs!E48</f>
        <v>0</v>
      </c>
      <c r="F48">
        <f>$P48*Pctgs!F48</f>
        <v>0</v>
      </c>
      <c r="G48">
        <f>$P48*Pctgs!G48</f>
        <v>0</v>
      </c>
      <c r="H48">
        <f>$P48*Pctgs!H48</f>
        <v>150</v>
      </c>
      <c r="I48">
        <f>$P48*Pctgs!I48</f>
        <v>0</v>
      </c>
      <c r="J48">
        <f>$P48*Pctgs!J48</f>
        <v>0</v>
      </c>
      <c r="K48">
        <f>$P48*Pctgs!K48</f>
        <v>0</v>
      </c>
      <c r="L48">
        <f>$P48*Pctgs!L48</f>
        <v>0</v>
      </c>
      <c r="M48">
        <f>$P48*Pctgs!M48</f>
        <v>0</v>
      </c>
      <c r="N48">
        <f t="shared" si="0"/>
        <v>150</v>
      </c>
      <c r="P48">
        <f t="shared" si="4"/>
        <v>150</v>
      </c>
      <c r="Q48" s="15" t="s">
        <v>96</v>
      </c>
    </row>
    <row r="49" spans="1:17" x14ac:dyDescent="0.25">
      <c r="A49" s="15" t="s">
        <v>107</v>
      </c>
      <c r="B49" s="15" t="s">
        <v>88</v>
      </c>
      <c r="C49" s="15">
        <f t="shared" si="5"/>
        <v>35</v>
      </c>
      <c r="D49">
        <f>$P49*Pctgs!D49</f>
        <v>0</v>
      </c>
      <c r="E49">
        <f>$P49*Pctgs!E49</f>
        <v>150</v>
      </c>
      <c r="F49">
        <f>$P49*Pctgs!F49</f>
        <v>0</v>
      </c>
      <c r="G49">
        <f>$P49*Pctgs!G49</f>
        <v>0</v>
      </c>
      <c r="H49">
        <f>$P49*Pctgs!H49</f>
        <v>0</v>
      </c>
      <c r="I49">
        <f>$P49*Pctgs!I49</f>
        <v>0</v>
      </c>
      <c r="J49">
        <f>$P49*Pctgs!J49</f>
        <v>0</v>
      </c>
      <c r="K49">
        <f>$P49*Pctgs!K49</f>
        <v>0</v>
      </c>
      <c r="L49">
        <f>$P49*Pctgs!L49</f>
        <v>0</v>
      </c>
      <c r="M49">
        <f>$P49*Pctgs!M49</f>
        <v>0</v>
      </c>
      <c r="N49">
        <f t="shared" si="0"/>
        <v>150</v>
      </c>
      <c r="P49">
        <f t="shared" si="4"/>
        <v>150</v>
      </c>
      <c r="Q49" s="15" t="s">
        <v>107</v>
      </c>
    </row>
    <row r="50" spans="1:17" x14ac:dyDescent="0.25">
      <c r="A50" s="15" t="s">
        <v>96</v>
      </c>
      <c r="B50" s="15" t="s">
        <v>88</v>
      </c>
      <c r="C50" s="15">
        <f t="shared" si="5"/>
        <v>36</v>
      </c>
      <c r="D50">
        <f>$P50*Pctgs!D50</f>
        <v>0</v>
      </c>
      <c r="E50">
        <f>$P50*Pctgs!E50</f>
        <v>150</v>
      </c>
      <c r="F50">
        <f>$P50*Pctgs!F50</f>
        <v>0</v>
      </c>
      <c r="G50">
        <f>$P50*Pctgs!G50</f>
        <v>0</v>
      </c>
      <c r="H50">
        <f>$P50*Pctgs!H50</f>
        <v>0</v>
      </c>
      <c r="I50">
        <f>$P50*Pctgs!I50</f>
        <v>0</v>
      </c>
      <c r="J50">
        <f>$P50*Pctgs!J50</f>
        <v>0</v>
      </c>
      <c r="K50">
        <f>$P50*Pctgs!K50</f>
        <v>0</v>
      </c>
      <c r="L50">
        <f>$P50*Pctgs!L50</f>
        <v>0</v>
      </c>
      <c r="M50">
        <f>$P50*Pctgs!M50</f>
        <v>0</v>
      </c>
      <c r="N50">
        <f t="shared" si="0"/>
        <v>150</v>
      </c>
      <c r="P50">
        <f t="shared" si="4"/>
        <v>150</v>
      </c>
      <c r="Q50" s="15" t="s">
        <v>96</v>
      </c>
    </row>
    <row r="51" spans="1:17" x14ac:dyDescent="0.25">
      <c r="A51" s="15" t="s">
        <v>96</v>
      </c>
      <c r="B51" s="15" t="s">
        <v>88</v>
      </c>
      <c r="C51" s="15">
        <f t="shared" si="5"/>
        <v>37</v>
      </c>
      <c r="D51">
        <f>$P51*Pctgs!D51</f>
        <v>0</v>
      </c>
      <c r="E51">
        <f>$P51*Pctgs!E51</f>
        <v>150</v>
      </c>
      <c r="F51">
        <f>$P51*Pctgs!F51</f>
        <v>0</v>
      </c>
      <c r="G51">
        <f>$P51*Pctgs!G51</f>
        <v>0</v>
      </c>
      <c r="H51">
        <f>$P51*Pctgs!H51</f>
        <v>0</v>
      </c>
      <c r="I51">
        <f>$P51*Pctgs!I51</f>
        <v>0</v>
      </c>
      <c r="J51">
        <f>$P51*Pctgs!J51</f>
        <v>0</v>
      </c>
      <c r="K51">
        <f>$P51*Pctgs!K51</f>
        <v>0</v>
      </c>
      <c r="L51">
        <f>$P51*Pctgs!L51</f>
        <v>0</v>
      </c>
      <c r="M51">
        <f>$P51*Pctgs!M51</f>
        <v>0</v>
      </c>
      <c r="N51">
        <f t="shared" si="0"/>
        <v>150</v>
      </c>
      <c r="P51">
        <f t="shared" si="4"/>
        <v>150</v>
      </c>
      <c r="Q51" s="15" t="s">
        <v>96</v>
      </c>
    </row>
    <row r="52" spans="1:17" s="21" customFormat="1" x14ac:dyDescent="0.25">
      <c r="A52" s="12"/>
      <c r="B52" s="12"/>
      <c r="C52" s="15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P52" s="21" t="s">
        <v>10</v>
      </c>
      <c r="Q52" s="12"/>
    </row>
    <row r="53" spans="1:17" x14ac:dyDescent="0.25">
      <c r="A53" s="17" t="s">
        <v>52</v>
      </c>
      <c r="B53" s="17" t="s">
        <v>86</v>
      </c>
      <c r="C53" s="17">
        <v>38</v>
      </c>
      <c r="D53">
        <f>$P53*Pctgs!D53</f>
        <v>0</v>
      </c>
      <c r="E53">
        <f>$P53*Pctgs!E53</f>
        <v>0</v>
      </c>
      <c r="F53">
        <f>$P53*Pctgs!F53</f>
        <v>37.5</v>
      </c>
      <c r="G53">
        <f>$P53*Pctgs!G53</f>
        <v>37.5</v>
      </c>
      <c r="H53">
        <f>$P53*Pctgs!H53</f>
        <v>0</v>
      </c>
      <c r="I53">
        <f>$P53*Pctgs!I53</f>
        <v>0</v>
      </c>
      <c r="J53">
        <f>$P53*Pctgs!J53</f>
        <v>150</v>
      </c>
      <c r="K53">
        <f>$P53*Pctgs!K53</f>
        <v>25</v>
      </c>
      <c r="L53">
        <f>$P53*Pctgs!L53</f>
        <v>0</v>
      </c>
      <c r="M53">
        <f>$P53*Pctgs!M53</f>
        <v>0</v>
      </c>
      <c r="N53">
        <f t="shared" si="0"/>
        <v>250</v>
      </c>
      <c r="P53">
        <v>250</v>
      </c>
      <c r="Q53" s="17" t="s">
        <v>52</v>
      </c>
    </row>
    <row r="54" spans="1:17" x14ac:dyDescent="0.25">
      <c r="A54" s="17" t="s">
        <v>58</v>
      </c>
      <c r="B54" s="17" t="s">
        <v>87</v>
      </c>
      <c r="C54" s="17">
        <f>C53+1</f>
        <v>39</v>
      </c>
      <c r="D54">
        <f>$P54*Pctgs!D54</f>
        <v>0</v>
      </c>
      <c r="E54">
        <f>$P54*Pctgs!E54</f>
        <v>9</v>
      </c>
      <c r="F54">
        <f>$P54*Pctgs!F54</f>
        <v>135</v>
      </c>
      <c r="G54">
        <f>$P54*Pctgs!G54</f>
        <v>18</v>
      </c>
      <c r="H54">
        <f>$P54*Pctgs!H54</f>
        <v>0</v>
      </c>
      <c r="I54">
        <f>$P54*Pctgs!I54</f>
        <v>9</v>
      </c>
      <c r="J54">
        <f>$P54*Pctgs!J54</f>
        <v>9</v>
      </c>
      <c r="K54">
        <f>$P54*Pctgs!K54</f>
        <v>0</v>
      </c>
      <c r="L54">
        <f>$P54*Pctgs!L54</f>
        <v>0</v>
      </c>
      <c r="M54">
        <f>$P54*Pctgs!M54</f>
        <v>0</v>
      </c>
      <c r="N54">
        <f t="shared" si="0"/>
        <v>180</v>
      </c>
      <c r="P54">
        <f t="shared" ref="P54:P65" si="6">VLOOKUP(B54,$S$1:$T$7,2)</f>
        <v>180</v>
      </c>
      <c r="Q54" s="17" t="s">
        <v>58</v>
      </c>
    </row>
    <row r="55" spans="1:17" x14ac:dyDescent="0.25">
      <c r="A55" s="17" t="s">
        <v>57</v>
      </c>
      <c r="B55" s="17" t="s">
        <v>88</v>
      </c>
      <c r="C55" s="17">
        <f t="shared" ref="C55:C65" si="7">C54+1</f>
        <v>40</v>
      </c>
      <c r="D55">
        <f>$P55*Pctgs!D55</f>
        <v>0</v>
      </c>
      <c r="E55">
        <f>$P55*Pctgs!E55</f>
        <v>7.5</v>
      </c>
      <c r="F55">
        <f>$P55*Pctgs!F55</f>
        <v>120</v>
      </c>
      <c r="G55">
        <f>$P55*Pctgs!G55</f>
        <v>7.5</v>
      </c>
      <c r="H55">
        <f>$P55*Pctgs!H55</f>
        <v>0</v>
      </c>
      <c r="I55">
        <f>$P55*Pctgs!I55</f>
        <v>7.5</v>
      </c>
      <c r="J55">
        <f>$P55*Pctgs!J55</f>
        <v>7.5</v>
      </c>
      <c r="K55">
        <f>$P55*Pctgs!K55</f>
        <v>0</v>
      </c>
      <c r="L55">
        <f>$P55*Pctgs!L55</f>
        <v>0</v>
      </c>
      <c r="M55">
        <f>$P55*Pctgs!M55</f>
        <v>0</v>
      </c>
      <c r="N55">
        <f t="shared" si="0"/>
        <v>150</v>
      </c>
      <c r="P55">
        <f t="shared" si="6"/>
        <v>150</v>
      </c>
      <c r="Q55" s="17" t="s">
        <v>57</v>
      </c>
    </row>
    <row r="56" spans="1:17" x14ac:dyDescent="0.25">
      <c r="A56" s="17" t="s">
        <v>59</v>
      </c>
      <c r="B56" s="17" t="s">
        <v>88</v>
      </c>
      <c r="C56" s="17">
        <f t="shared" si="7"/>
        <v>41</v>
      </c>
      <c r="D56">
        <f>$P56*Pctgs!D56</f>
        <v>0</v>
      </c>
      <c r="E56">
        <f>$P56*Pctgs!E56</f>
        <v>7.5</v>
      </c>
      <c r="F56">
        <f>$P56*Pctgs!F56</f>
        <v>120</v>
      </c>
      <c r="G56">
        <f>$P56*Pctgs!G56</f>
        <v>7.5</v>
      </c>
      <c r="H56">
        <f>$P56*Pctgs!H56</f>
        <v>0</v>
      </c>
      <c r="I56">
        <f>$P56*Pctgs!I56</f>
        <v>7.5</v>
      </c>
      <c r="J56">
        <f>$P56*Pctgs!J56</f>
        <v>7.5</v>
      </c>
      <c r="K56">
        <f>$P56*Pctgs!K56</f>
        <v>0</v>
      </c>
      <c r="L56">
        <f>$P56*Pctgs!L56</f>
        <v>0</v>
      </c>
      <c r="M56">
        <f>$P56*Pctgs!M56</f>
        <v>0</v>
      </c>
      <c r="N56">
        <f t="shared" si="0"/>
        <v>150</v>
      </c>
      <c r="P56">
        <f t="shared" si="6"/>
        <v>150</v>
      </c>
      <c r="Q56" s="17" t="s">
        <v>59</v>
      </c>
    </row>
    <row r="57" spans="1:17" x14ac:dyDescent="0.25">
      <c r="A57" s="17" t="s">
        <v>85</v>
      </c>
      <c r="B57" s="17" t="s">
        <v>89</v>
      </c>
      <c r="C57" s="17">
        <f t="shared" si="7"/>
        <v>42</v>
      </c>
      <c r="D57">
        <f>$P57*Pctgs!D57</f>
        <v>0</v>
      </c>
      <c r="E57">
        <f>$P57*Pctgs!E57</f>
        <v>5.5</v>
      </c>
      <c r="F57">
        <f>$P57*Pctgs!F57</f>
        <v>88</v>
      </c>
      <c r="G57">
        <f>$P57*Pctgs!G57</f>
        <v>5.5</v>
      </c>
      <c r="H57">
        <f>$P57*Pctgs!H57</f>
        <v>0</v>
      </c>
      <c r="I57">
        <f>$P57*Pctgs!I57</f>
        <v>5.5</v>
      </c>
      <c r="J57">
        <f>$P57*Pctgs!J57</f>
        <v>5.5</v>
      </c>
      <c r="K57">
        <f>$P57*Pctgs!K57</f>
        <v>0</v>
      </c>
      <c r="L57">
        <f>$P57*Pctgs!L57</f>
        <v>0</v>
      </c>
      <c r="M57">
        <f>$P57*Pctgs!M57</f>
        <v>0</v>
      </c>
      <c r="N57">
        <f t="shared" si="0"/>
        <v>110</v>
      </c>
      <c r="P57">
        <f t="shared" si="6"/>
        <v>110</v>
      </c>
      <c r="Q57" s="17" t="s">
        <v>85</v>
      </c>
    </row>
    <row r="58" spans="1:17" x14ac:dyDescent="0.25">
      <c r="A58" s="17" t="s">
        <v>84</v>
      </c>
      <c r="B58" s="17" t="s">
        <v>89</v>
      </c>
      <c r="C58" s="17">
        <f t="shared" si="7"/>
        <v>43</v>
      </c>
      <c r="D58">
        <f>$P58*Pctgs!D58</f>
        <v>0</v>
      </c>
      <c r="E58">
        <f>$P58*Pctgs!E58</f>
        <v>5.5</v>
      </c>
      <c r="F58">
        <f>$P58*Pctgs!F58</f>
        <v>88</v>
      </c>
      <c r="G58">
        <f>$P58*Pctgs!G58</f>
        <v>5.5</v>
      </c>
      <c r="H58">
        <f>$P58*Pctgs!H58</f>
        <v>0</v>
      </c>
      <c r="I58">
        <f>$P58*Pctgs!I58</f>
        <v>5.5</v>
      </c>
      <c r="J58">
        <f>$P58*Pctgs!J58</f>
        <v>5.5</v>
      </c>
      <c r="K58">
        <f>$P58*Pctgs!K58</f>
        <v>0</v>
      </c>
      <c r="L58">
        <f>$P58*Pctgs!L58</f>
        <v>0</v>
      </c>
      <c r="M58">
        <f>$P58*Pctgs!M58</f>
        <v>0</v>
      </c>
      <c r="N58">
        <f t="shared" si="0"/>
        <v>110</v>
      </c>
      <c r="P58">
        <f t="shared" si="6"/>
        <v>110</v>
      </c>
      <c r="Q58" s="17" t="s">
        <v>84</v>
      </c>
    </row>
    <row r="59" spans="1:17" x14ac:dyDescent="0.25">
      <c r="A59" s="17" t="s">
        <v>53</v>
      </c>
      <c r="B59" s="17" t="s">
        <v>87</v>
      </c>
      <c r="C59" s="17">
        <f t="shared" si="7"/>
        <v>44</v>
      </c>
      <c r="D59">
        <f>$P59*Pctgs!D59</f>
        <v>0</v>
      </c>
      <c r="E59">
        <f>$P59*Pctgs!E59</f>
        <v>0</v>
      </c>
      <c r="F59">
        <f>$P59*Pctgs!F59</f>
        <v>0</v>
      </c>
      <c r="G59">
        <f>$P59*Pctgs!G59</f>
        <v>0</v>
      </c>
      <c r="H59">
        <f>$P59*Pctgs!H59</f>
        <v>0</v>
      </c>
      <c r="I59">
        <f>$P59*Pctgs!I59</f>
        <v>0</v>
      </c>
      <c r="J59">
        <f>$P59*Pctgs!J59</f>
        <v>180</v>
      </c>
      <c r="K59">
        <f>$P59*Pctgs!K59</f>
        <v>0</v>
      </c>
      <c r="L59">
        <f>$P59*Pctgs!L59</f>
        <v>0</v>
      </c>
      <c r="M59">
        <f>$P59*Pctgs!M59</f>
        <v>0</v>
      </c>
      <c r="N59">
        <f t="shared" si="0"/>
        <v>180</v>
      </c>
      <c r="P59">
        <f t="shared" si="6"/>
        <v>180</v>
      </c>
      <c r="Q59" s="17" t="s">
        <v>53</v>
      </c>
    </row>
    <row r="60" spans="1:17" x14ac:dyDescent="0.25">
      <c r="A60" s="17" t="s">
        <v>56</v>
      </c>
      <c r="B60" s="17" t="s">
        <v>88</v>
      </c>
      <c r="C60" s="17">
        <f t="shared" si="7"/>
        <v>45</v>
      </c>
      <c r="D60">
        <f>$P60*Pctgs!D60</f>
        <v>0</v>
      </c>
      <c r="E60">
        <f>$P60*Pctgs!E60</f>
        <v>0</v>
      </c>
      <c r="F60">
        <f>$P60*Pctgs!F60</f>
        <v>0</v>
      </c>
      <c r="G60">
        <f>$P60*Pctgs!G60</f>
        <v>0</v>
      </c>
      <c r="H60">
        <f>$P60*Pctgs!H60</f>
        <v>0</v>
      </c>
      <c r="I60">
        <f>$P60*Pctgs!I60</f>
        <v>0</v>
      </c>
      <c r="J60">
        <f>$P60*Pctgs!J60</f>
        <v>150</v>
      </c>
      <c r="K60">
        <f>$P60*Pctgs!K60</f>
        <v>0</v>
      </c>
      <c r="L60">
        <f>$P60*Pctgs!L60</f>
        <v>0</v>
      </c>
      <c r="M60">
        <f>$P60*Pctgs!M60</f>
        <v>0</v>
      </c>
      <c r="N60">
        <f t="shared" si="0"/>
        <v>150</v>
      </c>
      <c r="P60">
        <f t="shared" si="6"/>
        <v>150</v>
      </c>
      <c r="Q60" s="17" t="s">
        <v>56</v>
      </c>
    </row>
    <row r="61" spans="1:17" x14ac:dyDescent="0.25">
      <c r="A61" s="17" t="s">
        <v>54</v>
      </c>
      <c r="B61" s="17" t="s">
        <v>89</v>
      </c>
      <c r="C61" s="17">
        <f t="shared" si="7"/>
        <v>46</v>
      </c>
      <c r="D61">
        <f>$P61*Pctgs!D61</f>
        <v>0</v>
      </c>
      <c r="E61">
        <f>$P61*Pctgs!E61</f>
        <v>0</v>
      </c>
      <c r="F61">
        <f>$P61*Pctgs!F61</f>
        <v>0</v>
      </c>
      <c r="G61">
        <f>$P61*Pctgs!G61</f>
        <v>0</v>
      </c>
      <c r="H61">
        <f>$P61*Pctgs!H61</f>
        <v>0</v>
      </c>
      <c r="I61">
        <f>$P61*Pctgs!I61</f>
        <v>0</v>
      </c>
      <c r="J61">
        <f>$P61*Pctgs!J61</f>
        <v>110</v>
      </c>
      <c r="K61">
        <f>$P61*Pctgs!K61</f>
        <v>0</v>
      </c>
      <c r="L61">
        <f>$P61*Pctgs!L61</f>
        <v>0</v>
      </c>
      <c r="M61">
        <f>$P61*Pctgs!M61</f>
        <v>0</v>
      </c>
      <c r="N61">
        <f t="shared" si="0"/>
        <v>110</v>
      </c>
      <c r="P61">
        <f t="shared" si="6"/>
        <v>110</v>
      </c>
      <c r="Q61" s="17" t="s">
        <v>54</v>
      </c>
    </row>
    <row r="62" spans="1:17" x14ac:dyDescent="0.25">
      <c r="A62" s="17" t="s">
        <v>55</v>
      </c>
      <c r="B62" s="17" t="s">
        <v>88</v>
      </c>
      <c r="C62" s="17">
        <f t="shared" si="7"/>
        <v>47</v>
      </c>
      <c r="D62">
        <f>$P62*Pctgs!D62</f>
        <v>0</v>
      </c>
      <c r="E62">
        <f>$P62*Pctgs!E62</f>
        <v>0</v>
      </c>
      <c r="F62">
        <f>$P62*Pctgs!F62</f>
        <v>0</v>
      </c>
      <c r="G62">
        <f>$P62*Pctgs!G62</f>
        <v>0</v>
      </c>
      <c r="H62">
        <f>$P62*Pctgs!H62</f>
        <v>0</v>
      </c>
      <c r="I62">
        <f>$P62*Pctgs!I62</f>
        <v>0</v>
      </c>
      <c r="J62">
        <f>$P62*Pctgs!J62</f>
        <v>150</v>
      </c>
      <c r="K62">
        <f>$P62*Pctgs!K62</f>
        <v>0</v>
      </c>
      <c r="L62">
        <f>$P62*Pctgs!L62</f>
        <v>0</v>
      </c>
      <c r="M62">
        <f>$P62*Pctgs!M62</f>
        <v>0</v>
      </c>
      <c r="N62">
        <f t="shared" si="0"/>
        <v>150</v>
      </c>
      <c r="P62">
        <f t="shared" si="6"/>
        <v>150</v>
      </c>
      <c r="Q62" s="17" t="s">
        <v>55</v>
      </c>
    </row>
    <row r="63" spans="1:17" x14ac:dyDescent="0.25">
      <c r="A63" s="17" t="s">
        <v>52</v>
      </c>
      <c r="B63" s="17" t="s">
        <v>90</v>
      </c>
      <c r="C63" s="17">
        <f t="shared" si="7"/>
        <v>48</v>
      </c>
      <c r="D63">
        <f>$P63*Pctgs!D63</f>
        <v>0</v>
      </c>
      <c r="E63">
        <f>$P63*Pctgs!E63</f>
        <v>0</v>
      </c>
      <c r="F63">
        <f>$P63*Pctgs!F63</f>
        <v>0</v>
      </c>
      <c r="G63">
        <f>$P63*Pctgs!G63</f>
        <v>0</v>
      </c>
      <c r="H63">
        <f>$P63*Pctgs!H63</f>
        <v>0</v>
      </c>
      <c r="I63">
        <f>$P63*Pctgs!I63</f>
        <v>0</v>
      </c>
      <c r="J63">
        <f>$P63*Pctgs!J63</f>
        <v>70</v>
      </c>
      <c r="K63">
        <f>$P63*Pctgs!K63</f>
        <v>0</v>
      </c>
      <c r="L63">
        <f>$P63*Pctgs!L63</f>
        <v>0</v>
      </c>
      <c r="M63">
        <f>$P63*Pctgs!M63</f>
        <v>0</v>
      </c>
      <c r="N63">
        <f t="shared" si="0"/>
        <v>70</v>
      </c>
      <c r="P63">
        <f t="shared" si="6"/>
        <v>70</v>
      </c>
      <c r="Q63" s="17" t="s">
        <v>52</v>
      </c>
    </row>
    <row r="64" spans="1:17" x14ac:dyDescent="0.25">
      <c r="A64" s="17" t="s">
        <v>129</v>
      </c>
      <c r="B64" s="17" t="s">
        <v>90</v>
      </c>
      <c r="C64" s="17">
        <f t="shared" si="7"/>
        <v>49</v>
      </c>
      <c r="D64">
        <f>$P64*Pctgs!D64</f>
        <v>0</v>
      </c>
      <c r="E64">
        <f>$P64*Pctgs!E64</f>
        <v>0</v>
      </c>
      <c r="F64">
        <f>$P64*Pctgs!F64</f>
        <v>0</v>
      </c>
      <c r="G64">
        <f>$P64*Pctgs!G64</f>
        <v>0</v>
      </c>
      <c r="H64">
        <f>$P64*Pctgs!H64</f>
        <v>0</v>
      </c>
      <c r="I64">
        <f>$P64*Pctgs!I64</f>
        <v>0</v>
      </c>
      <c r="J64">
        <f>$P64*Pctgs!J64</f>
        <v>70</v>
      </c>
      <c r="K64">
        <f>$P64*Pctgs!K64</f>
        <v>0</v>
      </c>
      <c r="L64">
        <f>$P64*Pctgs!L64</f>
        <v>0</v>
      </c>
      <c r="M64">
        <f>$P64*Pctgs!M64</f>
        <v>0</v>
      </c>
      <c r="N64">
        <f t="shared" si="0"/>
        <v>70</v>
      </c>
      <c r="P64">
        <f t="shared" si="6"/>
        <v>70</v>
      </c>
      <c r="Q64" s="17" t="s">
        <v>84</v>
      </c>
    </row>
    <row r="65" spans="1:20" x14ac:dyDescent="0.25">
      <c r="A65" s="17" t="s">
        <v>91</v>
      </c>
      <c r="B65" s="17" t="s">
        <v>88</v>
      </c>
      <c r="C65" s="17">
        <f t="shared" si="7"/>
        <v>50</v>
      </c>
      <c r="D65">
        <f>$P65*Pctgs!D65</f>
        <v>0</v>
      </c>
      <c r="E65">
        <f>$P65*Pctgs!E65</f>
        <v>0</v>
      </c>
      <c r="F65">
        <f>$P65*Pctgs!F65</f>
        <v>0</v>
      </c>
      <c r="G65">
        <f>$P65*Pctgs!G65</f>
        <v>0</v>
      </c>
      <c r="H65">
        <f>$P65*Pctgs!H65</f>
        <v>0</v>
      </c>
      <c r="I65">
        <f>$P65*Pctgs!I65</f>
        <v>0</v>
      </c>
      <c r="J65">
        <f>$P65*Pctgs!J65</f>
        <v>150</v>
      </c>
      <c r="K65">
        <f>$P65*Pctgs!K65</f>
        <v>0</v>
      </c>
      <c r="L65">
        <f>$P65*Pctgs!L65</f>
        <v>0</v>
      </c>
      <c r="M65">
        <f>$P65*Pctgs!M65</f>
        <v>0</v>
      </c>
      <c r="N65">
        <f t="shared" si="0"/>
        <v>150</v>
      </c>
      <c r="P65">
        <f t="shared" si="6"/>
        <v>150</v>
      </c>
      <c r="Q65" s="17" t="s">
        <v>91</v>
      </c>
    </row>
    <row r="66" spans="1:20" x14ac:dyDescent="0.25">
      <c r="A66" s="12"/>
      <c r="B66" s="12"/>
      <c r="C66" s="12"/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P66" t="s">
        <v>10</v>
      </c>
      <c r="Q66" s="12"/>
    </row>
    <row r="67" spans="1:20" x14ac:dyDescent="0.25">
      <c r="A67" s="12" t="s">
        <v>61</v>
      </c>
      <c r="B67" s="12" t="s">
        <v>86</v>
      </c>
      <c r="C67" s="12">
        <v>51</v>
      </c>
      <c r="D67">
        <f>$P67*Pctgs!D67</f>
        <v>0</v>
      </c>
      <c r="E67">
        <f>$P67*Pctgs!E67</f>
        <v>0</v>
      </c>
      <c r="F67">
        <f>$P67*Pctgs!F67</f>
        <v>240</v>
      </c>
      <c r="G67">
        <f>$P67*Pctgs!G67</f>
        <v>0</v>
      </c>
      <c r="H67">
        <f>$P67*Pctgs!H67</f>
        <v>0</v>
      </c>
      <c r="I67">
        <f>$P67*Pctgs!I67</f>
        <v>0</v>
      </c>
      <c r="J67">
        <f>$P67*Pctgs!J67</f>
        <v>0</v>
      </c>
      <c r="K67">
        <f>$P67*Pctgs!K67</f>
        <v>0</v>
      </c>
      <c r="L67">
        <f>$P67*Pctgs!L67</f>
        <v>0</v>
      </c>
      <c r="M67">
        <f>$P67*Pctgs!M67</f>
        <v>0</v>
      </c>
      <c r="N67">
        <f t="shared" si="0"/>
        <v>240</v>
      </c>
      <c r="P67">
        <v>240</v>
      </c>
      <c r="Q67" s="12" t="s">
        <v>61</v>
      </c>
    </row>
    <row r="68" spans="1:20" x14ac:dyDescent="0.25">
      <c r="A68" s="12" t="s">
        <v>62</v>
      </c>
      <c r="B68" s="12" t="s">
        <v>88</v>
      </c>
      <c r="C68" s="12">
        <f>C67+1</f>
        <v>52</v>
      </c>
      <c r="D68">
        <f>$P68*Pctgs!D68</f>
        <v>0</v>
      </c>
      <c r="E68">
        <f>$P68*Pctgs!E68</f>
        <v>0</v>
      </c>
      <c r="F68">
        <f>$P68*Pctgs!F68</f>
        <v>150</v>
      </c>
      <c r="G68">
        <f>$P68*Pctgs!G68</f>
        <v>0</v>
      </c>
      <c r="H68">
        <f>$P68*Pctgs!H68</f>
        <v>0</v>
      </c>
      <c r="I68">
        <f>$P68*Pctgs!I68</f>
        <v>0</v>
      </c>
      <c r="J68">
        <f>$P68*Pctgs!J68</f>
        <v>0</v>
      </c>
      <c r="K68">
        <f>$P68*Pctgs!K68</f>
        <v>0</v>
      </c>
      <c r="L68">
        <f>$P68*Pctgs!L68</f>
        <v>0</v>
      </c>
      <c r="M68">
        <f>$P68*Pctgs!M68</f>
        <v>0</v>
      </c>
      <c r="N68">
        <f t="shared" si="0"/>
        <v>150</v>
      </c>
      <c r="P68">
        <f>VLOOKUP(B68,$S$1:$T$7,2)</f>
        <v>150</v>
      </c>
      <c r="Q68" s="12" t="s">
        <v>62</v>
      </c>
    </row>
    <row r="69" spans="1:20" x14ac:dyDescent="0.25">
      <c r="A69" s="12" t="s">
        <v>99</v>
      </c>
      <c r="B69" s="12" t="s">
        <v>88</v>
      </c>
      <c r="C69" s="12">
        <f>C68+1</f>
        <v>53</v>
      </c>
      <c r="D69">
        <f>$P69*Pctgs!D69</f>
        <v>0</v>
      </c>
      <c r="E69">
        <f>$P69*Pctgs!E69</f>
        <v>0</v>
      </c>
      <c r="F69">
        <f>$P69*Pctgs!F69</f>
        <v>150</v>
      </c>
      <c r="G69">
        <f>$P69*Pctgs!G69</f>
        <v>0</v>
      </c>
      <c r="H69">
        <f>$P69*Pctgs!H69</f>
        <v>0</v>
      </c>
      <c r="I69">
        <f>$P69*Pctgs!I69</f>
        <v>0</v>
      </c>
      <c r="J69">
        <f>$P69*Pctgs!J69</f>
        <v>0</v>
      </c>
      <c r="K69">
        <f>$P69*Pctgs!K69</f>
        <v>0</v>
      </c>
      <c r="L69">
        <f>$P69*Pctgs!L69</f>
        <v>0</v>
      </c>
      <c r="M69">
        <f>$P69*Pctgs!M69</f>
        <v>0</v>
      </c>
      <c r="N69">
        <f t="shared" si="0"/>
        <v>150</v>
      </c>
      <c r="P69">
        <f>VLOOKUP(B69,$S$1:$T$7,2)</f>
        <v>150</v>
      </c>
      <c r="Q69" s="12" t="s">
        <v>99</v>
      </c>
    </row>
    <row r="70" spans="1:20" x14ac:dyDescent="0.25">
      <c r="A70" s="12" t="s">
        <v>36</v>
      </c>
      <c r="B70" s="12" t="s">
        <v>88</v>
      </c>
      <c r="C70" s="12">
        <f>C69+1</f>
        <v>54</v>
      </c>
      <c r="D70">
        <f>$P70*Pctgs!D70</f>
        <v>0</v>
      </c>
      <c r="E70">
        <f>$P70*Pctgs!E70</f>
        <v>0</v>
      </c>
      <c r="F70">
        <f>$P70*Pctgs!F70</f>
        <v>150</v>
      </c>
      <c r="G70">
        <f>$P70*Pctgs!G70</f>
        <v>0</v>
      </c>
      <c r="H70">
        <f>$P70*Pctgs!H70</f>
        <v>0</v>
      </c>
      <c r="I70">
        <f>$P70*Pctgs!I70</f>
        <v>0</v>
      </c>
      <c r="J70">
        <f>$P70*Pctgs!J70</f>
        <v>0</v>
      </c>
      <c r="K70">
        <f>$P70*Pctgs!K70</f>
        <v>0</v>
      </c>
      <c r="L70">
        <f>$P70*Pctgs!L70</f>
        <v>0</v>
      </c>
      <c r="M70">
        <f>$P70*Pctgs!M70</f>
        <v>0</v>
      </c>
      <c r="N70">
        <f t="shared" si="0"/>
        <v>150</v>
      </c>
      <c r="P70">
        <f>VLOOKUP(B70,$S$1:$T$7,2)</f>
        <v>150</v>
      </c>
      <c r="Q70" s="12" t="s">
        <v>36</v>
      </c>
    </row>
    <row r="71" spans="1:20" x14ac:dyDescent="0.25">
      <c r="A71" s="12" t="s">
        <v>100</v>
      </c>
      <c r="B71" s="12" t="s">
        <v>64</v>
      </c>
      <c r="C71" s="12">
        <f>C70+1</f>
        <v>55</v>
      </c>
      <c r="D71">
        <f>$P71*Pctgs!D71</f>
        <v>0</v>
      </c>
      <c r="E71">
        <f>$P71*Pctgs!E71</f>
        <v>0</v>
      </c>
      <c r="F71">
        <f>$P71*Pctgs!F71</f>
        <v>45</v>
      </c>
      <c r="G71">
        <f>$P71*Pctgs!G71</f>
        <v>0</v>
      </c>
      <c r="H71">
        <f>$P71*Pctgs!H71</f>
        <v>0</v>
      </c>
      <c r="I71">
        <f>$P71*Pctgs!I71</f>
        <v>0</v>
      </c>
      <c r="J71">
        <f>$P71*Pctgs!J71</f>
        <v>0</v>
      </c>
      <c r="K71">
        <f>$P71*Pctgs!K71</f>
        <v>0</v>
      </c>
      <c r="L71">
        <f>$P71*Pctgs!L71</f>
        <v>0</v>
      </c>
      <c r="M71">
        <f>$P71*Pctgs!M71</f>
        <v>0</v>
      </c>
      <c r="N71">
        <f t="shared" si="0"/>
        <v>45</v>
      </c>
      <c r="P71">
        <f>VLOOKUP(B71,$S$1:$T$7,2)</f>
        <v>45</v>
      </c>
      <c r="Q71" s="12" t="s">
        <v>100</v>
      </c>
    </row>
    <row r="72" spans="1:20" x14ac:dyDescent="0.25">
      <c r="A72" s="12" t="s">
        <v>101</v>
      </c>
      <c r="B72" s="12" t="s">
        <v>89</v>
      </c>
      <c r="C72" s="12">
        <f>C71+1</f>
        <v>56</v>
      </c>
      <c r="D72">
        <f>$P72*Pctgs!D72</f>
        <v>0</v>
      </c>
      <c r="E72">
        <f>$P72*Pctgs!E72</f>
        <v>0</v>
      </c>
      <c r="F72">
        <f>$P72*Pctgs!F72</f>
        <v>110</v>
      </c>
      <c r="G72">
        <f>$P72*Pctgs!G72</f>
        <v>0</v>
      </c>
      <c r="H72">
        <f>$P72*Pctgs!H72</f>
        <v>0</v>
      </c>
      <c r="I72">
        <f>$P72*Pctgs!I72</f>
        <v>0</v>
      </c>
      <c r="J72">
        <f>$P72*Pctgs!J72</f>
        <v>0</v>
      </c>
      <c r="K72">
        <f>$P72*Pctgs!K72</f>
        <v>0</v>
      </c>
      <c r="L72">
        <f>$P72*Pctgs!L72</f>
        <v>0</v>
      </c>
      <c r="M72">
        <f>$P72*Pctgs!M72</f>
        <v>0</v>
      </c>
      <c r="N72">
        <f t="shared" si="0"/>
        <v>110</v>
      </c>
      <c r="P72">
        <f>VLOOKUP(B72,$S$1:$T$7,2)</f>
        <v>110</v>
      </c>
      <c r="Q72" s="12" t="s">
        <v>101</v>
      </c>
      <c r="R72" t="s">
        <v>10</v>
      </c>
    </row>
    <row r="74" spans="1:20" x14ac:dyDescent="0.25">
      <c r="D74">
        <f>SUM(D12:D72)</f>
        <v>1589</v>
      </c>
      <c r="E74">
        <f t="shared" ref="E74:M74" si="8">SUM(E12:E72)</f>
        <v>614</v>
      </c>
      <c r="F74">
        <f t="shared" si="8"/>
        <v>3396.5</v>
      </c>
      <c r="G74">
        <f t="shared" si="8"/>
        <v>208.5</v>
      </c>
      <c r="H74">
        <f t="shared" si="8"/>
        <v>1163.5</v>
      </c>
      <c r="I74">
        <f t="shared" si="8"/>
        <v>402.5</v>
      </c>
      <c r="J74">
        <f t="shared" si="8"/>
        <v>1182</v>
      </c>
      <c r="K74">
        <f t="shared" si="8"/>
        <v>64</v>
      </c>
      <c r="L74">
        <f t="shared" si="8"/>
        <v>0</v>
      </c>
      <c r="M74">
        <f t="shared" si="8"/>
        <v>0</v>
      </c>
      <c r="N74">
        <f>SUM(N12:N72)</f>
        <v>8620</v>
      </c>
      <c r="P74">
        <f>SUM(D74:M74)</f>
        <v>8620</v>
      </c>
    </row>
    <row r="75" spans="1:20" x14ac:dyDescent="0.25">
      <c r="D75">
        <f t="shared" ref="D75:M75" si="9">D74/$P$74</f>
        <v>0.18433874709976797</v>
      </c>
      <c r="E75">
        <f t="shared" si="9"/>
        <v>7.1229698375870065E-2</v>
      </c>
      <c r="F75">
        <f t="shared" si="9"/>
        <v>0.39402552204176333</v>
      </c>
      <c r="G75">
        <f t="shared" si="9"/>
        <v>2.4187935034802783E-2</v>
      </c>
      <c r="H75">
        <f t="shared" si="9"/>
        <v>0.1349767981438515</v>
      </c>
      <c r="I75">
        <f t="shared" si="9"/>
        <v>4.6693735498839907E-2</v>
      </c>
      <c r="J75">
        <f t="shared" si="9"/>
        <v>0.13712296983758701</v>
      </c>
      <c r="K75">
        <f t="shared" si="9"/>
        <v>7.4245939675174014E-3</v>
      </c>
      <c r="L75">
        <f t="shared" si="9"/>
        <v>0</v>
      </c>
      <c r="M75">
        <f t="shared" si="9"/>
        <v>0</v>
      </c>
      <c r="N75">
        <f>SUM(D75:M75)</f>
        <v>1</v>
      </c>
      <c r="P75">
        <f>SUM(D75:M75)</f>
        <v>1</v>
      </c>
    </row>
    <row r="76" spans="1:20" x14ac:dyDescent="0.25">
      <c r="R76" t="s">
        <v>10</v>
      </c>
      <c r="S76" t="s">
        <v>10</v>
      </c>
      <c r="T76" t="s">
        <v>10</v>
      </c>
    </row>
    <row r="77" spans="1:20" x14ac:dyDescent="0.25">
      <c r="D77" s="12" t="s">
        <v>109</v>
      </c>
      <c r="E77" s="12" t="s">
        <v>110</v>
      </c>
      <c r="F77" s="12" t="s">
        <v>111</v>
      </c>
      <c r="G77" s="12" t="s">
        <v>112</v>
      </c>
      <c r="H77" s="12" t="s">
        <v>80</v>
      </c>
      <c r="I77" s="12" t="s">
        <v>81</v>
      </c>
      <c r="J77" s="12" t="s">
        <v>82</v>
      </c>
      <c r="K77" s="12" t="s">
        <v>135</v>
      </c>
      <c r="L77" s="12"/>
      <c r="M77" s="12"/>
      <c r="N77" s="12" t="s">
        <v>34</v>
      </c>
      <c r="R77" s="12" t="s">
        <v>10</v>
      </c>
      <c r="S77" t="s">
        <v>10</v>
      </c>
    </row>
    <row r="80" spans="1:20" x14ac:dyDescent="0.25">
      <c r="D80" t="s">
        <v>113</v>
      </c>
      <c r="F80">
        <f>(F74-SUM(F14:F20))/N74</f>
        <v>0.26061484918793504</v>
      </c>
    </row>
    <row r="83" spans="4:14" x14ac:dyDescent="0.25">
      <c r="D83">
        <v>0.185</v>
      </c>
      <c r="E83">
        <v>7.0000000000000007E-2</v>
      </c>
      <c r="F83">
        <v>0.38</v>
      </c>
      <c r="G83">
        <v>2.5000000000000001E-2</v>
      </c>
      <c r="H83">
        <v>0.14000000000000001</v>
      </c>
      <c r="I83">
        <v>0.05</v>
      </c>
      <c r="J83">
        <v>0.14000000000000001</v>
      </c>
      <c r="K83">
        <v>0.01</v>
      </c>
      <c r="N83">
        <f>SUM(D83:M83)</f>
        <v>1</v>
      </c>
    </row>
    <row r="84" spans="4:14" x14ac:dyDescent="0.25">
      <c r="D84" s="12" t="s">
        <v>109</v>
      </c>
      <c r="E84" s="12" t="s">
        <v>110</v>
      </c>
      <c r="F84" s="12" t="s">
        <v>111</v>
      </c>
      <c r="G84" s="12" t="s">
        <v>112</v>
      </c>
      <c r="H84" s="12" t="s">
        <v>80</v>
      </c>
      <c r="I84" s="12" t="s">
        <v>81</v>
      </c>
      <c r="J84" s="12" t="s">
        <v>82</v>
      </c>
      <c r="K84" s="12" t="s">
        <v>135</v>
      </c>
      <c r="L84" s="12"/>
      <c r="M84" s="12"/>
      <c r="N84" s="12" t="s">
        <v>34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opLeftCell="A62" workbookViewId="0">
      <selection activeCell="F54" sqref="F54"/>
    </sheetView>
  </sheetViews>
  <sheetFormatPr defaultRowHeight="13.2" x14ac:dyDescent="0.25"/>
  <sheetData>
    <row r="1" spans="1:28" x14ac:dyDescent="0.25">
      <c r="R1" t="s">
        <v>90</v>
      </c>
      <c r="S1">
        <v>70</v>
      </c>
    </row>
    <row r="2" spans="1:28" x14ac:dyDescent="0.25">
      <c r="R2" t="s">
        <v>89</v>
      </c>
      <c r="S2">
        <v>110</v>
      </c>
    </row>
    <row r="3" spans="1:28" x14ac:dyDescent="0.25">
      <c r="R3" t="s">
        <v>87</v>
      </c>
      <c r="S3">
        <v>180</v>
      </c>
    </row>
    <row r="4" spans="1:28" x14ac:dyDescent="0.25">
      <c r="R4" t="s">
        <v>88</v>
      </c>
      <c r="S4">
        <v>150</v>
      </c>
    </row>
    <row r="5" spans="1:28" x14ac:dyDescent="0.25">
      <c r="R5" t="s">
        <v>64</v>
      </c>
      <c r="S5">
        <v>45</v>
      </c>
    </row>
    <row r="6" spans="1:28" x14ac:dyDescent="0.25">
      <c r="R6" t="s">
        <v>103</v>
      </c>
      <c r="S6">
        <v>40</v>
      </c>
    </row>
    <row r="7" spans="1:28" x14ac:dyDescent="0.25">
      <c r="R7" t="s">
        <v>108</v>
      </c>
      <c r="S7">
        <v>45</v>
      </c>
    </row>
    <row r="9" spans="1:28" x14ac:dyDescent="0.25">
      <c r="D9" s="12" t="s">
        <v>109</v>
      </c>
      <c r="E9" s="12" t="s">
        <v>110</v>
      </c>
      <c r="F9" s="12" t="s">
        <v>111</v>
      </c>
      <c r="G9" s="12" t="s">
        <v>112</v>
      </c>
      <c r="H9" s="12" t="s">
        <v>80</v>
      </c>
      <c r="I9" s="12" t="s">
        <v>81</v>
      </c>
      <c r="J9" s="12" t="s">
        <v>82</v>
      </c>
      <c r="K9" s="12" t="s">
        <v>135</v>
      </c>
      <c r="L9" s="12"/>
      <c r="M9" s="12"/>
      <c r="N9" s="12" t="s">
        <v>34</v>
      </c>
    </row>
    <row r="11" spans="1:28" x14ac:dyDescent="0.25">
      <c r="R11" s="13" t="s">
        <v>87</v>
      </c>
      <c r="S11" s="13" t="s">
        <v>88</v>
      </c>
      <c r="T11" s="13" t="s">
        <v>89</v>
      </c>
      <c r="U11" s="13" t="s">
        <v>90</v>
      </c>
      <c r="V11" s="13" t="s">
        <v>103</v>
      </c>
      <c r="W11" s="13" t="s">
        <v>108</v>
      </c>
      <c r="X11" s="13" t="s">
        <v>64</v>
      </c>
      <c r="Y11" s="13" t="s">
        <v>114</v>
      </c>
      <c r="Z11" s="13" t="s">
        <v>86</v>
      </c>
      <c r="AA11" s="13"/>
      <c r="AB11" s="13" t="s">
        <v>34</v>
      </c>
    </row>
    <row r="12" spans="1:28" x14ac:dyDescent="0.25">
      <c r="A12" s="12" t="s">
        <v>7</v>
      </c>
      <c r="B12" s="12" t="s">
        <v>114</v>
      </c>
      <c r="C12" s="12">
        <v>1</v>
      </c>
      <c r="D12">
        <v>0.25</v>
      </c>
      <c r="E12">
        <v>0.05</v>
      </c>
      <c r="F12">
        <v>0.25</v>
      </c>
      <c r="G12">
        <v>0.1</v>
      </c>
      <c r="H12">
        <v>7.4999999999999997E-2</v>
      </c>
      <c r="I12">
        <v>7.4999999999999997E-2</v>
      </c>
      <c r="J12">
        <v>0.15</v>
      </c>
      <c r="K12">
        <v>0.05</v>
      </c>
      <c r="L12">
        <f>Sheet3!I43*$P12</f>
        <v>0</v>
      </c>
      <c r="M12">
        <f>Sheet3!J43*$P12</f>
        <v>0</v>
      </c>
      <c r="N12">
        <f>SUM(D12:M12)</f>
        <v>1</v>
      </c>
      <c r="Q12" s="12" t="s">
        <v>7</v>
      </c>
      <c r="R12">
        <f>IF($B12="Dir",1,0)</f>
        <v>0</v>
      </c>
      <c r="S12">
        <f>IF($B12="Man",1,0)</f>
        <v>0</v>
      </c>
      <c r="T12">
        <f>IF($B12="Assoc",1,0)</f>
        <v>0</v>
      </c>
      <c r="U12">
        <f>IF($B12="Anal",1,0)</f>
        <v>0</v>
      </c>
      <c r="V12">
        <f>IF($B12="Spec",1,0)</f>
        <v>0</v>
      </c>
      <c r="W12">
        <f>IF($B12="SSpec",1,0)</f>
        <v>0</v>
      </c>
      <c r="X12">
        <f>IF($B12="PT",1,0)</f>
        <v>0</v>
      </c>
      <c r="Y12">
        <f>IF($B12="MD",1,0)</f>
        <v>1</v>
      </c>
      <c r="Z12">
        <f>IF($B12="VP",1,0)</f>
        <v>0</v>
      </c>
      <c r="AB12">
        <f>SUM(R12:Z12)</f>
        <v>1</v>
      </c>
    </row>
    <row r="13" spans="1:28" x14ac:dyDescent="0.25">
      <c r="A13" s="12" t="s">
        <v>132</v>
      </c>
      <c r="B13" s="12" t="s">
        <v>87</v>
      </c>
      <c r="C13" s="12">
        <v>2</v>
      </c>
      <c r="D13">
        <v>0.25</v>
      </c>
      <c r="E13">
        <v>0.05</v>
      </c>
      <c r="F13">
        <v>0.25</v>
      </c>
      <c r="G13">
        <v>0.1</v>
      </c>
      <c r="H13">
        <v>7.4999999999999997E-2</v>
      </c>
      <c r="I13">
        <v>7.4999999999999997E-2</v>
      </c>
      <c r="J13">
        <v>0.15</v>
      </c>
      <c r="K13">
        <v>0.05</v>
      </c>
      <c r="L13">
        <f>Sheet3!I44*$P13</f>
        <v>0</v>
      </c>
      <c r="M13">
        <f>Sheet3!J44*$P13</f>
        <v>0</v>
      </c>
      <c r="N13">
        <f>SUM(D13:M13)</f>
        <v>1</v>
      </c>
      <c r="Q13" s="12"/>
      <c r="R13">
        <f>IF($B13="Dir",1,0)</f>
        <v>1</v>
      </c>
      <c r="S13">
        <f>IF($B13="Man",1,0)</f>
        <v>0</v>
      </c>
      <c r="T13">
        <f>IF($B13="Assoc",1,0)</f>
        <v>0</v>
      </c>
      <c r="U13">
        <f>IF($B13="Anal",1,0)</f>
        <v>0</v>
      </c>
      <c r="V13">
        <f>IF($B13="Spec",1,0)</f>
        <v>0</v>
      </c>
      <c r="W13">
        <f>IF($B13="SSpec",1,0)</f>
        <v>0</v>
      </c>
      <c r="X13">
        <f>IF($B13="PT",1,0)</f>
        <v>0</v>
      </c>
      <c r="Y13">
        <f>IF($B13="MD",1,0)</f>
        <v>0</v>
      </c>
      <c r="Z13">
        <f>IF($B13="VP",1,0)</f>
        <v>0</v>
      </c>
      <c r="AB13">
        <f>SUM(R13:Z13)</f>
        <v>1</v>
      </c>
    </row>
    <row r="14" spans="1:28" x14ac:dyDescent="0.25">
      <c r="A14" s="13" t="s">
        <v>9</v>
      </c>
      <c r="B14" s="13" t="s">
        <v>86</v>
      </c>
      <c r="C14" s="13">
        <v>3</v>
      </c>
      <c r="D14">
        <v>0</v>
      </c>
      <c r="E14">
        <f>Sheet3!C45*$P14</f>
        <v>0</v>
      </c>
      <c r="F14">
        <v>1</v>
      </c>
      <c r="G14">
        <v>0</v>
      </c>
      <c r="H14">
        <f>Sheet3!E45*$P14</f>
        <v>0</v>
      </c>
      <c r="I14">
        <f>Sheet3!F45*$P14</f>
        <v>0</v>
      </c>
      <c r="J14">
        <f>Sheet3!G45*$P14</f>
        <v>0</v>
      </c>
      <c r="K14">
        <v>0</v>
      </c>
      <c r="L14">
        <v>0</v>
      </c>
      <c r="M14">
        <f>Sheet3!J45*$P14</f>
        <v>0</v>
      </c>
      <c r="N14">
        <f t="shared" ref="N14:N72" si="0">SUM(D14:M14)</f>
        <v>1</v>
      </c>
      <c r="Q14" s="13" t="s">
        <v>9</v>
      </c>
      <c r="R14">
        <f t="shared" ref="R14:R72" si="1">IF($B14="Dir",1,0)</f>
        <v>0</v>
      </c>
      <c r="S14">
        <f t="shared" ref="S14:S72" si="2">IF($B14="Man",1,0)</f>
        <v>0</v>
      </c>
      <c r="T14">
        <f t="shared" ref="T14:T72" si="3">IF($B14="Assoc",1,0)</f>
        <v>0</v>
      </c>
      <c r="U14">
        <f t="shared" ref="U14:U72" si="4">IF($B14="Anal",1,0)</f>
        <v>0</v>
      </c>
      <c r="V14">
        <f t="shared" ref="V14:V72" si="5">IF($B14="Spec",1,0)</f>
        <v>0</v>
      </c>
      <c r="W14">
        <f t="shared" ref="W14:W72" si="6">IF($B14="SSpec",1,0)</f>
        <v>0</v>
      </c>
      <c r="X14">
        <f t="shared" ref="X14:X72" si="7">IF($B14="PT",1,0)</f>
        <v>0</v>
      </c>
      <c r="Y14">
        <f t="shared" ref="Y14:Y72" si="8">IF($B14="MD",1,0)</f>
        <v>0</v>
      </c>
      <c r="Z14">
        <f t="shared" ref="Z14:Z72" si="9">IF($B14="VP",1,0)</f>
        <v>1</v>
      </c>
      <c r="AB14">
        <f t="shared" ref="AB14:AB72" si="10">SUM(R14:Z14)</f>
        <v>1</v>
      </c>
    </row>
    <row r="15" spans="1:28" x14ac:dyDescent="0.25">
      <c r="A15" s="13" t="s">
        <v>11</v>
      </c>
      <c r="B15" s="13" t="s">
        <v>88</v>
      </c>
      <c r="C15" s="13">
        <f t="shared" ref="C15:C20" si="11">C14+1</f>
        <v>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1</v>
      </c>
      <c r="Q15" s="13" t="s">
        <v>11</v>
      </c>
      <c r="R15">
        <f t="shared" si="1"/>
        <v>0</v>
      </c>
      <c r="S15">
        <f t="shared" si="2"/>
        <v>1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B15">
        <f t="shared" si="10"/>
        <v>1</v>
      </c>
    </row>
    <row r="16" spans="1:28" x14ac:dyDescent="0.25">
      <c r="A16" s="13" t="s">
        <v>91</v>
      </c>
      <c r="B16" s="13" t="s">
        <v>88</v>
      </c>
      <c r="C16" s="13">
        <f t="shared" si="11"/>
        <v>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1</v>
      </c>
      <c r="Q16" s="13" t="s">
        <v>91</v>
      </c>
      <c r="R16">
        <f t="shared" si="1"/>
        <v>0</v>
      </c>
      <c r="S16">
        <f t="shared" si="2"/>
        <v>1</v>
      </c>
      <c r="T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B16">
        <f t="shared" si="10"/>
        <v>1</v>
      </c>
    </row>
    <row r="17" spans="1:28" x14ac:dyDescent="0.25">
      <c r="A17" s="13" t="s">
        <v>13</v>
      </c>
      <c r="B17" s="13" t="s">
        <v>88</v>
      </c>
      <c r="C17" s="13">
        <f t="shared" si="11"/>
        <v>6</v>
      </c>
      <c r="D17">
        <v>0</v>
      </c>
      <c r="E17">
        <v>0</v>
      </c>
      <c r="F17">
        <v>0.9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1</v>
      </c>
      <c r="Q17" s="13" t="s">
        <v>13</v>
      </c>
      <c r="R17">
        <f t="shared" si="1"/>
        <v>0</v>
      </c>
      <c r="S17">
        <f t="shared" si="2"/>
        <v>1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  <c r="AB17">
        <f t="shared" si="10"/>
        <v>1</v>
      </c>
    </row>
    <row r="18" spans="1:28" x14ac:dyDescent="0.25">
      <c r="A18" s="13" t="s">
        <v>93</v>
      </c>
      <c r="B18" s="13" t="s">
        <v>89</v>
      </c>
      <c r="C18" s="13">
        <f t="shared" si="11"/>
        <v>7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1</v>
      </c>
      <c r="Q18" s="13" t="s">
        <v>93</v>
      </c>
      <c r="R18">
        <f t="shared" si="1"/>
        <v>0</v>
      </c>
      <c r="S18">
        <f t="shared" si="2"/>
        <v>0</v>
      </c>
      <c r="T18">
        <f t="shared" si="3"/>
        <v>1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Z18">
        <f t="shared" si="9"/>
        <v>0</v>
      </c>
      <c r="AB18">
        <f t="shared" si="10"/>
        <v>1</v>
      </c>
    </row>
    <row r="19" spans="1:28" x14ac:dyDescent="0.25">
      <c r="A19" s="13" t="s">
        <v>92</v>
      </c>
      <c r="B19" s="13" t="s">
        <v>90</v>
      </c>
      <c r="C19" s="13">
        <f t="shared" si="11"/>
        <v>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1</v>
      </c>
      <c r="Q19" s="13" t="s">
        <v>92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1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B19">
        <f t="shared" si="10"/>
        <v>1</v>
      </c>
    </row>
    <row r="20" spans="1:28" x14ac:dyDescent="0.25">
      <c r="A20" s="13" t="s">
        <v>91</v>
      </c>
      <c r="B20" s="13" t="s">
        <v>88</v>
      </c>
      <c r="C20" s="13">
        <f t="shared" si="11"/>
        <v>9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1</v>
      </c>
      <c r="Q20" s="13" t="s">
        <v>91</v>
      </c>
      <c r="R20">
        <f t="shared" si="1"/>
        <v>0</v>
      </c>
      <c r="S20">
        <f t="shared" si="2"/>
        <v>1</v>
      </c>
      <c r="T20">
        <f t="shared" si="3"/>
        <v>0</v>
      </c>
      <c r="U20">
        <f t="shared" si="4"/>
        <v>0</v>
      </c>
      <c r="V20">
        <f t="shared" si="5"/>
        <v>0</v>
      </c>
      <c r="W20">
        <f t="shared" si="6"/>
        <v>0</v>
      </c>
      <c r="X20">
        <f t="shared" si="7"/>
        <v>0</v>
      </c>
      <c r="Y20">
        <f t="shared" si="8"/>
        <v>0</v>
      </c>
      <c r="Z20">
        <f t="shared" si="9"/>
        <v>0</v>
      </c>
      <c r="AB20">
        <f t="shared" si="10"/>
        <v>1</v>
      </c>
    </row>
    <row r="21" spans="1:28" x14ac:dyDescent="0.25">
      <c r="A21" s="12"/>
      <c r="B21" s="12"/>
      <c r="C21" s="12"/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Q21" s="12"/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B21" t="s">
        <v>10</v>
      </c>
    </row>
    <row r="22" spans="1:28" x14ac:dyDescent="0.25">
      <c r="A22" s="16" t="s">
        <v>8</v>
      </c>
      <c r="B22" s="16" t="s">
        <v>87</v>
      </c>
      <c r="C22" s="16">
        <v>10</v>
      </c>
      <c r="D22">
        <v>0</v>
      </c>
      <c r="E22">
        <v>0</v>
      </c>
      <c r="F22">
        <v>0.2</v>
      </c>
      <c r="G22">
        <v>0</v>
      </c>
      <c r="H22">
        <v>0</v>
      </c>
      <c r="I22">
        <v>0.8</v>
      </c>
      <c r="J22">
        <v>0</v>
      </c>
      <c r="K22">
        <v>0</v>
      </c>
      <c r="L22">
        <v>0</v>
      </c>
      <c r="M22">
        <v>0</v>
      </c>
      <c r="N22">
        <f t="shared" si="0"/>
        <v>1</v>
      </c>
      <c r="Q22" s="16" t="s">
        <v>8</v>
      </c>
      <c r="R22">
        <f t="shared" si="1"/>
        <v>1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</v>
      </c>
      <c r="Z22">
        <f t="shared" si="9"/>
        <v>0</v>
      </c>
      <c r="AB22">
        <f t="shared" si="10"/>
        <v>1</v>
      </c>
    </row>
    <row r="23" spans="1:28" x14ac:dyDescent="0.25">
      <c r="A23" s="16" t="s">
        <v>102</v>
      </c>
      <c r="B23" s="16" t="s">
        <v>89</v>
      </c>
      <c r="C23" s="16">
        <f>C22+1</f>
        <v>11</v>
      </c>
      <c r="D23">
        <v>0</v>
      </c>
      <c r="E23">
        <v>0</v>
      </c>
      <c r="F23">
        <v>0.2</v>
      </c>
      <c r="G23">
        <v>0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  <c r="N23">
        <f t="shared" si="0"/>
        <v>1</v>
      </c>
      <c r="Q23" s="16" t="s">
        <v>102</v>
      </c>
      <c r="R23">
        <f t="shared" si="1"/>
        <v>0</v>
      </c>
      <c r="S23">
        <f t="shared" si="2"/>
        <v>0</v>
      </c>
      <c r="T23">
        <f t="shared" si="3"/>
        <v>1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</v>
      </c>
      <c r="Z23">
        <f t="shared" si="9"/>
        <v>0</v>
      </c>
      <c r="AB23">
        <f t="shared" si="10"/>
        <v>1</v>
      </c>
    </row>
    <row r="24" spans="1:28" x14ac:dyDescent="0.25">
      <c r="A24" s="16" t="s">
        <v>21</v>
      </c>
      <c r="B24" s="16" t="s">
        <v>90</v>
      </c>
      <c r="C24" s="16">
        <f>C23+1</f>
        <v>12</v>
      </c>
      <c r="D24">
        <v>0</v>
      </c>
      <c r="E24">
        <v>0</v>
      </c>
      <c r="F24">
        <v>0.2</v>
      </c>
      <c r="G24">
        <v>0</v>
      </c>
      <c r="H24">
        <v>0</v>
      </c>
      <c r="I24">
        <v>0.8</v>
      </c>
      <c r="J24">
        <v>0</v>
      </c>
      <c r="K24">
        <v>0</v>
      </c>
      <c r="L24">
        <v>0</v>
      </c>
      <c r="M24">
        <v>0</v>
      </c>
      <c r="N24">
        <f t="shared" si="0"/>
        <v>1</v>
      </c>
      <c r="Q24" s="16" t="s">
        <v>21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1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  <c r="Z24">
        <f t="shared" si="9"/>
        <v>0</v>
      </c>
      <c r="AB24">
        <f t="shared" si="10"/>
        <v>1</v>
      </c>
    </row>
    <row r="25" spans="1:28" x14ac:dyDescent="0.25">
      <c r="A25" s="12"/>
      <c r="B25" s="12"/>
      <c r="C25" s="12"/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Q25" s="12"/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B25" t="s">
        <v>10</v>
      </c>
    </row>
    <row r="26" spans="1:28" x14ac:dyDescent="0.25">
      <c r="A26" s="14" t="s">
        <v>14</v>
      </c>
      <c r="B26" s="14" t="s">
        <v>86</v>
      </c>
      <c r="C26" s="14">
        <v>13</v>
      </c>
      <c r="D26">
        <v>0.6</v>
      </c>
      <c r="E26">
        <v>0</v>
      </c>
      <c r="F26">
        <v>0.3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0.99999999999999989</v>
      </c>
      <c r="Q26" s="14" t="s">
        <v>14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f t="shared" si="8"/>
        <v>0</v>
      </c>
      <c r="Z26">
        <f t="shared" si="9"/>
        <v>1</v>
      </c>
      <c r="AB26">
        <f t="shared" si="10"/>
        <v>1</v>
      </c>
    </row>
    <row r="27" spans="1:28" x14ac:dyDescent="0.25">
      <c r="A27" s="14" t="s">
        <v>36</v>
      </c>
      <c r="B27" s="14" t="s">
        <v>87</v>
      </c>
      <c r="C27" s="14">
        <f>C26+1</f>
        <v>14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0"/>
        <v>1</v>
      </c>
      <c r="Q27" s="14" t="s">
        <v>36</v>
      </c>
      <c r="R27">
        <f t="shared" si="1"/>
        <v>1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0</v>
      </c>
      <c r="AB27">
        <f t="shared" si="10"/>
        <v>1</v>
      </c>
    </row>
    <row r="28" spans="1:28" x14ac:dyDescent="0.25">
      <c r="A28" s="14" t="s">
        <v>94</v>
      </c>
      <c r="B28" s="14" t="s">
        <v>88</v>
      </c>
      <c r="C28" s="14">
        <f t="shared" ref="C28:C38" si="12">C27+1</f>
        <v>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0"/>
        <v>1</v>
      </c>
      <c r="Q28" s="14" t="s">
        <v>94</v>
      </c>
      <c r="R28">
        <f t="shared" si="1"/>
        <v>0</v>
      </c>
      <c r="S28">
        <f t="shared" si="2"/>
        <v>1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B28">
        <f t="shared" si="10"/>
        <v>1</v>
      </c>
    </row>
    <row r="29" spans="1:28" x14ac:dyDescent="0.25">
      <c r="A29" s="14" t="s">
        <v>95</v>
      </c>
      <c r="B29" s="14" t="s">
        <v>88</v>
      </c>
      <c r="C29" s="14">
        <f t="shared" si="12"/>
        <v>16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0"/>
        <v>1</v>
      </c>
      <c r="Q29" s="14" t="s">
        <v>95</v>
      </c>
      <c r="R29">
        <f t="shared" si="1"/>
        <v>0</v>
      </c>
      <c r="S29">
        <f t="shared" si="2"/>
        <v>1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</v>
      </c>
      <c r="Z29">
        <f t="shared" si="9"/>
        <v>0</v>
      </c>
      <c r="AB29">
        <f t="shared" si="10"/>
        <v>1</v>
      </c>
    </row>
    <row r="30" spans="1:28" x14ac:dyDescent="0.25">
      <c r="A30" s="14" t="s">
        <v>60</v>
      </c>
      <c r="B30" s="14" t="s">
        <v>88</v>
      </c>
      <c r="C30" s="14">
        <f t="shared" si="12"/>
        <v>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0"/>
        <v>1</v>
      </c>
      <c r="Q30" s="14" t="s">
        <v>60</v>
      </c>
      <c r="R30">
        <f t="shared" si="1"/>
        <v>0</v>
      </c>
      <c r="S30">
        <f t="shared" si="2"/>
        <v>1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  <c r="Z30">
        <f t="shared" si="9"/>
        <v>0</v>
      </c>
      <c r="AB30">
        <f t="shared" si="10"/>
        <v>1</v>
      </c>
    </row>
    <row r="31" spans="1:28" x14ac:dyDescent="0.25">
      <c r="A31" s="14" t="s">
        <v>96</v>
      </c>
      <c r="B31" s="14" t="s">
        <v>88</v>
      </c>
      <c r="C31" s="14">
        <f t="shared" si="12"/>
        <v>18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f t="shared" si="0"/>
        <v>1</v>
      </c>
      <c r="Q31" s="14" t="s">
        <v>96</v>
      </c>
      <c r="R31">
        <f t="shared" si="1"/>
        <v>0</v>
      </c>
      <c r="S31">
        <f t="shared" si="2"/>
        <v>1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  <c r="Z31">
        <f t="shared" si="9"/>
        <v>0</v>
      </c>
      <c r="AB31">
        <f t="shared" si="10"/>
        <v>1</v>
      </c>
    </row>
    <row r="32" spans="1:28" x14ac:dyDescent="0.25">
      <c r="A32" s="14" t="s">
        <v>96</v>
      </c>
      <c r="B32" s="14" t="s">
        <v>88</v>
      </c>
      <c r="C32" s="14">
        <f t="shared" si="12"/>
        <v>19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si="0"/>
        <v>1</v>
      </c>
      <c r="Q32" s="14" t="s">
        <v>96</v>
      </c>
      <c r="R32">
        <f t="shared" si="1"/>
        <v>0</v>
      </c>
      <c r="S32">
        <f t="shared" si="2"/>
        <v>1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0</v>
      </c>
      <c r="AB32">
        <f t="shared" si="10"/>
        <v>1</v>
      </c>
    </row>
    <row r="33" spans="1:28" x14ac:dyDescent="0.25">
      <c r="A33" s="14" t="s">
        <v>37</v>
      </c>
      <c r="B33" s="14" t="s">
        <v>88</v>
      </c>
      <c r="C33" s="14">
        <f t="shared" si="12"/>
        <v>20</v>
      </c>
      <c r="D33">
        <v>0</v>
      </c>
      <c r="E33">
        <v>0</v>
      </c>
      <c r="F33">
        <v>0.7</v>
      </c>
      <c r="G33">
        <v>0</v>
      </c>
      <c r="H33">
        <v>0</v>
      </c>
      <c r="I33">
        <v>0.3</v>
      </c>
      <c r="J33">
        <v>0</v>
      </c>
      <c r="K33">
        <v>0</v>
      </c>
      <c r="L33">
        <v>0</v>
      </c>
      <c r="M33">
        <v>0</v>
      </c>
      <c r="N33">
        <f t="shared" si="0"/>
        <v>1</v>
      </c>
      <c r="Q33" s="14" t="s">
        <v>37</v>
      </c>
      <c r="R33">
        <f t="shared" si="1"/>
        <v>0</v>
      </c>
      <c r="S33">
        <f t="shared" si="2"/>
        <v>1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f t="shared" si="8"/>
        <v>0</v>
      </c>
      <c r="Z33">
        <f t="shared" si="9"/>
        <v>0</v>
      </c>
      <c r="AB33">
        <f t="shared" si="10"/>
        <v>1</v>
      </c>
    </row>
    <row r="34" spans="1:28" x14ac:dyDescent="0.25">
      <c r="A34" s="14" t="s">
        <v>97</v>
      </c>
      <c r="B34" s="14" t="s">
        <v>64</v>
      </c>
      <c r="C34" s="14">
        <f t="shared" si="12"/>
        <v>21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f t="shared" si="0"/>
        <v>1</v>
      </c>
      <c r="Q34" s="14" t="s">
        <v>97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1</v>
      </c>
      <c r="Y34">
        <f t="shared" si="8"/>
        <v>0</v>
      </c>
      <c r="Z34">
        <f t="shared" si="9"/>
        <v>0</v>
      </c>
      <c r="AB34">
        <f t="shared" si="10"/>
        <v>1</v>
      </c>
    </row>
    <row r="35" spans="1:28" x14ac:dyDescent="0.25">
      <c r="A35" s="14" t="s">
        <v>42</v>
      </c>
      <c r="B35" s="14" t="s">
        <v>88</v>
      </c>
      <c r="C35" s="14">
        <f t="shared" si="12"/>
        <v>22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0"/>
        <v>1</v>
      </c>
      <c r="Q35" s="14" t="s">
        <v>42</v>
      </c>
      <c r="R35">
        <f t="shared" si="1"/>
        <v>0</v>
      </c>
      <c r="S35">
        <f t="shared" si="2"/>
        <v>1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  <c r="Z35">
        <f t="shared" si="9"/>
        <v>0</v>
      </c>
      <c r="AB35">
        <f t="shared" si="10"/>
        <v>1</v>
      </c>
    </row>
    <row r="36" spans="1:28" x14ac:dyDescent="0.25">
      <c r="A36" s="14" t="s">
        <v>96</v>
      </c>
      <c r="B36" s="14" t="s">
        <v>88</v>
      </c>
      <c r="C36" s="14">
        <f t="shared" si="12"/>
        <v>23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0"/>
        <v>1</v>
      </c>
      <c r="Q36" s="14" t="s">
        <v>96</v>
      </c>
      <c r="R36">
        <f t="shared" si="1"/>
        <v>0</v>
      </c>
      <c r="S36">
        <f t="shared" si="2"/>
        <v>1</v>
      </c>
      <c r="T36">
        <f t="shared" si="3"/>
        <v>0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</v>
      </c>
      <c r="Z36">
        <f t="shared" si="9"/>
        <v>0</v>
      </c>
      <c r="AB36">
        <f t="shared" si="10"/>
        <v>1</v>
      </c>
    </row>
    <row r="37" spans="1:28" x14ac:dyDescent="0.25">
      <c r="A37" s="14" t="s">
        <v>38</v>
      </c>
      <c r="B37" s="14" t="s">
        <v>88</v>
      </c>
      <c r="C37" s="14">
        <f t="shared" si="12"/>
        <v>24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 t="shared" si="0"/>
        <v>1</v>
      </c>
      <c r="Q37" s="14" t="s">
        <v>38</v>
      </c>
      <c r="R37">
        <f t="shared" si="1"/>
        <v>0</v>
      </c>
      <c r="S37">
        <f t="shared" si="2"/>
        <v>1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  <c r="AB37">
        <f t="shared" si="10"/>
        <v>1</v>
      </c>
    </row>
    <row r="38" spans="1:28" x14ac:dyDescent="0.25">
      <c r="A38" s="14" t="s">
        <v>128</v>
      </c>
      <c r="B38" s="14" t="s">
        <v>89</v>
      </c>
      <c r="C38" s="14">
        <f t="shared" si="12"/>
        <v>25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0"/>
        <v>1</v>
      </c>
      <c r="Q38" s="14" t="s">
        <v>98</v>
      </c>
      <c r="R38">
        <f t="shared" si="1"/>
        <v>0</v>
      </c>
      <c r="S38">
        <f t="shared" si="2"/>
        <v>0</v>
      </c>
      <c r="T38">
        <f t="shared" si="3"/>
        <v>1</v>
      </c>
      <c r="U38">
        <f t="shared" si="4"/>
        <v>0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9"/>
        <v>0</v>
      </c>
      <c r="AB38">
        <f t="shared" si="10"/>
        <v>1</v>
      </c>
    </row>
    <row r="39" spans="1:28" x14ac:dyDescent="0.25">
      <c r="A39" s="12"/>
      <c r="B39" s="12"/>
      <c r="C39" s="12"/>
      <c r="D39" s="12" t="s">
        <v>109</v>
      </c>
      <c r="E39" s="12" t="s">
        <v>110</v>
      </c>
      <c r="F39" s="12" t="s">
        <v>111</v>
      </c>
      <c r="G39" s="12" t="s">
        <v>112</v>
      </c>
      <c r="H39" s="12" t="s">
        <v>80</v>
      </c>
      <c r="I39" s="12" t="s">
        <v>81</v>
      </c>
      <c r="J39" s="12" t="s">
        <v>82</v>
      </c>
      <c r="K39" s="12" t="s">
        <v>10</v>
      </c>
      <c r="L39" s="12"/>
      <c r="M39" s="12"/>
      <c r="N39" s="12" t="s">
        <v>34</v>
      </c>
      <c r="Q39" s="12"/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B39" t="s">
        <v>10</v>
      </c>
    </row>
    <row r="40" spans="1:28" x14ac:dyDescent="0.25">
      <c r="A40" s="15" t="s">
        <v>48</v>
      </c>
      <c r="B40" s="15" t="s">
        <v>87</v>
      </c>
      <c r="C40" s="15">
        <v>26</v>
      </c>
      <c r="D40">
        <v>0</v>
      </c>
      <c r="E40">
        <v>0.5</v>
      </c>
      <c r="F40">
        <v>0</v>
      </c>
      <c r="G40">
        <v>0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0"/>
        <v>1</v>
      </c>
      <c r="Q40" s="15" t="s">
        <v>48</v>
      </c>
      <c r="R40">
        <f t="shared" si="1"/>
        <v>1</v>
      </c>
      <c r="S40">
        <f t="shared" si="2"/>
        <v>0</v>
      </c>
      <c r="T40">
        <f t="shared" si="3"/>
        <v>0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Z40">
        <f t="shared" si="9"/>
        <v>0</v>
      </c>
      <c r="AB40">
        <f t="shared" si="10"/>
        <v>1</v>
      </c>
    </row>
    <row r="41" spans="1:28" x14ac:dyDescent="0.25">
      <c r="A41" s="15" t="s">
        <v>96</v>
      </c>
      <c r="B41" s="15" t="s">
        <v>88</v>
      </c>
      <c r="C41" s="15">
        <f>C40+1</f>
        <v>27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0"/>
        <v>1</v>
      </c>
      <c r="Q41" s="15" t="s">
        <v>96</v>
      </c>
      <c r="R41">
        <f t="shared" si="1"/>
        <v>0</v>
      </c>
      <c r="S41">
        <f t="shared" si="2"/>
        <v>1</v>
      </c>
      <c r="T41">
        <f t="shared" si="3"/>
        <v>0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Z41">
        <f t="shared" si="9"/>
        <v>0</v>
      </c>
      <c r="AB41">
        <f t="shared" si="10"/>
        <v>1</v>
      </c>
    </row>
    <row r="42" spans="1:28" x14ac:dyDescent="0.25">
      <c r="A42" s="15" t="s">
        <v>52</v>
      </c>
      <c r="B42" s="15" t="s">
        <v>103</v>
      </c>
      <c r="C42" s="15">
        <f t="shared" ref="C42:C51" si="13">C41+1</f>
        <v>28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f t="shared" si="0"/>
        <v>1</v>
      </c>
      <c r="Q42" s="15" t="s">
        <v>52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1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9"/>
        <v>0</v>
      </c>
      <c r="AB42">
        <f t="shared" si="10"/>
        <v>1</v>
      </c>
    </row>
    <row r="43" spans="1:28" x14ac:dyDescent="0.25">
      <c r="A43" s="15" t="s">
        <v>54</v>
      </c>
      <c r="B43" s="15" t="s">
        <v>88</v>
      </c>
      <c r="C43" s="15">
        <f t="shared" si="13"/>
        <v>29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f t="shared" si="0"/>
        <v>1</v>
      </c>
      <c r="Q43" s="15" t="s">
        <v>54</v>
      </c>
      <c r="R43">
        <f t="shared" si="1"/>
        <v>0</v>
      </c>
      <c r="S43">
        <f t="shared" si="2"/>
        <v>1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9"/>
        <v>0</v>
      </c>
      <c r="AB43">
        <f t="shared" si="10"/>
        <v>1</v>
      </c>
    </row>
    <row r="44" spans="1:28" x14ac:dyDescent="0.25">
      <c r="A44" s="15" t="s">
        <v>104</v>
      </c>
      <c r="B44" s="15" t="s">
        <v>88</v>
      </c>
      <c r="C44" s="15">
        <f t="shared" si="13"/>
        <v>30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f t="shared" si="0"/>
        <v>1</v>
      </c>
      <c r="Q44" s="15" t="s">
        <v>104</v>
      </c>
      <c r="R44">
        <f t="shared" si="1"/>
        <v>0</v>
      </c>
      <c r="S44">
        <f t="shared" si="2"/>
        <v>1</v>
      </c>
      <c r="T44">
        <f t="shared" si="3"/>
        <v>0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  <c r="Z44">
        <f t="shared" si="9"/>
        <v>0</v>
      </c>
      <c r="AB44">
        <f t="shared" si="10"/>
        <v>1</v>
      </c>
    </row>
    <row r="45" spans="1:28" x14ac:dyDescent="0.25">
      <c r="A45" s="15" t="s">
        <v>50</v>
      </c>
      <c r="B45" s="15" t="s">
        <v>87</v>
      </c>
      <c r="C45" s="15">
        <f t="shared" si="13"/>
        <v>31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f t="shared" si="0"/>
        <v>1</v>
      </c>
      <c r="Q45" s="15" t="s">
        <v>50</v>
      </c>
      <c r="R45">
        <f t="shared" si="1"/>
        <v>1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</v>
      </c>
      <c r="Z45">
        <f t="shared" si="9"/>
        <v>0</v>
      </c>
      <c r="AB45">
        <f t="shared" si="10"/>
        <v>1</v>
      </c>
    </row>
    <row r="46" spans="1:28" x14ac:dyDescent="0.25">
      <c r="A46" s="15" t="s">
        <v>105</v>
      </c>
      <c r="B46" s="15" t="s">
        <v>106</v>
      </c>
      <c r="C46" s="15">
        <f t="shared" si="13"/>
        <v>32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f t="shared" si="0"/>
        <v>1</v>
      </c>
      <c r="Q46" s="15" t="s">
        <v>105</v>
      </c>
      <c r="R46">
        <f t="shared" si="1"/>
        <v>0</v>
      </c>
      <c r="S46">
        <f t="shared" si="2"/>
        <v>0</v>
      </c>
      <c r="T46">
        <f t="shared" si="3"/>
        <v>0</v>
      </c>
      <c r="U46">
        <f t="shared" si="4"/>
        <v>0</v>
      </c>
      <c r="V46">
        <f t="shared" si="5"/>
        <v>0</v>
      </c>
      <c r="W46">
        <f t="shared" si="6"/>
        <v>1</v>
      </c>
      <c r="X46">
        <f t="shared" si="7"/>
        <v>0</v>
      </c>
      <c r="Y46">
        <f t="shared" si="8"/>
        <v>0</v>
      </c>
      <c r="Z46">
        <f t="shared" si="9"/>
        <v>0</v>
      </c>
      <c r="AB46">
        <f t="shared" si="10"/>
        <v>1</v>
      </c>
    </row>
    <row r="47" spans="1:28" x14ac:dyDescent="0.25">
      <c r="A47" s="15" t="s">
        <v>96</v>
      </c>
      <c r="B47" s="15" t="s">
        <v>88</v>
      </c>
      <c r="C47" s="15">
        <f t="shared" si="13"/>
        <v>33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f t="shared" si="0"/>
        <v>1</v>
      </c>
      <c r="Q47" s="15" t="s">
        <v>96</v>
      </c>
      <c r="R47">
        <f t="shared" si="1"/>
        <v>0</v>
      </c>
      <c r="S47">
        <f t="shared" si="2"/>
        <v>1</v>
      </c>
      <c r="T47">
        <f t="shared" si="3"/>
        <v>0</v>
      </c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Z47">
        <f t="shared" si="9"/>
        <v>0</v>
      </c>
      <c r="AB47">
        <f t="shared" si="10"/>
        <v>1</v>
      </c>
    </row>
    <row r="48" spans="1:28" x14ac:dyDescent="0.25">
      <c r="A48" s="15" t="s">
        <v>96</v>
      </c>
      <c r="B48" s="15" t="s">
        <v>88</v>
      </c>
      <c r="C48" s="15">
        <f t="shared" si="13"/>
        <v>34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f t="shared" si="0"/>
        <v>1</v>
      </c>
      <c r="Q48" s="15" t="s">
        <v>96</v>
      </c>
      <c r="R48">
        <f t="shared" si="1"/>
        <v>0</v>
      </c>
      <c r="S48">
        <f t="shared" si="2"/>
        <v>1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</v>
      </c>
      <c r="X48">
        <f t="shared" si="7"/>
        <v>0</v>
      </c>
      <c r="Y48">
        <f t="shared" si="8"/>
        <v>0</v>
      </c>
      <c r="Z48">
        <f t="shared" si="9"/>
        <v>0</v>
      </c>
      <c r="AB48">
        <f t="shared" si="10"/>
        <v>1</v>
      </c>
    </row>
    <row r="49" spans="1:28" x14ac:dyDescent="0.25">
      <c r="A49" s="15" t="s">
        <v>107</v>
      </c>
      <c r="B49" s="15" t="s">
        <v>88</v>
      </c>
      <c r="C49" s="15">
        <f t="shared" si="13"/>
        <v>35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f t="shared" si="0"/>
        <v>1</v>
      </c>
      <c r="Q49" s="15" t="s">
        <v>107</v>
      </c>
      <c r="R49">
        <f t="shared" si="1"/>
        <v>0</v>
      </c>
      <c r="S49">
        <f t="shared" si="2"/>
        <v>1</v>
      </c>
      <c r="T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  <c r="Z49">
        <f t="shared" si="9"/>
        <v>0</v>
      </c>
      <c r="AB49">
        <f t="shared" si="10"/>
        <v>1</v>
      </c>
    </row>
    <row r="50" spans="1:28" x14ac:dyDescent="0.25">
      <c r="A50" s="15" t="s">
        <v>96</v>
      </c>
      <c r="B50" s="15" t="s">
        <v>88</v>
      </c>
      <c r="C50" s="15">
        <f t="shared" si="13"/>
        <v>36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0"/>
        <v>1</v>
      </c>
      <c r="Q50" s="15" t="s">
        <v>96</v>
      </c>
      <c r="R50">
        <f t="shared" si="1"/>
        <v>0</v>
      </c>
      <c r="S50">
        <f t="shared" si="2"/>
        <v>1</v>
      </c>
      <c r="T50">
        <f t="shared" si="3"/>
        <v>0</v>
      </c>
      <c r="U50">
        <f t="shared" si="4"/>
        <v>0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  <c r="Z50">
        <f t="shared" si="9"/>
        <v>0</v>
      </c>
      <c r="AB50">
        <f t="shared" si="10"/>
        <v>1</v>
      </c>
    </row>
    <row r="51" spans="1:28" x14ac:dyDescent="0.25">
      <c r="A51" s="15" t="s">
        <v>96</v>
      </c>
      <c r="B51" s="15" t="s">
        <v>88</v>
      </c>
      <c r="C51" s="15">
        <f t="shared" si="13"/>
        <v>37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f t="shared" si="0"/>
        <v>1</v>
      </c>
      <c r="Q51" s="15" t="s">
        <v>96</v>
      </c>
      <c r="R51">
        <f t="shared" si="1"/>
        <v>0</v>
      </c>
      <c r="S51">
        <f t="shared" si="2"/>
        <v>1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0</v>
      </c>
      <c r="Z51">
        <f t="shared" si="9"/>
        <v>0</v>
      </c>
      <c r="AB51">
        <f t="shared" si="10"/>
        <v>1</v>
      </c>
    </row>
    <row r="52" spans="1:28" s="21" customFormat="1" x14ac:dyDescent="0.25">
      <c r="A52" s="12"/>
      <c r="B52" s="12"/>
      <c r="C52" s="15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Q52" s="12"/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/>
      <c r="AB52" t="s">
        <v>10</v>
      </c>
    </row>
    <row r="53" spans="1:28" x14ac:dyDescent="0.25">
      <c r="A53" s="17" t="s">
        <v>52</v>
      </c>
      <c r="B53" s="17" t="s">
        <v>86</v>
      </c>
      <c r="C53" s="17">
        <v>38</v>
      </c>
      <c r="D53">
        <v>0</v>
      </c>
      <c r="E53">
        <v>0</v>
      </c>
      <c r="F53">
        <v>0.15</v>
      </c>
      <c r="G53">
        <v>0.15</v>
      </c>
      <c r="H53">
        <v>0</v>
      </c>
      <c r="I53">
        <v>0</v>
      </c>
      <c r="J53">
        <v>0.6</v>
      </c>
      <c r="K53">
        <v>0.1</v>
      </c>
      <c r="L53">
        <v>0</v>
      </c>
      <c r="M53">
        <v>0</v>
      </c>
      <c r="N53">
        <f t="shared" si="0"/>
        <v>0.99999999999999989</v>
      </c>
      <c r="Q53" s="17" t="s">
        <v>52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1</v>
      </c>
      <c r="AB53">
        <f t="shared" si="10"/>
        <v>1</v>
      </c>
    </row>
    <row r="54" spans="1:28" x14ac:dyDescent="0.25">
      <c r="A54" s="17" t="s">
        <v>58</v>
      </c>
      <c r="B54" s="17" t="s">
        <v>87</v>
      </c>
      <c r="C54" s="17">
        <f>C53+1</f>
        <v>39</v>
      </c>
      <c r="D54">
        <v>0</v>
      </c>
      <c r="E54">
        <v>0.05</v>
      </c>
      <c r="F54">
        <v>0.75</v>
      </c>
      <c r="G54">
        <v>0.1</v>
      </c>
      <c r="H54">
        <v>0</v>
      </c>
      <c r="I54">
        <v>0.05</v>
      </c>
      <c r="J54">
        <v>0.05</v>
      </c>
      <c r="K54">
        <v>0</v>
      </c>
      <c r="L54">
        <v>0</v>
      </c>
      <c r="M54">
        <v>0</v>
      </c>
      <c r="N54">
        <f t="shared" si="0"/>
        <v>1</v>
      </c>
      <c r="Q54" s="17" t="s">
        <v>58</v>
      </c>
      <c r="R54">
        <f t="shared" si="1"/>
        <v>1</v>
      </c>
      <c r="S54">
        <f t="shared" si="2"/>
        <v>0</v>
      </c>
      <c r="T54">
        <f t="shared" si="3"/>
        <v>0</v>
      </c>
      <c r="U54">
        <f t="shared" si="4"/>
        <v>0</v>
      </c>
      <c r="V54">
        <f t="shared" si="5"/>
        <v>0</v>
      </c>
      <c r="W54">
        <f t="shared" si="6"/>
        <v>0</v>
      </c>
      <c r="X54">
        <f t="shared" si="7"/>
        <v>0</v>
      </c>
      <c r="Y54">
        <f t="shared" si="8"/>
        <v>0</v>
      </c>
      <c r="Z54">
        <f t="shared" si="9"/>
        <v>0</v>
      </c>
      <c r="AB54">
        <f t="shared" si="10"/>
        <v>1</v>
      </c>
    </row>
    <row r="55" spans="1:28" x14ac:dyDescent="0.25">
      <c r="A55" s="17" t="s">
        <v>57</v>
      </c>
      <c r="B55" s="17" t="s">
        <v>88</v>
      </c>
      <c r="C55" s="17">
        <f t="shared" ref="C55:C65" si="14">C54+1</f>
        <v>40</v>
      </c>
      <c r="D55">
        <v>0</v>
      </c>
      <c r="E55">
        <v>0.05</v>
      </c>
      <c r="F55">
        <v>0.8</v>
      </c>
      <c r="G55">
        <v>0.05</v>
      </c>
      <c r="H55">
        <v>0</v>
      </c>
      <c r="I55">
        <v>0.05</v>
      </c>
      <c r="J55">
        <v>0.05</v>
      </c>
      <c r="K55">
        <v>0</v>
      </c>
      <c r="L55">
        <v>0</v>
      </c>
      <c r="M55">
        <v>0</v>
      </c>
      <c r="N55">
        <f t="shared" si="0"/>
        <v>1.0000000000000002</v>
      </c>
      <c r="Q55" s="17" t="s">
        <v>57</v>
      </c>
      <c r="R55">
        <f t="shared" si="1"/>
        <v>0</v>
      </c>
      <c r="S55">
        <f t="shared" si="2"/>
        <v>1</v>
      </c>
      <c r="T55">
        <f t="shared" si="3"/>
        <v>0</v>
      </c>
      <c r="U55">
        <f t="shared" si="4"/>
        <v>0</v>
      </c>
      <c r="V55">
        <f t="shared" si="5"/>
        <v>0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B55">
        <f t="shared" si="10"/>
        <v>1</v>
      </c>
    </row>
    <row r="56" spans="1:28" x14ac:dyDescent="0.25">
      <c r="A56" s="17" t="s">
        <v>59</v>
      </c>
      <c r="B56" s="17" t="s">
        <v>88</v>
      </c>
      <c r="C56" s="17">
        <f t="shared" si="14"/>
        <v>41</v>
      </c>
      <c r="D56">
        <v>0</v>
      </c>
      <c r="E56">
        <v>0.05</v>
      </c>
      <c r="F56">
        <v>0.8</v>
      </c>
      <c r="G56">
        <v>0.05</v>
      </c>
      <c r="H56">
        <v>0</v>
      </c>
      <c r="I56">
        <v>0.05</v>
      </c>
      <c r="J56">
        <v>0.05</v>
      </c>
      <c r="K56">
        <v>0</v>
      </c>
      <c r="L56">
        <v>0</v>
      </c>
      <c r="M56">
        <v>0</v>
      </c>
      <c r="N56">
        <f t="shared" si="0"/>
        <v>1.0000000000000002</v>
      </c>
      <c r="Q56" s="17" t="s">
        <v>59</v>
      </c>
      <c r="R56">
        <f t="shared" si="1"/>
        <v>0</v>
      </c>
      <c r="S56">
        <f t="shared" si="2"/>
        <v>1</v>
      </c>
      <c r="T56">
        <f t="shared" si="3"/>
        <v>0</v>
      </c>
      <c r="U56">
        <f t="shared" si="4"/>
        <v>0</v>
      </c>
      <c r="V56">
        <f t="shared" si="5"/>
        <v>0</v>
      </c>
      <c r="W56">
        <f t="shared" si="6"/>
        <v>0</v>
      </c>
      <c r="X56">
        <f t="shared" si="7"/>
        <v>0</v>
      </c>
      <c r="Y56">
        <f t="shared" si="8"/>
        <v>0</v>
      </c>
      <c r="Z56">
        <f t="shared" si="9"/>
        <v>0</v>
      </c>
      <c r="AB56">
        <f t="shared" si="10"/>
        <v>1</v>
      </c>
    </row>
    <row r="57" spans="1:28" x14ac:dyDescent="0.25">
      <c r="A57" s="17" t="s">
        <v>85</v>
      </c>
      <c r="B57" s="17" t="s">
        <v>89</v>
      </c>
      <c r="C57" s="17">
        <f t="shared" si="14"/>
        <v>42</v>
      </c>
      <c r="D57">
        <v>0</v>
      </c>
      <c r="E57">
        <v>0.05</v>
      </c>
      <c r="F57">
        <v>0.8</v>
      </c>
      <c r="G57">
        <v>0.05</v>
      </c>
      <c r="H57">
        <v>0</v>
      </c>
      <c r="I57">
        <v>0.05</v>
      </c>
      <c r="J57">
        <v>0.05</v>
      </c>
      <c r="K57">
        <v>0</v>
      </c>
      <c r="L57">
        <v>0</v>
      </c>
      <c r="M57">
        <v>0</v>
      </c>
      <c r="N57">
        <f t="shared" si="0"/>
        <v>1.0000000000000002</v>
      </c>
      <c r="Q57" s="17" t="s">
        <v>85</v>
      </c>
      <c r="R57">
        <f t="shared" si="1"/>
        <v>0</v>
      </c>
      <c r="S57">
        <f t="shared" si="2"/>
        <v>0</v>
      </c>
      <c r="T57">
        <f t="shared" si="3"/>
        <v>1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  <c r="AB57">
        <f t="shared" si="10"/>
        <v>1</v>
      </c>
    </row>
    <row r="58" spans="1:28" x14ac:dyDescent="0.25">
      <c r="A58" s="17" t="s">
        <v>84</v>
      </c>
      <c r="B58" s="17" t="s">
        <v>89</v>
      </c>
      <c r="C58" s="17">
        <f t="shared" si="14"/>
        <v>43</v>
      </c>
      <c r="D58">
        <v>0</v>
      </c>
      <c r="E58">
        <v>0.05</v>
      </c>
      <c r="F58">
        <v>0.8</v>
      </c>
      <c r="G58">
        <v>0.05</v>
      </c>
      <c r="H58">
        <v>0</v>
      </c>
      <c r="I58">
        <v>0.05</v>
      </c>
      <c r="J58">
        <v>0.05</v>
      </c>
      <c r="K58">
        <v>0</v>
      </c>
      <c r="L58">
        <v>0</v>
      </c>
      <c r="M58">
        <v>0</v>
      </c>
      <c r="N58">
        <f t="shared" si="0"/>
        <v>1.0000000000000002</v>
      </c>
      <c r="Q58" s="17" t="s">
        <v>84</v>
      </c>
      <c r="R58">
        <f t="shared" si="1"/>
        <v>0</v>
      </c>
      <c r="S58">
        <f t="shared" si="2"/>
        <v>0</v>
      </c>
      <c r="T58">
        <f t="shared" si="3"/>
        <v>1</v>
      </c>
      <c r="U58">
        <f t="shared" si="4"/>
        <v>0</v>
      </c>
      <c r="V58">
        <f t="shared" si="5"/>
        <v>0</v>
      </c>
      <c r="W58">
        <f t="shared" si="6"/>
        <v>0</v>
      </c>
      <c r="X58">
        <f t="shared" si="7"/>
        <v>0</v>
      </c>
      <c r="Y58">
        <f t="shared" si="8"/>
        <v>0</v>
      </c>
      <c r="Z58">
        <f t="shared" si="9"/>
        <v>0</v>
      </c>
      <c r="AB58">
        <f t="shared" si="10"/>
        <v>1</v>
      </c>
    </row>
    <row r="59" spans="1:28" x14ac:dyDescent="0.25">
      <c r="A59" s="17" t="s">
        <v>53</v>
      </c>
      <c r="B59" s="17" t="s">
        <v>87</v>
      </c>
      <c r="C59" s="17">
        <f t="shared" si="14"/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f t="shared" si="0"/>
        <v>1</v>
      </c>
      <c r="Q59" s="17" t="s">
        <v>53</v>
      </c>
      <c r="R59">
        <f t="shared" si="1"/>
        <v>1</v>
      </c>
      <c r="S59">
        <f t="shared" si="2"/>
        <v>0</v>
      </c>
      <c r="T59">
        <f t="shared" si="3"/>
        <v>0</v>
      </c>
      <c r="U59">
        <f t="shared" si="4"/>
        <v>0</v>
      </c>
      <c r="V59">
        <f t="shared" si="5"/>
        <v>0</v>
      </c>
      <c r="W59">
        <f t="shared" si="6"/>
        <v>0</v>
      </c>
      <c r="X59">
        <f t="shared" si="7"/>
        <v>0</v>
      </c>
      <c r="Y59">
        <f t="shared" si="8"/>
        <v>0</v>
      </c>
      <c r="Z59">
        <f t="shared" si="9"/>
        <v>0</v>
      </c>
      <c r="AB59">
        <f t="shared" si="10"/>
        <v>1</v>
      </c>
    </row>
    <row r="60" spans="1:28" x14ac:dyDescent="0.25">
      <c r="A60" s="17" t="s">
        <v>56</v>
      </c>
      <c r="B60" s="17" t="s">
        <v>88</v>
      </c>
      <c r="C60" s="17">
        <f t="shared" si="14"/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f t="shared" si="0"/>
        <v>1</v>
      </c>
      <c r="Q60" s="17" t="s">
        <v>56</v>
      </c>
      <c r="R60">
        <f t="shared" si="1"/>
        <v>0</v>
      </c>
      <c r="S60">
        <f t="shared" si="2"/>
        <v>1</v>
      </c>
      <c r="T60">
        <f t="shared" si="3"/>
        <v>0</v>
      </c>
      <c r="U60">
        <f t="shared" si="4"/>
        <v>0</v>
      </c>
      <c r="V60">
        <f t="shared" si="5"/>
        <v>0</v>
      </c>
      <c r="W60">
        <f t="shared" si="6"/>
        <v>0</v>
      </c>
      <c r="X60">
        <f t="shared" si="7"/>
        <v>0</v>
      </c>
      <c r="Y60">
        <f t="shared" si="8"/>
        <v>0</v>
      </c>
      <c r="Z60">
        <f t="shared" si="9"/>
        <v>0</v>
      </c>
      <c r="AB60">
        <f t="shared" si="10"/>
        <v>1</v>
      </c>
    </row>
    <row r="61" spans="1:28" x14ac:dyDescent="0.25">
      <c r="A61" s="17" t="s">
        <v>54</v>
      </c>
      <c r="B61" s="17" t="s">
        <v>89</v>
      </c>
      <c r="C61" s="17">
        <f t="shared" si="14"/>
        <v>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f t="shared" si="0"/>
        <v>1</v>
      </c>
      <c r="Q61" s="17" t="s">
        <v>54</v>
      </c>
      <c r="R61">
        <f t="shared" si="1"/>
        <v>0</v>
      </c>
      <c r="S61">
        <f t="shared" si="2"/>
        <v>0</v>
      </c>
      <c r="T61">
        <f t="shared" si="3"/>
        <v>1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  <c r="Z61">
        <f t="shared" si="9"/>
        <v>0</v>
      </c>
      <c r="AB61">
        <f t="shared" si="10"/>
        <v>1</v>
      </c>
    </row>
    <row r="62" spans="1:28" x14ac:dyDescent="0.25">
      <c r="A62" s="17" t="s">
        <v>55</v>
      </c>
      <c r="B62" s="17" t="s">
        <v>88</v>
      </c>
      <c r="C62" s="17">
        <f t="shared" si="14"/>
        <v>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f t="shared" si="0"/>
        <v>1</v>
      </c>
      <c r="Q62" s="17" t="s">
        <v>55</v>
      </c>
      <c r="R62">
        <f t="shared" si="1"/>
        <v>0</v>
      </c>
      <c r="S62">
        <f t="shared" si="2"/>
        <v>1</v>
      </c>
      <c r="T62">
        <f t="shared" si="3"/>
        <v>0</v>
      </c>
      <c r="U62">
        <f t="shared" si="4"/>
        <v>0</v>
      </c>
      <c r="V62">
        <f t="shared" si="5"/>
        <v>0</v>
      </c>
      <c r="W62">
        <f t="shared" si="6"/>
        <v>0</v>
      </c>
      <c r="X62">
        <f t="shared" si="7"/>
        <v>0</v>
      </c>
      <c r="Y62">
        <f t="shared" si="8"/>
        <v>0</v>
      </c>
      <c r="Z62">
        <f t="shared" si="9"/>
        <v>0</v>
      </c>
      <c r="AB62">
        <f t="shared" si="10"/>
        <v>1</v>
      </c>
    </row>
    <row r="63" spans="1:28" x14ac:dyDescent="0.25">
      <c r="A63" s="17" t="s">
        <v>52</v>
      </c>
      <c r="B63" s="17" t="s">
        <v>90</v>
      </c>
      <c r="C63" s="17">
        <f t="shared" si="14"/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f t="shared" si="0"/>
        <v>1</v>
      </c>
      <c r="Q63" s="17" t="s">
        <v>52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1</v>
      </c>
      <c r="V63">
        <f t="shared" si="5"/>
        <v>0</v>
      </c>
      <c r="W63">
        <f t="shared" si="6"/>
        <v>0</v>
      </c>
      <c r="X63">
        <f t="shared" si="7"/>
        <v>0</v>
      </c>
      <c r="Y63">
        <f t="shared" si="8"/>
        <v>0</v>
      </c>
      <c r="Z63">
        <f t="shared" si="9"/>
        <v>0</v>
      </c>
      <c r="AB63">
        <f t="shared" si="10"/>
        <v>1</v>
      </c>
    </row>
    <row r="64" spans="1:28" x14ac:dyDescent="0.25">
      <c r="A64" s="17" t="s">
        <v>130</v>
      </c>
      <c r="B64" s="17" t="s">
        <v>90</v>
      </c>
      <c r="C64" s="17">
        <f t="shared" si="14"/>
        <v>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f t="shared" si="0"/>
        <v>1</v>
      </c>
      <c r="Q64" s="17" t="s">
        <v>84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1</v>
      </c>
      <c r="V64">
        <f t="shared" si="5"/>
        <v>0</v>
      </c>
      <c r="W64">
        <f t="shared" si="6"/>
        <v>0</v>
      </c>
      <c r="X64">
        <f t="shared" si="7"/>
        <v>0</v>
      </c>
      <c r="Y64">
        <f t="shared" si="8"/>
        <v>0</v>
      </c>
      <c r="Z64">
        <f t="shared" si="9"/>
        <v>0</v>
      </c>
      <c r="AB64">
        <f t="shared" si="10"/>
        <v>1</v>
      </c>
    </row>
    <row r="65" spans="1:28" x14ac:dyDescent="0.25">
      <c r="A65" s="17" t="s">
        <v>91</v>
      </c>
      <c r="B65" s="17" t="s">
        <v>88</v>
      </c>
      <c r="C65" s="17">
        <f t="shared" si="14"/>
        <v>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f t="shared" si="0"/>
        <v>1</v>
      </c>
      <c r="Q65" s="17" t="s">
        <v>91</v>
      </c>
      <c r="R65">
        <f t="shared" si="1"/>
        <v>0</v>
      </c>
      <c r="S65">
        <f t="shared" si="2"/>
        <v>1</v>
      </c>
      <c r="T65">
        <f t="shared" si="3"/>
        <v>0</v>
      </c>
      <c r="U65">
        <f t="shared" si="4"/>
        <v>0</v>
      </c>
      <c r="V65">
        <f t="shared" si="5"/>
        <v>0</v>
      </c>
      <c r="W65">
        <f t="shared" si="6"/>
        <v>0</v>
      </c>
      <c r="X65">
        <f t="shared" si="7"/>
        <v>0</v>
      </c>
      <c r="Y65">
        <f t="shared" si="8"/>
        <v>0</v>
      </c>
      <c r="Z65">
        <f t="shared" si="9"/>
        <v>0</v>
      </c>
      <c r="AB65">
        <f t="shared" si="10"/>
        <v>1</v>
      </c>
    </row>
    <row r="66" spans="1:28" x14ac:dyDescent="0.25">
      <c r="A66" s="12"/>
      <c r="B66" s="12"/>
      <c r="C66" s="12"/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Q66" s="12"/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B66" t="s">
        <v>10</v>
      </c>
    </row>
    <row r="67" spans="1:28" x14ac:dyDescent="0.25">
      <c r="A67" s="12" t="s">
        <v>61</v>
      </c>
      <c r="B67" s="12" t="s">
        <v>86</v>
      </c>
      <c r="C67" s="12">
        <v>51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f t="shared" si="0"/>
        <v>1</v>
      </c>
      <c r="Q67" s="12" t="s">
        <v>61</v>
      </c>
      <c r="R67">
        <f t="shared" si="1"/>
        <v>0</v>
      </c>
      <c r="S67">
        <f t="shared" si="2"/>
        <v>0</v>
      </c>
      <c r="T67">
        <f t="shared" si="3"/>
        <v>0</v>
      </c>
      <c r="U67">
        <f t="shared" si="4"/>
        <v>0</v>
      </c>
      <c r="V67">
        <f t="shared" si="5"/>
        <v>0</v>
      </c>
      <c r="W67">
        <f t="shared" si="6"/>
        <v>0</v>
      </c>
      <c r="X67">
        <f t="shared" si="7"/>
        <v>0</v>
      </c>
      <c r="Y67">
        <f t="shared" si="8"/>
        <v>0</v>
      </c>
      <c r="Z67">
        <f t="shared" si="9"/>
        <v>1</v>
      </c>
      <c r="AB67">
        <f t="shared" si="10"/>
        <v>1</v>
      </c>
    </row>
    <row r="68" spans="1:28" x14ac:dyDescent="0.25">
      <c r="A68" s="12" t="s">
        <v>62</v>
      </c>
      <c r="B68" s="12" t="s">
        <v>88</v>
      </c>
      <c r="C68" s="12">
        <f>C67+1</f>
        <v>52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0"/>
        <v>1</v>
      </c>
      <c r="Q68" s="12" t="s">
        <v>62</v>
      </c>
      <c r="R68">
        <f t="shared" si="1"/>
        <v>0</v>
      </c>
      <c r="S68">
        <f t="shared" si="2"/>
        <v>1</v>
      </c>
      <c r="T68">
        <f t="shared" si="3"/>
        <v>0</v>
      </c>
      <c r="U68">
        <f t="shared" si="4"/>
        <v>0</v>
      </c>
      <c r="V68">
        <f t="shared" si="5"/>
        <v>0</v>
      </c>
      <c r="W68">
        <f t="shared" si="6"/>
        <v>0</v>
      </c>
      <c r="X68">
        <f t="shared" si="7"/>
        <v>0</v>
      </c>
      <c r="Y68">
        <f t="shared" si="8"/>
        <v>0</v>
      </c>
      <c r="Z68">
        <f t="shared" si="9"/>
        <v>0</v>
      </c>
      <c r="AB68">
        <f t="shared" si="10"/>
        <v>1</v>
      </c>
    </row>
    <row r="69" spans="1:28" x14ac:dyDescent="0.25">
      <c r="A69" s="12" t="s">
        <v>99</v>
      </c>
      <c r="B69" s="12" t="s">
        <v>88</v>
      </c>
      <c r="C69" s="12">
        <f>C68+1</f>
        <v>53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f t="shared" si="0"/>
        <v>1</v>
      </c>
      <c r="Q69" s="12" t="s">
        <v>99</v>
      </c>
      <c r="R69">
        <f t="shared" si="1"/>
        <v>0</v>
      </c>
      <c r="S69">
        <f t="shared" si="2"/>
        <v>1</v>
      </c>
      <c r="T69">
        <f t="shared" si="3"/>
        <v>0</v>
      </c>
      <c r="U69">
        <f t="shared" si="4"/>
        <v>0</v>
      </c>
      <c r="V69">
        <f t="shared" si="5"/>
        <v>0</v>
      </c>
      <c r="W69">
        <f t="shared" si="6"/>
        <v>0</v>
      </c>
      <c r="X69">
        <f t="shared" si="7"/>
        <v>0</v>
      </c>
      <c r="Y69">
        <f t="shared" si="8"/>
        <v>0</v>
      </c>
      <c r="Z69">
        <f t="shared" si="9"/>
        <v>0</v>
      </c>
      <c r="AB69">
        <f t="shared" si="10"/>
        <v>1</v>
      </c>
    </row>
    <row r="70" spans="1:28" x14ac:dyDescent="0.25">
      <c r="A70" s="12" t="s">
        <v>36</v>
      </c>
      <c r="B70" s="12" t="s">
        <v>88</v>
      </c>
      <c r="C70" s="12">
        <f>C69+1</f>
        <v>54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f t="shared" si="0"/>
        <v>1</v>
      </c>
      <c r="Q70" s="12" t="s">
        <v>36</v>
      </c>
      <c r="R70">
        <f t="shared" si="1"/>
        <v>0</v>
      </c>
      <c r="S70">
        <f t="shared" si="2"/>
        <v>1</v>
      </c>
      <c r="T70">
        <f t="shared" si="3"/>
        <v>0</v>
      </c>
      <c r="U70">
        <f t="shared" si="4"/>
        <v>0</v>
      </c>
      <c r="V70">
        <f t="shared" si="5"/>
        <v>0</v>
      </c>
      <c r="W70">
        <f t="shared" si="6"/>
        <v>0</v>
      </c>
      <c r="X70">
        <f t="shared" si="7"/>
        <v>0</v>
      </c>
      <c r="Y70">
        <f t="shared" si="8"/>
        <v>0</v>
      </c>
      <c r="Z70">
        <f t="shared" si="9"/>
        <v>0</v>
      </c>
      <c r="AB70">
        <f t="shared" si="10"/>
        <v>1</v>
      </c>
    </row>
    <row r="71" spans="1:28" x14ac:dyDescent="0.25">
      <c r="A71" s="12" t="s">
        <v>100</v>
      </c>
      <c r="B71" s="12" t="s">
        <v>64</v>
      </c>
      <c r="C71" s="12">
        <f>C70+1</f>
        <v>55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f t="shared" si="0"/>
        <v>1</v>
      </c>
      <c r="Q71" s="12" t="s">
        <v>100</v>
      </c>
      <c r="R71">
        <f t="shared" si="1"/>
        <v>0</v>
      </c>
      <c r="S71">
        <f t="shared" si="2"/>
        <v>0</v>
      </c>
      <c r="T71">
        <f t="shared" si="3"/>
        <v>0</v>
      </c>
      <c r="U71">
        <f t="shared" si="4"/>
        <v>0</v>
      </c>
      <c r="V71">
        <f t="shared" si="5"/>
        <v>0</v>
      </c>
      <c r="W71">
        <f t="shared" si="6"/>
        <v>0</v>
      </c>
      <c r="X71">
        <f t="shared" si="7"/>
        <v>1</v>
      </c>
      <c r="Y71">
        <f t="shared" si="8"/>
        <v>0</v>
      </c>
      <c r="Z71">
        <f t="shared" si="9"/>
        <v>0</v>
      </c>
      <c r="AB71">
        <f t="shared" si="10"/>
        <v>1</v>
      </c>
    </row>
    <row r="72" spans="1:28" x14ac:dyDescent="0.25">
      <c r="A72" s="12" t="s">
        <v>101</v>
      </c>
      <c r="B72" s="12" t="s">
        <v>89</v>
      </c>
      <c r="C72" s="12">
        <f>C71+1</f>
        <v>56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f t="shared" si="0"/>
        <v>1</v>
      </c>
      <c r="Q72" s="12" t="s">
        <v>101</v>
      </c>
      <c r="R72">
        <f t="shared" si="1"/>
        <v>0</v>
      </c>
      <c r="S72">
        <f t="shared" si="2"/>
        <v>0</v>
      </c>
      <c r="T72">
        <f t="shared" si="3"/>
        <v>1</v>
      </c>
      <c r="U72">
        <f t="shared" si="4"/>
        <v>0</v>
      </c>
      <c r="V72">
        <f t="shared" si="5"/>
        <v>0</v>
      </c>
      <c r="W72">
        <f t="shared" si="6"/>
        <v>0</v>
      </c>
      <c r="X72">
        <f t="shared" si="7"/>
        <v>0</v>
      </c>
      <c r="Y72">
        <f t="shared" si="8"/>
        <v>0</v>
      </c>
      <c r="Z72">
        <f t="shared" si="9"/>
        <v>0</v>
      </c>
      <c r="AB72">
        <f t="shared" si="10"/>
        <v>1</v>
      </c>
    </row>
    <row r="73" spans="1:28" x14ac:dyDescent="0.25"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</row>
    <row r="74" spans="1:28" x14ac:dyDescent="0.25"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28" x14ac:dyDescent="0.25"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</row>
    <row r="76" spans="1:28" x14ac:dyDescent="0.25">
      <c r="R76" t="s">
        <v>10</v>
      </c>
      <c r="S76" t="s">
        <v>10</v>
      </c>
    </row>
    <row r="77" spans="1:28" x14ac:dyDescent="0.25">
      <c r="D77" s="12" t="s">
        <v>109</v>
      </c>
      <c r="E77" s="12" t="s">
        <v>110</v>
      </c>
      <c r="F77" s="12" t="s">
        <v>111</v>
      </c>
      <c r="G77" s="12" t="s">
        <v>112</v>
      </c>
      <c r="H77" s="12" t="s">
        <v>80</v>
      </c>
      <c r="I77" s="12" t="s">
        <v>81</v>
      </c>
      <c r="J77" s="12" t="s">
        <v>82</v>
      </c>
      <c r="K77" s="12" t="s">
        <v>135</v>
      </c>
      <c r="L77" s="12"/>
      <c r="M77" s="12"/>
      <c r="N77" s="12" t="s">
        <v>34</v>
      </c>
      <c r="R77">
        <f>SUM(R12:R72)</f>
        <v>7</v>
      </c>
      <c r="S77">
        <f t="shared" ref="S77:Z77" si="15">SUM(S12:S72)</f>
        <v>29</v>
      </c>
      <c r="T77">
        <f t="shared" si="15"/>
        <v>7</v>
      </c>
      <c r="U77">
        <f t="shared" si="15"/>
        <v>4</v>
      </c>
      <c r="V77">
        <f t="shared" si="15"/>
        <v>1</v>
      </c>
      <c r="W77">
        <f t="shared" si="15"/>
        <v>1</v>
      </c>
      <c r="X77">
        <f t="shared" si="15"/>
        <v>2</v>
      </c>
      <c r="Y77">
        <f t="shared" si="15"/>
        <v>1</v>
      </c>
      <c r="Z77">
        <f t="shared" si="15"/>
        <v>4</v>
      </c>
      <c r="AA77">
        <f>SUM(R77:Z77)</f>
        <v>56</v>
      </c>
      <c r="AB77">
        <f>SUM(AB12:AB72)</f>
        <v>56</v>
      </c>
    </row>
    <row r="79" spans="1:28" x14ac:dyDescent="0.25">
      <c r="R79" s="13" t="s">
        <v>87</v>
      </c>
      <c r="S79" s="13" t="s">
        <v>88</v>
      </c>
      <c r="T79" s="13" t="s">
        <v>89</v>
      </c>
      <c r="U79" s="13" t="s">
        <v>90</v>
      </c>
      <c r="V79" s="13" t="s">
        <v>103</v>
      </c>
      <c r="W79" s="13" t="s">
        <v>108</v>
      </c>
      <c r="X79" s="13" t="s">
        <v>64</v>
      </c>
      <c r="Y79" s="13" t="s">
        <v>114</v>
      </c>
      <c r="Z79" s="13" t="s">
        <v>86</v>
      </c>
      <c r="AA79" s="13" t="s">
        <v>34</v>
      </c>
      <c r="AB79" s="13" t="s">
        <v>34</v>
      </c>
    </row>
    <row r="83" spans="16:27" x14ac:dyDescent="0.25">
      <c r="P83" t="s">
        <v>115</v>
      </c>
      <c r="R83">
        <v>70</v>
      </c>
      <c r="S83">
        <v>40</v>
      </c>
      <c r="T83">
        <v>30</v>
      </c>
      <c r="U83">
        <v>20</v>
      </c>
      <c r="V83">
        <v>15</v>
      </c>
      <c r="W83">
        <v>15</v>
      </c>
      <c r="X83">
        <v>5</v>
      </c>
      <c r="Y83">
        <v>200</v>
      </c>
      <c r="Z83">
        <v>150</v>
      </c>
    </row>
    <row r="86" spans="16:27" x14ac:dyDescent="0.25">
      <c r="P86" t="s">
        <v>115</v>
      </c>
      <c r="R86">
        <f>R77*R83</f>
        <v>490</v>
      </c>
      <c r="S86">
        <f t="shared" ref="S86:Z86" si="16">S77*S83</f>
        <v>1160</v>
      </c>
      <c r="T86">
        <f t="shared" si="16"/>
        <v>210</v>
      </c>
      <c r="U86">
        <f t="shared" si="16"/>
        <v>80</v>
      </c>
      <c r="V86">
        <f t="shared" si="16"/>
        <v>15</v>
      </c>
      <c r="W86">
        <f t="shared" si="16"/>
        <v>15</v>
      </c>
      <c r="X86">
        <f t="shared" si="16"/>
        <v>10</v>
      </c>
      <c r="Y86">
        <f t="shared" si="16"/>
        <v>200</v>
      </c>
      <c r="Z86">
        <f t="shared" si="16"/>
        <v>600</v>
      </c>
      <c r="AA86">
        <f>SUM(R86:Z86)</f>
        <v>2780</v>
      </c>
    </row>
    <row r="90" spans="16:27" x14ac:dyDescent="0.25">
      <c r="P90" t="s">
        <v>116</v>
      </c>
      <c r="R90">
        <v>5</v>
      </c>
      <c r="S90">
        <v>4</v>
      </c>
      <c r="T90">
        <v>2</v>
      </c>
      <c r="U90">
        <v>2</v>
      </c>
      <c r="V90">
        <v>2</v>
      </c>
      <c r="W90">
        <v>2</v>
      </c>
      <c r="X90">
        <v>2</v>
      </c>
      <c r="Y90">
        <v>6</v>
      </c>
      <c r="Z90">
        <v>6</v>
      </c>
    </row>
    <row r="91" spans="16:27" x14ac:dyDescent="0.25">
      <c r="R91">
        <f>R90*R77</f>
        <v>35</v>
      </c>
      <c r="S91">
        <f t="shared" ref="S91:Z91" si="17">S90*S77</f>
        <v>116</v>
      </c>
      <c r="T91">
        <f t="shared" si="17"/>
        <v>14</v>
      </c>
      <c r="U91">
        <f t="shared" si="17"/>
        <v>8</v>
      </c>
      <c r="V91">
        <f t="shared" si="17"/>
        <v>2</v>
      </c>
      <c r="W91">
        <f t="shared" si="17"/>
        <v>2</v>
      </c>
      <c r="X91">
        <f t="shared" si="17"/>
        <v>4</v>
      </c>
      <c r="Y91">
        <f t="shared" si="17"/>
        <v>6</v>
      </c>
      <c r="Z91">
        <f t="shared" si="17"/>
        <v>24</v>
      </c>
      <c r="AA91">
        <f>SUM(R91:Z91)</f>
        <v>211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24" sqref="D24"/>
    </sheetView>
  </sheetViews>
  <sheetFormatPr defaultRowHeight="13.2" x14ac:dyDescent="0.25"/>
  <cols>
    <col min="1" max="1" width="13.5546875" customWidth="1"/>
  </cols>
  <sheetData>
    <row r="1" spans="1:10" x14ac:dyDescent="0.25">
      <c r="A1" t="s">
        <v>10</v>
      </c>
      <c r="B1" t="s">
        <v>117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J1" t="s">
        <v>34</v>
      </c>
    </row>
    <row r="3" spans="1:10" x14ac:dyDescent="0.25">
      <c r="A3" t="s">
        <v>118</v>
      </c>
      <c r="B3">
        <v>2</v>
      </c>
      <c r="C3">
        <v>10</v>
      </c>
      <c r="D3">
        <v>3</v>
      </c>
      <c r="E3">
        <v>9</v>
      </c>
      <c r="F3">
        <v>5</v>
      </c>
      <c r="G3">
        <v>3</v>
      </c>
      <c r="H3">
        <v>7</v>
      </c>
      <c r="J3">
        <f>SUM(B3:I3)</f>
        <v>39</v>
      </c>
    </row>
    <row r="4" spans="1:10" x14ac:dyDescent="0.25">
      <c r="A4" t="s">
        <v>119</v>
      </c>
      <c r="C4">
        <v>3</v>
      </c>
      <c r="D4">
        <v>4</v>
      </c>
      <c r="E4">
        <v>3</v>
      </c>
      <c r="H4">
        <v>5</v>
      </c>
      <c r="J4">
        <f>SUM(B4:I4)</f>
        <v>15</v>
      </c>
    </row>
    <row r="5" spans="1:10" x14ac:dyDescent="0.25">
      <c r="A5" t="s">
        <v>120</v>
      </c>
      <c r="B5" t="s">
        <v>10</v>
      </c>
      <c r="C5" t="s">
        <v>10</v>
      </c>
      <c r="D5" t="s">
        <v>10</v>
      </c>
      <c r="E5">
        <v>1</v>
      </c>
      <c r="F5">
        <v>1</v>
      </c>
      <c r="J5">
        <f>SUM(B5:I5)</f>
        <v>2</v>
      </c>
    </row>
    <row r="6" spans="1:10" x14ac:dyDescent="0.25">
      <c r="A6" t="s">
        <v>121</v>
      </c>
      <c r="B6">
        <v>0</v>
      </c>
      <c r="J6">
        <f>SUM(B6:I6)</f>
        <v>0</v>
      </c>
    </row>
    <row r="7" spans="1:10" x14ac:dyDescent="0.25">
      <c r="A7" t="s">
        <v>133</v>
      </c>
      <c r="B7">
        <v>2</v>
      </c>
      <c r="F7">
        <v>2</v>
      </c>
      <c r="J7">
        <f>SUM(B7:I7)</f>
        <v>4</v>
      </c>
    </row>
    <row r="8" spans="1:10" x14ac:dyDescent="0.25">
      <c r="J8">
        <f>SUM(J3:J7)</f>
        <v>60</v>
      </c>
    </row>
    <row r="9" spans="1:10" x14ac:dyDescent="0.25">
      <c r="A9" t="s">
        <v>34</v>
      </c>
    </row>
    <row r="15" spans="1:10" x14ac:dyDescent="0.25">
      <c r="A15" t="s">
        <v>131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D1" workbookViewId="0">
      <selection activeCell="H82" sqref="H82"/>
    </sheetView>
  </sheetViews>
  <sheetFormatPr defaultRowHeight="13.2" x14ac:dyDescent="0.25"/>
  <cols>
    <col min="2" max="11" width="11.44140625" customWidth="1"/>
  </cols>
  <sheetData>
    <row r="1" spans="1:13" ht="26.4" x14ac:dyDescent="0.25">
      <c r="A1" s="1"/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16</v>
      </c>
      <c r="I1" s="1" t="s">
        <v>43</v>
      </c>
      <c r="J1" s="1" t="s">
        <v>6</v>
      </c>
      <c r="K1" s="1" t="s">
        <v>15</v>
      </c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</row>
    <row r="4" spans="1:13" x14ac:dyDescent="0.25">
      <c r="B4" t="s">
        <v>10</v>
      </c>
      <c r="H4" t="s">
        <v>18</v>
      </c>
    </row>
    <row r="5" spans="1:13" x14ac:dyDescent="0.25">
      <c r="H5" t="s">
        <v>19</v>
      </c>
    </row>
    <row r="8" spans="1:13" x14ac:dyDescent="0.25">
      <c r="C8" s="4" t="s">
        <v>9</v>
      </c>
      <c r="D8" s="4" t="s">
        <v>10</v>
      </c>
      <c r="E8" s="4" t="s">
        <v>11</v>
      </c>
      <c r="F8" s="4" t="s">
        <v>14</v>
      </c>
      <c r="G8" s="4"/>
      <c r="H8" s="4"/>
      <c r="I8" s="4"/>
      <c r="J8" s="4"/>
      <c r="K8" s="4">
        <v>1</v>
      </c>
    </row>
    <row r="9" spans="1:13" x14ac:dyDescent="0.25">
      <c r="C9" s="4"/>
      <c r="D9" s="4"/>
      <c r="E9" s="4" t="s">
        <v>12</v>
      </c>
      <c r="F9" s="4"/>
      <c r="G9" s="4"/>
      <c r="H9" s="4"/>
      <c r="I9" s="4"/>
      <c r="J9" s="4"/>
      <c r="K9" s="4"/>
    </row>
    <row r="10" spans="1:13" x14ac:dyDescent="0.25">
      <c r="C10" s="4"/>
      <c r="D10" s="4"/>
      <c r="E10" s="4" t="s">
        <v>13</v>
      </c>
      <c r="F10" s="4"/>
      <c r="G10" s="4"/>
      <c r="H10" s="4"/>
      <c r="I10" s="4"/>
      <c r="J10" s="4"/>
      <c r="K10" s="4"/>
    </row>
    <row r="13" spans="1:13" x14ac:dyDescent="0.25">
      <c r="D13" s="5" t="s">
        <v>8</v>
      </c>
      <c r="E13" s="5"/>
      <c r="F13" s="5" t="s">
        <v>22</v>
      </c>
      <c r="G13" s="5" t="s">
        <v>20</v>
      </c>
      <c r="H13" s="5"/>
      <c r="I13" s="5"/>
      <c r="J13" s="5" t="s">
        <v>21</v>
      </c>
      <c r="K13" s="5"/>
    </row>
    <row r="15" spans="1:13" x14ac:dyDescent="0.25">
      <c r="A15" s="3"/>
      <c r="B15" s="3"/>
      <c r="C15" s="3" t="s">
        <v>14</v>
      </c>
      <c r="D15" s="3"/>
      <c r="E15" s="3" t="s">
        <v>36</v>
      </c>
      <c r="F15" s="3" t="s">
        <v>45</v>
      </c>
      <c r="G15" s="3"/>
      <c r="H15" s="3"/>
      <c r="I15" s="3" t="s">
        <v>40</v>
      </c>
      <c r="J15" s="3"/>
      <c r="K15" s="3">
        <v>3</v>
      </c>
    </row>
    <row r="16" spans="1:13" x14ac:dyDescent="0.25">
      <c r="A16" s="3"/>
      <c r="B16" s="3"/>
      <c r="C16" s="3"/>
      <c r="D16" s="3"/>
      <c r="E16" s="3" t="s">
        <v>41</v>
      </c>
      <c r="F16" s="3"/>
      <c r="G16" s="3"/>
      <c r="H16" s="3"/>
      <c r="I16" s="3" t="s">
        <v>44</v>
      </c>
      <c r="J16" s="3"/>
      <c r="K16" s="3"/>
    </row>
    <row r="17" spans="1:11" x14ac:dyDescent="0.25">
      <c r="A17" s="3"/>
      <c r="B17" s="3"/>
      <c r="C17" s="3"/>
      <c r="D17" s="3"/>
      <c r="E17" s="3" t="s">
        <v>42</v>
      </c>
      <c r="F17" s="3"/>
      <c r="G17" s="3"/>
      <c r="H17" s="3"/>
      <c r="I17" s="3"/>
      <c r="J17" s="3"/>
      <c r="K17" s="3" t="s">
        <v>10</v>
      </c>
    </row>
    <row r="18" spans="1:11" x14ac:dyDescent="0.25">
      <c r="A18" s="3"/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</row>
    <row r="21" spans="1:11" x14ac:dyDescent="0.25">
      <c r="E21" t="s">
        <v>10</v>
      </c>
    </row>
    <row r="22" spans="1:11" x14ac:dyDescent="0.25">
      <c r="C22" t="s">
        <v>10</v>
      </c>
      <c r="D22" s="6" t="s">
        <v>48</v>
      </c>
      <c r="E22" s="6" t="s">
        <v>49</v>
      </c>
      <c r="F22" s="6"/>
      <c r="G22" s="6" t="s">
        <v>51</v>
      </c>
      <c r="H22" s="6"/>
      <c r="I22" s="6"/>
      <c r="J22" s="6"/>
      <c r="K22" s="6">
        <v>6</v>
      </c>
    </row>
    <row r="23" spans="1:11" x14ac:dyDescent="0.25">
      <c r="D23" s="6"/>
      <c r="E23" s="6" t="s">
        <v>50</v>
      </c>
      <c r="F23" s="6"/>
      <c r="G23" s="6"/>
      <c r="H23" s="6"/>
      <c r="I23" s="6"/>
      <c r="J23" s="6"/>
      <c r="K23" s="6"/>
    </row>
    <row r="24" spans="1:11" x14ac:dyDescent="0.25">
      <c r="D24" s="6"/>
      <c r="E24" s="6"/>
      <c r="F24" s="6"/>
      <c r="G24" s="6"/>
      <c r="H24" s="6"/>
      <c r="I24" s="6"/>
      <c r="J24" s="6"/>
      <c r="K24" s="6"/>
    </row>
    <row r="26" spans="1:11" x14ac:dyDescent="0.25">
      <c r="C26" t="s">
        <v>52</v>
      </c>
      <c r="D26" t="s">
        <v>53</v>
      </c>
      <c r="E26" t="s">
        <v>56</v>
      </c>
      <c r="F26" t="s">
        <v>54</v>
      </c>
      <c r="G26" t="s">
        <v>52</v>
      </c>
      <c r="K26">
        <v>2</v>
      </c>
    </row>
    <row r="27" spans="1:11" x14ac:dyDescent="0.25">
      <c r="D27" t="s">
        <v>58</v>
      </c>
      <c r="E27" t="s">
        <v>57</v>
      </c>
      <c r="F27" t="s">
        <v>55</v>
      </c>
    </row>
    <row r="28" spans="1:11" x14ac:dyDescent="0.25">
      <c r="E28" t="s">
        <v>59</v>
      </c>
    </row>
    <row r="29" spans="1:11" x14ac:dyDescent="0.25">
      <c r="E29" t="s">
        <v>60</v>
      </c>
    </row>
    <row r="32" spans="1:11" x14ac:dyDescent="0.25">
      <c r="A32" t="s">
        <v>10</v>
      </c>
      <c r="C32" t="s">
        <v>61</v>
      </c>
      <c r="E32" t="s">
        <v>62</v>
      </c>
      <c r="J32" t="s">
        <v>63</v>
      </c>
    </row>
    <row r="33" spans="1:14" x14ac:dyDescent="0.25">
      <c r="E33" t="s">
        <v>64</v>
      </c>
    </row>
    <row r="35" spans="1:14" x14ac:dyDescent="0.25">
      <c r="A35" t="s">
        <v>34</v>
      </c>
      <c r="B35">
        <v>1</v>
      </c>
      <c r="C35">
        <v>4</v>
      </c>
      <c r="D35">
        <v>4</v>
      </c>
      <c r="E35">
        <v>17</v>
      </c>
      <c r="F35">
        <v>5</v>
      </c>
      <c r="G35">
        <v>3</v>
      </c>
      <c r="H35">
        <v>3</v>
      </c>
      <c r="I35">
        <v>2</v>
      </c>
      <c r="J35">
        <v>2</v>
      </c>
      <c r="N35" t="s">
        <v>10</v>
      </c>
    </row>
    <row r="37" spans="1:14" ht="26.4" x14ac:dyDescent="0.25">
      <c r="B37" s="1" t="s">
        <v>1</v>
      </c>
      <c r="C37" s="1" t="s">
        <v>3</v>
      </c>
      <c r="D37" s="1" t="s">
        <v>2</v>
      </c>
      <c r="E37" s="1" t="s">
        <v>0</v>
      </c>
      <c r="F37" s="1" t="s">
        <v>4</v>
      </c>
      <c r="G37" s="1" t="s">
        <v>5</v>
      </c>
      <c r="H37" s="1" t="s">
        <v>16</v>
      </c>
      <c r="I37" s="1" t="s">
        <v>43</v>
      </c>
      <c r="J37" s="1" t="s">
        <v>6</v>
      </c>
      <c r="K37" s="1" t="s">
        <v>15</v>
      </c>
    </row>
    <row r="38" spans="1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4" x14ac:dyDescent="0.25">
      <c r="B40" s="12" t="s">
        <v>77</v>
      </c>
      <c r="C40" s="12" t="s">
        <v>78</v>
      </c>
      <c r="D40" s="12" t="s">
        <v>79</v>
      </c>
      <c r="E40" s="12" t="s">
        <v>80</v>
      </c>
      <c r="F40" s="12" t="s">
        <v>81</v>
      </c>
      <c r="G40" s="12" t="s">
        <v>82</v>
      </c>
      <c r="H40" s="12" t="s">
        <v>83</v>
      </c>
      <c r="I40" s="12"/>
      <c r="J40" s="12"/>
      <c r="K40" s="12" t="s">
        <v>34</v>
      </c>
    </row>
    <row r="43" spans="1:14" x14ac:dyDescent="0.25">
      <c r="A43" s="12" t="s">
        <v>7</v>
      </c>
      <c r="B43">
        <v>0.25</v>
      </c>
      <c r="C43">
        <v>0.05</v>
      </c>
      <c r="D43">
        <v>0.1</v>
      </c>
      <c r="E43">
        <v>0.1</v>
      </c>
      <c r="F43">
        <v>0.1</v>
      </c>
      <c r="G43">
        <v>0.2</v>
      </c>
      <c r="H43">
        <v>0.2</v>
      </c>
      <c r="K43" s="18">
        <f>SUM(B43:J43)</f>
        <v>1</v>
      </c>
      <c r="M43">
        <v>250</v>
      </c>
    </row>
    <row r="44" spans="1:14" x14ac:dyDescent="0.25">
      <c r="A44" s="12"/>
    </row>
    <row r="45" spans="1:14" x14ac:dyDescent="0.25">
      <c r="A45" s="13" t="s">
        <v>9</v>
      </c>
      <c r="B45">
        <v>0.2</v>
      </c>
      <c r="D45">
        <v>0.1</v>
      </c>
      <c r="H45">
        <v>0.7</v>
      </c>
      <c r="K45" s="18">
        <f t="shared" ref="K45:K95" si="0">SUM(B45:J45)</f>
        <v>1</v>
      </c>
      <c r="M45">
        <v>200</v>
      </c>
    </row>
    <row r="46" spans="1:14" x14ac:dyDescent="0.25">
      <c r="A46" s="13" t="s">
        <v>11</v>
      </c>
      <c r="H46">
        <v>1</v>
      </c>
      <c r="K46" s="18">
        <f t="shared" si="0"/>
        <v>1</v>
      </c>
      <c r="M46">
        <v>110</v>
      </c>
    </row>
    <row r="47" spans="1:14" x14ac:dyDescent="0.25">
      <c r="A47" s="13" t="s">
        <v>12</v>
      </c>
      <c r="H47">
        <v>1</v>
      </c>
      <c r="K47" s="18">
        <f t="shared" si="0"/>
        <v>1</v>
      </c>
      <c r="M47">
        <v>110</v>
      </c>
    </row>
    <row r="48" spans="1:14" x14ac:dyDescent="0.25">
      <c r="A48" s="13" t="s">
        <v>13</v>
      </c>
      <c r="H48">
        <v>1</v>
      </c>
      <c r="K48" s="18">
        <f t="shared" si="0"/>
        <v>1</v>
      </c>
      <c r="M48">
        <v>110</v>
      </c>
    </row>
    <row r="49" spans="1:21" x14ac:dyDescent="0.25">
      <c r="A49" s="13" t="s">
        <v>14</v>
      </c>
      <c r="H49">
        <v>1</v>
      </c>
      <c r="K49" s="18">
        <f t="shared" si="0"/>
        <v>1</v>
      </c>
      <c r="M49">
        <v>80</v>
      </c>
      <c r="T49" t="s">
        <v>10</v>
      </c>
    </row>
    <row r="50" spans="1:21" x14ac:dyDescent="0.25">
      <c r="A50" s="13" t="s">
        <v>72</v>
      </c>
      <c r="H50">
        <v>1</v>
      </c>
      <c r="K50" s="18">
        <f t="shared" si="0"/>
        <v>1</v>
      </c>
      <c r="M50">
        <v>90</v>
      </c>
    </row>
    <row r="51" spans="1:21" x14ac:dyDescent="0.25">
      <c r="A51" s="12"/>
    </row>
    <row r="52" spans="1:21" x14ac:dyDescent="0.25">
      <c r="A52" s="16" t="s">
        <v>8</v>
      </c>
      <c r="F52">
        <v>0.6</v>
      </c>
      <c r="H52">
        <v>0.4</v>
      </c>
      <c r="K52" s="18">
        <f t="shared" si="0"/>
        <v>1</v>
      </c>
      <c r="M52">
        <v>130</v>
      </c>
    </row>
    <row r="53" spans="1:21" x14ac:dyDescent="0.25">
      <c r="A53" s="16" t="s">
        <v>22</v>
      </c>
      <c r="F53">
        <v>0.6</v>
      </c>
      <c r="H53">
        <v>0.4</v>
      </c>
      <c r="K53" s="18">
        <f t="shared" si="0"/>
        <v>1</v>
      </c>
      <c r="M53">
        <v>80</v>
      </c>
      <c r="Q53" t="s">
        <v>10</v>
      </c>
    </row>
    <row r="54" spans="1:21" x14ac:dyDescent="0.25">
      <c r="A54" s="16" t="s">
        <v>20</v>
      </c>
      <c r="F54">
        <v>0.6</v>
      </c>
      <c r="H54">
        <v>0.4</v>
      </c>
      <c r="K54" s="18">
        <f t="shared" si="0"/>
        <v>1</v>
      </c>
      <c r="M54">
        <v>60</v>
      </c>
    </row>
    <row r="55" spans="1:21" x14ac:dyDescent="0.25">
      <c r="A55" s="16" t="s">
        <v>21</v>
      </c>
      <c r="F55">
        <v>0.6</v>
      </c>
      <c r="H55">
        <v>0.4</v>
      </c>
      <c r="K55" s="18">
        <f t="shared" si="0"/>
        <v>1</v>
      </c>
      <c r="M55">
        <v>40</v>
      </c>
    </row>
    <row r="56" spans="1:21" x14ac:dyDescent="0.25">
      <c r="A56" s="12"/>
    </row>
    <row r="57" spans="1:21" x14ac:dyDescent="0.25">
      <c r="A57" s="14" t="s">
        <v>14</v>
      </c>
      <c r="B57">
        <v>0.5</v>
      </c>
      <c r="D57">
        <v>0.1</v>
      </c>
      <c r="F57">
        <v>0.2</v>
      </c>
      <c r="H57">
        <v>0.2</v>
      </c>
      <c r="K57" s="20">
        <f t="shared" si="0"/>
        <v>1</v>
      </c>
      <c r="M57">
        <v>200</v>
      </c>
    </row>
    <row r="58" spans="1:21" x14ac:dyDescent="0.25">
      <c r="A58" s="14" t="s">
        <v>36</v>
      </c>
      <c r="B58">
        <v>1</v>
      </c>
      <c r="K58" s="20">
        <f t="shared" si="0"/>
        <v>1</v>
      </c>
      <c r="M58">
        <v>110</v>
      </c>
      <c r="U58" t="s">
        <v>63</v>
      </c>
    </row>
    <row r="59" spans="1:21" x14ac:dyDescent="0.25">
      <c r="A59" s="14" t="s">
        <v>41</v>
      </c>
      <c r="B59">
        <v>1</v>
      </c>
      <c r="K59" s="20">
        <f t="shared" si="0"/>
        <v>1</v>
      </c>
      <c r="M59">
        <v>110</v>
      </c>
    </row>
    <row r="60" spans="1:21" x14ac:dyDescent="0.25">
      <c r="A60" s="14" t="s">
        <v>42</v>
      </c>
      <c r="H60">
        <v>1</v>
      </c>
      <c r="K60" s="20">
        <f t="shared" si="0"/>
        <v>1</v>
      </c>
      <c r="M60">
        <v>110</v>
      </c>
    </row>
    <row r="61" spans="1:21" x14ac:dyDescent="0.25">
      <c r="A61" s="14" t="s">
        <v>37</v>
      </c>
      <c r="H61">
        <v>1</v>
      </c>
      <c r="K61" s="20">
        <f t="shared" si="0"/>
        <v>1</v>
      </c>
      <c r="M61">
        <v>110</v>
      </c>
    </row>
    <row r="62" spans="1:21" x14ac:dyDescent="0.25">
      <c r="A62" s="14" t="s">
        <v>38</v>
      </c>
      <c r="B62">
        <v>1</v>
      </c>
      <c r="K62" s="20">
        <f t="shared" si="0"/>
        <v>1</v>
      </c>
      <c r="M62">
        <v>110</v>
      </c>
    </row>
    <row r="63" spans="1:21" x14ac:dyDescent="0.25">
      <c r="A63" s="14" t="s">
        <v>39</v>
      </c>
      <c r="K63" s="20">
        <f t="shared" si="0"/>
        <v>0</v>
      </c>
      <c r="M63">
        <v>0</v>
      </c>
    </row>
    <row r="64" spans="1:21" x14ac:dyDescent="0.25">
      <c r="A64" s="14" t="s">
        <v>72</v>
      </c>
      <c r="B64">
        <v>1</v>
      </c>
      <c r="K64" s="20">
        <f t="shared" si="0"/>
        <v>1</v>
      </c>
      <c r="M64">
        <v>110</v>
      </c>
    </row>
    <row r="65" spans="1:13" x14ac:dyDescent="0.25">
      <c r="A65" s="14" t="s">
        <v>73</v>
      </c>
      <c r="H65">
        <v>1</v>
      </c>
      <c r="K65" s="20">
        <f t="shared" si="0"/>
        <v>1</v>
      </c>
      <c r="M65">
        <v>110</v>
      </c>
    </row>
    <row r="66" spans="1:13" x14ac:dyDescent="0.25">
      <c r="A66" s="14" t="s">
        <v>74</v>
      </c>
      <c r="F66">
        <v>1</v>
      </c>
      <c r="K66" s="20">
        <f t="shared" si="0"/>
        <v>1</v>
      </c>
      <c r="M66">
        <v>110</v>
      </c>
    </row>
    <row r="67" spans="1:13" x14ac:dyDescent="0.25">
      <c r="A67" s="12"/>
    </row>
    <row r="68" spans="1:13" x14ac:dyDescent="0.25">
      <c r="A68" s="15" t="s">
        <v>48</v>
      </c>
      <c r="C68">
        <v>0.3</v>
      </c>
      <c r="E68">
        <v>0.5</v>
      </c>
      <c r="G68">
        <v>0.2</v>
      </c>
      <c r="K68" s="19">
        <f t="shared" si="0"/>
        <v>1</v>
      </c>
      <c r="M68">
        <v>130</v>
      </c>
    </row>
    <row r="69" spans="1:13" x14ac:dyDescent="0.25">
      <c r="A69" s="15" t="s">
        <v>49</v>
      </c>
      <c r="E69">
        <v>1</v>
      </c>
      <c r="K69" s="19">
        <f t="shared" si="0"/>
        <v>1</v>
      </c>
      <c r="M69">
        <v>110</v>
      </c>
    </row>
    <row r="70" spans="1:13" x14ac:dyDescent="0.25">
      <c r="A70" s="15" t="s">
        <v>50</v>
      </c>
      <c r="E70">
        <v>1</v>
      </c>
      <c r="K70" s="19">
        <f t="shared" si="0"/>
        <v>1</v>
      </c>
      <c r="M70">
        <v>110</v>
      </c>
    </row>
    <row r="71" spans="1:13" x14ac:dyDescent="0.25">
      <c r="A71" s="15" t="s">
        <v>51</v>
      </c>
      <c r="E71">
        <v>1</v>
      </c>
      <c r="K71" s="19">
        <f t="shared" si="0"/>
        <v>1</v>
      </c>
      <c r="M71">
        <v>80</v>
      </c>
    </row>
    <row r="72" spans="1:13" x14ac:dyDescent="0.25">
      <c r="A72" s="15" t="s">
        <v>72</v>
      </c>
      <c r="E72">
        <v>1</v>
      </c>
      <c r="K72" s="19">
        <f t="shared" si="0"/>
        <v>1</v>
      </c>
      <c r="M72">
        <v>110</v>
      </c>
    </row>
    <row r="73" spans="1:13" x14ac:dyDescent="0.25">
      <c r="A73" s="15" t="s">
        <v>73</v>
      </c>
      <c r="E73">
        <v>1</v>
      </c>
      <c r="K73" s="19">
        <f t="shared" si="0"/>
        <v>1</v>
      </c>
      <c r="M73">
        <v>110</v>
      </c>
    </row>
    <row r="74" spans="1:13" x14ac:dyDescent="0.25">
      <c r="A74" s="15" t="s">
        <v>74</v>
      </c>
      <c r="C74">
        <v>1</v>
      </c>
      <c r="K74" s="19">
        <f t="shared" si="0"/>
        <v>1</v>
      </c>
      <c r="M74">
        <v>110</v>
      </c>
    </row>
    <row r="75" spans="1:13" x14ac:dyDescent="0.25">
      <c r="A75" s="15" t="s">
        <v>75</v>
      </c>
      <c r="C75">
        <v>1</v>
      </c>
      <c r="K75" s="19">
        <f t="shared" si="0"/>
        <v>1</v>
      </c>
      <c r="M75">
        <v>110</v>
      </c>
    </row>
    <row r="76" spans="1:13" x14ac:dyDescent="0.25">
      <c r="A76" s="15" t="s">
        <v>76</v>
      </c>
      <c r="C76">
        <v>1</v>
      </c>
      <c r="K76" s="19">
        <f t="shared" si="0"/>
        <v>1</v>
      </c>
      <c r="M76">
        <v>110</v>
      </c>
    </row>
    <row r="77" spans="1:13" x14ac:dyDescent="0.25">
      <c r="A77" s="12"/>
    </row>
    <row r="78" spans="1:13" x14ac:dyDescent="0.25">
      <c r="A78" s="17" t="s">
        <v>52</v>
      </c>
      <c r="D78">
        <v>0.1</v>
      </c>
      <c r="G78">
        <v>0.7</v>
      </c>
      <c r="H78">
        <v>0.2</v>
      </c>
      <c r="K78" s="19">
        <f t="shared" si="0"/>
        <v>1</v>
      </c>
      <c r="M78">
        <v>200</v>
      </c>
    </row>
    <row r="79" spans="1:13" x14ac:dyDescent="0.25">
      <c r="A79" s="17" t="s">
        <v>58</v>
      </c>
      <c r="C79">
        <v>0</v>
      </c>
      <c r="D79">
        <v>0.1</v>
      </c>
      <c r="E79">
        <v>0</v>
      </c>
      <c r="F79">
        <v>0.2</v>
      </c>
      <c r="G79">
        <v>0</v>
      </c>
      <c r="H79">
        <v>0.7</v>
      </c>
      <c r="I79">
        <v>0</v>
      </c>
      <c r="J79">
        <v>0</v>
      </c>
      <c r="K79" s="19">
        <f t="shared" si="0"/>
        <v>1</v>
      </c>
      <c r="M79">
        <v>130</v>
      </c>
    </row>
    <row r="80" spans="1:13" x14ac:dyDescent="0.25">
      <c r="A80" s="17" t="s">
        <v>57</v>
      </c>
      <c r="D80">
        <v>0.1</v>
      </c>
      <c r="F80">
        <v>0.3</v>
      </c>
      <c r="H80">
        <v>0.6</v>
      </c>
      <c r="K80" s="19">
        <f t="shared" si="0"/>
        <v>1</v>
      </c>
      <c r="M80">
        <v>110</v>
      </c>
    </row>
    <row r="81" spans="1:13" x14ac:dyDescent="0.25">
      <c r="A81" s="17" t="s">
        <v>59</v>
      </c>
      <c r="D81">
        <v>0.1</v>
      </c>
      <c r="F81">
        <v>0.2</v>
      </c>
      <c r="H81">
        <v>0.7</v>
      </c>
      <c r="K81" s="19">
        <f t="shared" si="0"/>
        <v>1</v>
      </c>
      <c r="M81">
        <v>110</v>
      </c>
    </row>
    <row r="82" spans="1:13" x14ac:dyDescent="0.25">
      <c r="A82" s="17" t="s">
        <v>72</v>
      </c>
      <c r="G82">
        <v>1</v>
      </c>
      <c r="H82">
        <v>0</v>
      </c>
      <c r="K82" s="19">
        <f t="shared" si="0"/>
        <v>1</v>
      </c>
      <c r="M82">
        <v>110</v>
      </c>
    </row>
    <row r="83" spans="1:13" x14ac:dyDescent="0.25">
      <c r="A83" s="17" t="s">
        <v>53</v>
      </c>
      <c r="G83">
        <v>1</v>
      </c>
      <c r="K83" s="19">
        <f t="shared" si="0"/>
        <v>1</v>
      </c>
      <c r="M83">
        <v>130</v>
      </c>
    </row>
    <row r="84" spans="1:13" x14ac:dyDescent="0.25">
      <c r="A84" s="17" t="s">
        <v>56</v>
      </c>
      <c r="G84">
        <v>1</v>
      </c>
      <c r="K84" s="19">
        <f t="shared" si="0"/>
        <v>1</v>
      </c>
      <c r="M84">
        <v>110</v>
      </c>
    </row>
    <row r="85" spans="1:13" x14ac:dyDescent="0.25">
      <c r="A85" s="17" t="s">
        <v>54</v>
      </c>
      <c r="G85">
        <v>1</v>
      </c>
      <c r="K85" s="19">
        <f t="shared" si="0"/>
        <v>1</v>
      </c>
      <c r="M85">
        <v>80</v>
      </c>
    </row>
    <row r="86" spans="1:13" x14ac:dyDescent="0.25">
      <c r="A86" s="17" t="s">
        <v>55</v>
      </c>
      <c r="G86">
        <v>1</v>
      </c>
      <c r="K86" s="19">
        <f t="shared" si="0"/>
        <v>1</v>
      </c>
      <c r="M86">
        <v>80</v>
      </c>
    </row>
    <row r="87" spans="1:13" x14ac:dyDescent="0.25">
      <c r="A87" s="17" t="s">
        <v>52</v>
      </c>
      <c r="G87">
        <v>1</v>
      </c>
      <c r="K87" s="19">
        <f t="shared" si="0"/>
        <v>1</v>
      </c>
      <c r="M87">
        <v>60</v>
      </c>
    </row>
    <row r="88" spans="1:13" x14ac:dyDescent="0.25">
      <c r="A88" s="17" t="s">
        <v>73</v>
      </c>
      <c r="G88">
        <v>1</v>
      </c>
      <c r="K88" s="19">
        <f t="shared" si="0"/>
        <v>1</v>
      </c>
      <c r="M88">
        <v>110</v>
      </c>
    </row>
    <row r="89" spans="1:13" x14ac:dyDescent="0.25">
      <c r="A89" s="12"/>
      <c r="G89" t="s">
        <v>10</v>
      </c>
      <c r="K89" s="19" t="s">
        <v>10</v>
      </c>
    </row>
    <row r="90" spans="1:13" x14ac:dyDescent="0.25">
      <c r="A90" s="12" t="s">
        <v>61</v>
      </c>
      <c r="H90">
        <v>1</v>
      </c>
      <c r="K90" s="19">
        <f t="shared" si="0"/>
        <v>1</v>
      </c>
      <c r="M90">
        <v>200</v>
      </c>
    </row>
    <row r="91" spans="1:13" x14ac:dyDescent="0.25">
      <c r="A91" s="12" t="s">
        <v>62</v>
      </c>
      <c r="H91">
        <v>1</v>
      </c>
      <c r="K91" s="19">
        <f t="shared" si="0"/>
        <v>1</v>
      </c>
      <c r="M91">
        <v>110</v>
      </c>
    </row>
    <row r="92" spans="1:13" x14ac:dyDescent="0.25">
      <c r="A92" s="12" t="s">
        <v>64</v>
      </c>
      <c r="H92">
        <v>1</v>
      </c>
      <c r="K92" s="19">
        <f t="shared" si="0"/>
        <v>1</v>
      </c>
      <c r="M92">
        <v>110</v>
      </c>
    </row>
    <row r="93" spans="1:13" x14ac:dyDescent="0.25">
      <c r="A93" s="12" t="s">
        <v>63</v>
      </c>
      <c r="H93">
        <v>1</v>
      </c>
      <c r="K93" s="19">
        <f t="shared" si="0"/>
        <v>1</v>
      </c>
      <c r="M93">
        <v>40</v>
      </c>
    </row>
    <row r="94" spans="1:13" x14ac:dyDescent="0.25">
      <c r="A94" s="12" t="s">
        <v>72</v>
      </c>
      <c r="H94">
        <v>1</v>
      </c>
      <c r="K94" s="19">
        <f t="shared" si="0"/>
        <v>1</v>
      </c>
      <c r="M94">
        <v>110</v>
      </c>
    </row>
    <row r="95" spans="1:13" x14ac:dyDescent="0.25">
      <c r="A95" s="12" t="s">
        <v>73</v>
      </c>
      <c r="H95">
        <v>0</v>
      </c>
      <c r="K95" s="19">
        <f t="shared" si="0"/>
        <v>0</v>
      </c>
      <c r="M95">
        <v>0</v>
      </c>
    </row>
    <row r="97" spans="2:11" x14ac:dyDescent="0.25">
      <c r="B97" s="12" t="str">
        <f>B40</f>
        <v>ENE/RAC</v>
      </c>
      <c r="C97" s="12" t="str">
        <f t="shared" ref="C97:K97" si="1">C40</f>
        <v>GPG Exec</v>
      </c>
      <c r="D97" s="12" t="str">
        <f t="shared" si="1"/>
        <v>ENE Europe</v>
      </c>
      <c r="E97" s="12" t="str">
        <f t="shared" si="1"/>
        <v>EES</v>
      </c>
      <c r="F97" s="12" t="str">
        <f t="shared" si="1"/>
        <v>EI</v>
      </c>
      <c r="G97" s="12" t="str">
        <f t="shared" si="1"/>
        <v>EBS</v>
      </c>
      <c r="H97" s="12" t="str">
        <f t="shared" si="1"/>
        <v>ENE NA</v>
      </c>
      <c r="I97" s="12" t="s">
        <v>10</v>
      </c>
      <c r="J97" s="12" t="s">
        <v>10</v>
      </c>
      <c r="K97" s="12" t="str">
        <f t="shared" si="1"/>
        <v>Total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Allocations</vt:lpstr>
      <vt:lpstr>Pctgs</vt:lpstr>
      <vt:lpstr>Plan</vt:lpstr>
      <vt:lpstr>Sheet3</vt:lpstr>
      <vt:lpstr>Allocations!Print_Area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Havlíček Jan</cp:lastModifiedBy>
  <cp:lastPrinted>2000-08-29T13:32:00Z</cp:lastPrinted>
  <dcterms:created xsi:type="dcterms:W3CDTF">2000-04-21T14:44:44Z</dcterms:created>
  <dcterms:modified xsi:type="dcterms:W3CDTF">2023-09-10T11:42:12Z</dcterms:modified>
</cp:coreProperties>
</file>