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40" windowWidth="13980" windowHeight="7872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Sheet1!$A$1:$K$23</definedName>
  </definedNames>
  <calcPr calcId="0"/>
</workbook>
</file>

<file path=xl/calcChain.xml><?xml version="1.0" encoding="utf-8"?>
<calcChain xmlns="http://schemas.openxmlformats.org/spreadsheetml/2006/main">
  <c r="H11" i="1" l="1"/>
  <c r="C14" i="1"/>
  <c r="D14" i="1"/>
  <c r="C15" i="1"/>
  <c r="D15" i="1"/>
  <c r="C16" i="1"/>
  <c r="D16" i="1"/>
  <c r="C17" i="1"/>
  <c r="D17" i="1"/>
  <c r="F17" i="1"/>
  <c r="E8" i="2"/>
  <c r="H9" i="2"/>
  <c r="E10" i="2"/>
  <c r="H10" i="2"/>
  <c r="H11" i="2"/>
  <c r="H12" i="2"/>
  <c r="H13" i="2"/>
  <c r="H14" i="2"/>
  <c r="H15" i="2"/>
  <c r="H16" i="2"/>
  <c r="H17" i="2"/>
  <c r="H18" i="2"/>
  <c r="N18" i="2"/>
  <c r="H19" i="2"/>
  <c r="N19" i="2"/>
  <c r="H20" i="2"/>
  <c r="N20" i="2"/>
  <c r="H21" i="2"/>
  <c r="H22" i="2"/>
  <c r="N22" i="2"/>
  <c r="H23" i="2"/>
  <c r="H24" i="2"/>
  <c r="H25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<sst xmlns="http://schemas.openxmlformats.org/spreadsheetml/2006/main" count="22" uniqueCount="22">
  <si>
    <t>TetM3-Basis</t>
  </si>
  <si>
    <t>TetM3-Index</t>
  </si>
  <si>
    <t>Nymex</t>
  </si>
  <si>
    <t>TGPLZn6-Basis</t>
  </si>
  <si>
    <t>TGPLZn6-Index</t>
  </si>
  <si>
    <t>HH-basis</t>
  </si>
  <si>
    <t>HH-Index</t>
  </si>
  <si>
    <t>Purchase Price</t>
  </si>
  <si>
    <t>Sale Price</t>
  </si>
  <si>
    <t>Average</t>
  </si>
  <si>
    <t>Curves as of Jan 23, 01</t>
  </si>
  <si>
    <t>Notes:</t>
  </si>
  <si>
    <t>Based on 50% at Tet M3 and 50% at TGPL Z6</t>
  </si>
  <si>
    <t>Option Premiums include diff of 2nd half of Jan to 2nd half of Apr plus premium for daily v/s FOM index for Feb and March</t>
  </si>
  <si>
    <t>Formula Price v/s HH</t>
  </si>
  <si>
    <t>Transportation Prem</t>
  </si>
  <si>
    <t>TRSCO ZN6 NY</t>
  </si>
  <si>
    <t>TETCO M-3</t>
  </si>
  <si>
    <t>dly avg</t>
  </si>
  <si>
    <t>Hub</t>
  </si>
  <si>
    <t>Apr Price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</si>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</sst>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i/>
      <sz val="10"/>
      <name val="Arial"/>
      <family val="2"/>
    </font>
    <font>
      <sz val="10"/>
      <name val="Footlight MT Light"/>
      <family val="1"/>
    </font>
    <font>
      <b/>
      <sz val="10"/>
      <name val="Footlight MT Light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0" fillId="2" borderId="1" xfId="0" applyFill="1" applyBorder="1"/>
    <xf numFmtId="164" fontId="0" fillId="2" borderId="2" xfId="0" applyNumberFormat="1" applyFill="1" applyBorder="1"/>
    <xf numFmtId="164" fontId="3" fillId="0" borderId="0" xfId="2" applyNumberFormat="1" applyFont="1"/>
    <xf numFmtId="164" fontId="0" fillId="0" borderId="3" xfId="2" applyNumberFormat="1" applyFont="1" applyBorder="1"/>
    <xf numFmtId="0" fontId="4" fillId="0" borderId="0" xfId="0" applyFont="1" applyBorder="1"/>
    <xf numFmtId="166" fontId="5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/>
    <xf numFmtId="0" fontId="0" fillId="0" borderId="5" xfId="0" applyBorder="1"/>
    <xf numFmtId="44" fontId="0" fillId="0" borderId="0" xfId="2" applyFont="1"/>
    <xf numFmtId="44" fontId="0" fillId="0" borderId="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0"/>
  <sheetViews>
    <sheetView tabSelected="1" workbookViewId="0">
      <selection activeCell="E8" sqref="E8"/>
    </sheetView>
  </sheetViews>
  <sheetFormatPr defaultRowHeight="13.2" x14ac:dyDescent="0.25"/>
  <sheetData>
    <row r="7" spans="2:11" x14ac:dyDescent="0.25">
      <c r="I7" t="s">
        <v>19</v>
      </c>
      <c r="J7" s="10" t="s">
        <v>17</v>
      </c>
      <c r="K7" t="s">
        <v>16</v>
      </c>
    </row>
    <row r="8" spans="2:11" x14ac:dyDescent="0.25">
      <c r="B8" t="s">
        <v>14</v>
      </c>
      <c r="E8" s="14">
        <f>1.25+0.3+0.2</f>
        <v>1.75</v>
      </c>
      <c r="H8" s="11">
        <v>1</v>
      </c>
      <c r="I8">
        <v>10.53</v>
      </c>
      <c r="J8">
        <v>4.78</v>
      </c>
      <c r="K8">
        <v>28.49</v>
      </c>
    </row>
    <row r="9" spans="2:11" x14ac:dyDescent="0.25">
      <c r="B9" t="s">
        <v>15</v>
      </c>
      <c r="E9" s="14">
        <v>0.1</v>
      </c>
      <c r="H9" s="12">
        <f t="shared" ref="H9:H30" si="0">+H8+1</f>
        <v>2</v>
      </c>
      <c r="I9">
        <v>10.53</v>
      </c>
      <c r="J9">
        <v>4.78</v>
      </c>
      <c r="K9">
        <v>28.49</v>
      </c>
    </row>
    <row r="10" spans="2:11" x14ac:dyDescent="0.25">
      <c r="E10" s="15">
        <f>SUM(E8:E9)</f>
        <v>1.85</v>
      </c>
      <c r="H10" s="12">
        <f t="shared" si="0"/>
        <v>3</v>
      </c>
      <c r="I10">
        <v>9.76</v>
      </c>
      <c r="J10">
        <v>2.73</v>
      </c>
      <c r="K10">
        <v>9.1999999999999993</v>
      </c>
    </row>
    <row r="11" spans="2:11" x14ac:dyDescent="0.25">
      <c r="H11" s="12">
        <f t="shared" si="0"/>
        <v>4</v>
      </c>
      <c r="I11">
        <v>9.6649999999999991</v>
      </c>
      <c r="J11">
        <v>1.7350000000000001</v>
      </c>
      <c r="K11">
        <v>2.8849999999999998</v>
      </c>
    </row>
    <row r="12" spans="2:11" x14ac:dyDescent="0.25">
      <c r="H12" s="12">
        <f t="shared" si="0"/>
        <v>5</v>
      </c>
      <c r="I12">
        <v>9.4049999999999994</v>
      </c>
      <c r="J12">
        <v>1.1000000000000001</v>
      </c>
      <c r="K12">
        <v>1.95</v>
      </c>
    </row>
    <row r="13" spans="2:11" x14ac:dyDescent="0.25">
      <c r="H13" s="12">
        <f t="shared" si="0"/>
        <v>6</v>
      </c>
      <c r="I13">
        <v>9.8249999999999993</v>
      </c>
      <c r="J13">
        <v>0.99</v>
      </c>
      <c r="K13">
        <v>1.1599999999999999</v>
      </c>
    </row>
    <row r="14" spans="2:11" x14ac:dyDescent="0.25">
      <c r="H14" s="12">
        <f t="shared" si="0"/>
        <v>7</v>
      </c>
      <c r="I14">
        <v>9.8249999999999993</v>
      </c>
      <c r="J14">
        <v>0.99</v>
      </c>
      <c r="K14">
        <v>1.1599999999999999</v>
      </c>
    </row>
    <row r="15" spans="2:11" x14ac:dyDescent="0.25">
      <c r="H15" s="12">
        <f t="shared" si="0"/>
        <v>8</v>
      </c>
      <c r="I15">
        <v>9.8249999999999993</v>
      </c>
      <c r="J15">
        <v>0.99</v>
      </c>
      <c r="K15">
        <v>1.1599999999999999</v>
      </c>
    </row>
    <row r="16" spans="2:11" x14ac:dyDescent="0.25">
      <c r="H16" s="12">
        <f t="shared" si="0"/>
        <v>9</v>
      </c>
      <c r="I16">
        <v>10.34</v>
      </c>
      <c r="J16">
        <v>1.1950000000000001</v>
      </c>
      <c r="K16">
        <v>1.835</v>
      </c>
    </row>
    <row r="17" spans="8:14" x14ac:dyDescent="0.25">
      <c r="H17" s="12">
        <f t="shared" si="0"/>
        <v>10</v>
      </c>
      <c r="I17">
        <v>9.9450000000000003</v>
      </c>
      <c r="J17">
        <v>0.88500000000000001</v>
      </c>
      <c r="K17">
        <v>1.625</v>
      </c>
    </row>
    <row r="18" spans="8:14" x14ac:dyDescent="0.25">
      <c r="H18" s="12">
        <f t="shared" si="0"/>
        <v>11</v>
      </c>
      <c r="I18">
        <v>9.9</v>
      </c>
      <c r="J18">
        <v>0.85499999999999998</v>
      </c>
      <c r="K18">
        <v>1.02</v>
      </c>
      <c r="M18" t="s">
        <v>18</v>
      </c>
      <c r="N18">
        <f>AVERAGE(J22:K30)+AVERAGE(I22:I30)</f>
        <v>8.6350000000000016</v>
      </c>
    </row>
    <row r="19" spans="8:14" x14ac:dyDescent="0.25">
      <c r="H19" s="12">
        <f t="shared" si="0"/>
        <v>12</v>
      </c>
      <c r="I19">
        <v>8.9749999999999996</v>
      </c>
      <c r="J19">
        <v>1.07</v>
      </c>
      <c r="K19">
        <v>1.08</v>
      </c>
      <c r="M19" t="s">
        <v>20</v>
      </c>
      <c r="N19">
        <f>Sheet1!D16</f>
        <v>6.2875000000000005</v>
      </c>
    </row>
    <row r="20" spans="8:14" x14ac:dyDescent="0.25">
      <c r="H20" s="12">
        <f t="shared" si="0"/>
        <v>13</v>
      </c>
      <c r="I20">
        <v>8.76</v>
      </c>
      <c r="J20">
        <v>0.82</v>
      </c>
      <c r="K20">
        <v>0.89000000000000057</v>
      </c>
      <c r="N20" s="13">
        <f>N18-N19</f>
        <v>2.347500000000001</v>
      </c>
    </row>
    <row r="21" spans="8:14" x14ac:dyDescent="0.25">
      <c r="H21" s="12">
        <f t="shared" si="0"/>
        <v>14</v>
      </c>
      <c r="I21">
        <v>8.76</v>
      </c>
      <c r="J21">
        <v>0.82</v>
      </c>
      <c r="K21">
        <v>0.89000000000000057</v>
      </c>
    </row>
    <row r="22" spans="8:14" x14ac:dyDescent="0.25">
      <c r="H22" s="12">
        <f t="shared" si="0"/>
        <v>15</v>
      </c>
      <c r="I22">
        <v>8.76</v>
      </c>
      <c r="J22">
        <v>0.82</v>
      </c>
      <c r="K22">
        <v>0.89000000000000057</v>
      </c>
      <c r="N22">
        <f>0.21*N20/3</f>
        <v>0.16432500000000008</v>
      </c>
    </row>
    <row r="23" spans="8:14" x14ac:dyDescent="0.25">
      <c r="H23" s="12">
        <f t="shared" si="0"/>
        <v>16</v>
      </c>
      <c r="I23">
        <v>8.76</v>
      </c>
      <c r="J23">
        <v>0.82</v>
      </c>
      <c r="K23">
        <v>0.89000000000000057</v>
      </c>
      <c r="M23" t="s">
        <v>21</v>
      </c>
      <c r="N23">
        <v>0.2</v>
      </c>
    </row>
    <row r="24" spans="8:14" x14ac:dyDescent="0.25">
      <c r="H24" s="12">
        <f t="shared" si="0"/>
        <v>17</v>
      </c>
      <c r="I24">
        <v>8.19</v>
      </c>
      <c r="J24">
        <v>0.65500000000000114</v>
      </c>
      <c r="K24">
        <v>0.80500000000000005</v>
      </c>
    </row>
    <row r="25" spans="8:14" x14ac:dyDescent="0.25">
      <c r="H25" s="12">
        <f t="shared" si="0"/>
        <v>18</v>
      </c>
      <c r="I25">
        <v>7.86</v>
      </c>
      <c r="J25">
        <v>0.60000000000000053</v>
      </c>
      <c r="K25">
        <v>0.61</v>
      </c>
    </row>
    <row r="26" spans="8:14" x14ac:dyDescent="0.25">
      <c r="H26" s="12">
        <f t="shared" si="0"/>
        <v>19</v>
      </c>
      <c r="I26">
        <v>7.0650000000000004</v>
      </c>
      <c r="J26">
        <v>0.64</v>
      </c>
      <c r="K26">
        <v>0.65999999999999925</v>
      </c>
    </row>
    <row r="27" spans="8:14" x14ac:dyDescent="0.25">
      <c r="H27" s="12">
        <f t="shared" si="0"/>
        <v>20</v>
      </c>
      <c r="I27">
        <v>7.5750000000000002</v>
      </c>
      <c r="J27">
        <v>0.70499999999999918</v>
      </c>
      <c r="K27">
        <v>0.755</v>
      </c>
    </row>
    <row r="28" spans="8:14" x14ac:dyDescent="0.25">
      <c r="H28" s="12">
        <f t="shared" si="0"/>
        <v>21</v>
      </c>
      <c r="I28">
        <v>7.5750000000000002</v>
      </c>
      <c r="J28">
        <v>0.70499999999999918</v>
      </c>
      <c r="K28">
        <v>0.755</v>
      </c>
    </row>
    <row r="29" spans="8:14" x14ac:dyDescent="0.25">
      <c r="H29" s="12">
        <f t="shared" si="0"/>
        <v>22</v>
      </c>
      <c r="I29">
        <v>7.5750000000000002</v>
      </c>
      <c r="J29">
        <v>0.70499999999999918</v>
      </c>
      <c r="K29">
        <v>0.755</v>
      </c>
    </row>
    <row r="30" spans="8:14" x14ac:dyDescent="0.25">
      <c r="H30" s="12">
        <f t="shared" si="0"/>
        <v>23</v>
      </c>
      <c r="I30">
        <v>7.6749999999999998</v>
      </c>
      <c r="J30">
        <v>0.73499999999999999</v>
      </c>
      <c r="K30">
        <v>0.85499999999999998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workbookViewId="0">
      <selection activeCell="H17" sqref="H17"/>
    </sheetView>
  </sheetViews>
  <sheetFormatPr defaultRowHeight="13.2" x14ac:dyDescent="0.25"/>
  <cols>
    <col min="1" max="1" width="4" customWidth="1"/>
    <col min="3" max="9" width="13.5546875" customWidth="1"/>
    <col min="10" max="10" width="1.109375" customWidth="1"/>
  </cols>
  <sheetData>
    <row r="3" spans="2:11" ht="13.8" x14ac:dyDescent="0.25">
      <c r="B3" s="5" t="s">
        <v>10</v>
      </c>
    </row>
    <row r="5" spans="2:11" s="3" customFormat="1" ht="26.4" x14ac:dyDescent="0.25">
      <c r="C5" s="3" t="s">
        <v>2</v>
      </c>
      <c r="D5" s="3" t="s">
        <v>5</v>
      </c>
      <c r="E5" s="3" t="s">
        <v>6</v>
      </c>
      <c r="F5" s="3" t="s">
        <v>0</v>
      </c>
      <c r="G5" s="3" t="s">
        <v>1</v>
      </c>
      <c r="H5" s="3" t="s">
        <v>3</v>
      </c>
      <c r="I5" s="3" t="s">
        <v>4</v>
      </c>
    </row>
    <row r="6" spans="2:11" x14ac:dyDescent="0.25">
      <c r="B6" s="1">
        <v>36923</v>
      </c>
      <c r="C6" s="2">
        <v>6.9460000000000006</v>
      </c>
      <c r="D6" s="2">
        <v>2.5000000000000001E-3</v>
      </c>
      <c r="E6" s="2">
        <v>2.5000000000000001E-3</v>
      </c>
      <c r="F6" s="2">
        <v>1.2</v>
      </c>
      <c r="G6" s="2">
        <v>0.15</v>
      </c>
      <c r="H6" s="2">
        <v>1.95</v>
      </c>
      <c r="I6" s="2">
        <v>1</v>
      </c>
      <c r="J6" s="2"/>
      <c r="K6" s="8"/>
    </row>
    <row r="7" spans="2:11" x14ac:dyDescent="0.25">
      <c r="B7" s="1">
        <v>36951</v>
      </c>
      <c r="C7" s="2">
        <v>6.649</v>
      </c>
      <c r="D7" s="2">
        <v>2.5000000000000001E-3</v>
      </c>
      <c r="E7" s="2">
        <v>2.5000000000000001E-3</v>
      </c>
      <c r="F7" s="2">
        <v>0.85</v>
      </c>
      <c r="G7" s="2">
        <v>0.11</v>
      </c>
      <c r="H7" s="2">
        <v>1</v>
      </c>
      <c r="I7" s="2">
        <v>0.35</v>
      </c>
      <c r="J7" s="2"/>
      <c r="K7" s="8"/>
    </row>
    <row r="8" spans="2:11" x14ac:dyDescent="0.25">
      <c r="B8" s="1">
        <v>36982</v>
      </c>
      <c r="C8" s="2">
        <v>5.74</v>
      </c>
      <c r="D8" s="2">
        <v>2.5000000000000001E-3</v>
      </c>
      <c r="E8" s="2">
        <v>2.5000000000000001E-3</v>
      </c>
      <c r="F8" s="2">
        <v>0.46</v>
      </c>
      <c r="G8" s="2">
        <v>1.4999999999999999E-2</v>
      </c>
      <c r="H8" s="2">
        <v>0.6</v>
      </c>
      <c r="I8" s="2">
        <v>0.02</v>
      </c>
      <c r="J8" s="2"/>
      <c r="K8" s="8"/>
    </row>
    <row r="9" spans="2:11" x14ac:dyDescent="0.25">
      <c r="B9" s="1"/>
      <c r="C9" s="2"/>
      <c r="D9" s="2"/>
      <c r="E9" s="2"/>
      <c r="F9" s="2"/>
      <c r="G9" s="2"/>
      <c r="H9" s="2"/>
      <c r="I9" s="2"/>
      <c r="J9" s="2"/>
      <c r="K9" s="2"/>
    </row>
    <row r="10" spans="2:11" ht="13.8" thickBot="1" x14ac:dyDescent="0.3">
      <c r="C10" s="2"/>
      <c r="D10" s="2"/>
      <c r="E10" s="2"/>
      <c r="F10" s="2"/>
      <c r="G10" s="2"/>
      <c r="H10" s="2"/>
      <c r="I10" s="2"/>
      <c r="J10" s="2"/>
      <c r="K10" s="2"/>
    </row>
    <row r="11" spans="2:11" ht="13.8" thickBot="1" x14ac:dyDescent="0.3">
      <c r="C11" s="2"/>
      <c r="D11" s="2"/>
      <c r="G11" s="6" t="s">
        <v>9</v>
      </c>
      <c r="H11" s="7" t="e">
        <f>AVERAGE(F14:F16)</f>
        <v>#DIV/0!</v>
      </c>
      <c r="I11" s="2"/>
      <c r="J11" s="2"/>
      <c r="K11" s="2"/>
    </row>
    <row r="13" spans="2:11" x14ac:dyDescent="0.25">
      <c r="C13" t="s">
        <v>8</v>
      </c>
      <c r="D13" t="s">
        <v>7</v>
      </c>
    </row>
    <row r="14" spans="2:11" x14ac:dyDescent="0.25">
      <c r="B14" s="1">
        <v>36923</v>
      </c>
      <c r="C14" s="2">
        <f>SUM(C6:E6)</f>
        <v>6.9510000000000014</v>
      </c>
      <c r="D14" s="2">
        <f>SUM(F6:G6)*0.5+SUM(H6:I6)*0.5+C6+K6</f>
        <v>9.0960000000000001</v>
      </c>
      <c r="F14" s="4"/>
    </row>
    <row r="15" spans="2:11" x14ac:dyDescent="0.25">
      <c r="B15" s="1">
        <v>36951</v>
      </c>
      <c r="C15" s="2">
        <f>SUM(C7:E7)</f>
        <v>6.6540000000000008</v>
      </c>
      <c r="D15" s="2">
        <f>SUM(F7:G7)*0.5+SUM(H7:I7)*0.5+C7+K7</f>
        <v>7.8040000000000003</v>
      </c>
      <c r="F15" s="4"/>
    </row>
    <row r="16" spans="2:11" x14ac:dyDescent="0.25">
      <c r="B16" s="1">
        <v>36982</v>
      </c>
      <c r="C16" s="2">
        <f>SUM(C8:E8)</f>
        <v>5.745000000000001</v>
      </c>
      <c r="D16" s="2">
        <f>SUM(F8:G8)*0.5+SUM(H8:I8)*0.5+C8+K8</f>
        <v>6.2875000000000005</v>
      </c>
      <c r="F16" s="4"/>
    </row>
    <row r="17" spans="2:6" ht="13.8" thickBot="1" x14ac:dyDescent="0.3">
      <c r="B17" s="1"/>
      <c r="C17" s="9">
        <f>AVERAGE(C14:C16)</f>
        <v>6.45</v>
      </c>
      <c r="D17" s="9">
        <f>AVERAGE(D14:D16)</f>
        <v>7.729166666666667</v>
      </c>
      <c r="F17" s="4">
        <f>D17-C17</f>
        <v>1.2791666666666668</v>
      </c>
    </row>
    <row r="18" spans="2:6" ht="13.8" thickTop="1" x14ac:dyDescent="0.25"/>
    <row r="19" spans="2:6" x14ac:dyDescent="0.25">
      <c r="B19" t="s">
        <v>11</v>
      </c>
      <c r="C19" t="s">
        <v>12</v>
      </c>
    </row>
    <row r="20" spans="2:6" x14ac:dyDescent="0.25">
      <c r="C20" t="s">
        <v>13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Havlíček Jan</cp:lastModifiedBy>
  <cp:lastPrinted>2001-01-24T16:08:59Z</cp:lastPrinted>
  <dcterms:created xsi:type="dcterms:W3CDTF">2001-01-24T15:51:34Z</dcterms:created>
  <dcterms:modified xsi:type="dcterms:W3CDTF">2023-09-10T11:44:07Z</dcterms:modified>
</cp:coreProperties>
</file>