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480" windowHeight="10368"/>
  </bookViews>
  <sheets>
    <sheet name="Sheet1" sheetId="5" r:id="rId1"/>
    <sheet name="Sheet2" sheetId="4" r:id="rId2"/>
    <sheet name="Sheet3" sheetId="2" r:id="rId3"/>
  </sheets>
  <definedNames>
    <definedName name="GasVolume">Sheet1!$L$13:$M$24</definedName>
  </definedNames>
  <calcPr calcId="92512"/>
</workbook>
</file>

<file path=xl/calcChain.xml><?xml version="1.0" encoding="utf-8"?>
<calcChain xmlns="http://schemas.openxmlformats.org/spreadsheetml/2006/main">
  <c r="M13" i="5" l="1"/>
  <c r="M14" i="5"/>
  <c r="N14" i="5"/>
  <c r="B15" i="5"/>
  <c r="C15" i="5"/>
  <c r="G15" i="5"/>
  <c r="I15" i="5"/>
  <c r="J15" i="5"/>
  <c r="M15" i="5"/>
  <c r="N15" i="5"/>
  <c r="X15" i="5"/>
  <c r="Y15" i="5"/>
  <c r="AA15" i="5"/>
  <c r="AB15" i="5"/>
  <c r="B16" i="5"/>
  <c r="C16" i="5"/>
  <c r="G16" i="5"/>
  <c r="I16" i="5"/>
  <c r="J16" i="5"/>
  <c r="M16" i="5"/>
  <c r="N16" i="5"/>
  <c r="X16" i="5"/>
  <c r="Y16" i="5"/>
  <c r="AA16" i="5"/>
  <c r="AB16" i="5"/>
  <c r="AD16" i="5"/>
  <c r="B17" i="5"/>
  <c r="C17" i="5"/>
  <c r="G17" i="5"/>
  <c r="I17" i="5"/>
  <c r="J17" i="5"/>
  <c r="M17" i="5"/>
  <c r="X17" i="5"/>
  <c r="Y17" i="5"/>
  <c r="AA17" i="5"/>
  <c r="AB17" i="5"/>
  <c r="B18" i="5"/>
  <c r="C18" i="5"/>
  <c r="G18" i="5"/>
  <c r="I18" i="5"/>
  <c r="J18" i="5"/>
  <c r="M18" i="5"/>
  <c r="N18" i="5"/>
  <c r="X18" i="5"/>
  <c r="Y18" i="5"/>
  <c r="AA18" i="5"/>
  <c r="AB18" i="5"/>
  <c r="B19" i="5"/>
  <c r="C19" i="5"/>
  <c r="G19" i="5"/>
  <c r="I19" i="5"/>
  <c r="J19" i="5"/>
  <c r="M19" i="5"/>
  <c r="N19" i="5"/>
  <c r="X19" i="5"/>
  <c r="Y19" i="5"/>
  <c r="AA19" i="5"/>
  <c r="AB19" i="5"/>
  <c r="B20" i="5"/>
  <c r="C20" i="5"/>
  <c r="G20" i="5"/>
  <c r="I20" i="5"/>
  <c r="J20" i="5"/>
  <c r="M20" i="5"/>
  <c r="N20" i="5"/>
  <c r="X20" i="5"/>
  <c r="Y20" i="5"/>
  <c r="AA20" i="5"/>
  <c r="AB20" i="5"/>
  <c r="B21" i="5"/>
  <c r="C21" i="5"/>
  <c r="G21" i="5"/>
  <c r="I21" i="5"/>
  <c r="J21" i="5"/>
  <c r="M21" i="5"/>
  <c r="N21" i="5"/>
  <c r="X21" i="5"/>
  <c r="Y21" i="5"/>
  <c r="AA21" i="5"/>
  <c r="AB21" i="5"/>
  <c r="B22" i="5"/>
  <c r="C22" i="5"/>
  <c r="G22" i="5"/>
  <c r="I22" i="5"/>
  <c r="J22" i="5"/>
  <c r="M22" i="5"/>
  <c r="N22" i="5"/>
  <c r="X22" i="5"/>
  <c r="Y22" i="5"/>
  <c r="AA22" i="5"/>
  <c r="AB22" i="5"/>
  <c r="B23" i="5"/>
  <c r="C23" i="5"/>
  <c r="G23" i="5"/>
  <c r="I23" i="5"/>
  <c r="J23" i="5"/>
  <c r="M23" i="5"/>
  <c r="N23" i="5"/>
  <c r="X23" i="5"/>
  <c r="Y23" i="5"/>
  <c r="AA23" i="5"/>
  <c r="AB23" i="5"/>
  <c r="B24" i="5"/>
  <c r="C24" i="5"/>
  <c r="G24" i="5"/>
  <c r="I24" i="5"/>
  <c r="J24" i="5"/>
  <c r="M24" i="5"/>
  <c r="N24" i="5"/>
  <c r="X24" i="5"/>
  <c r="Y24" i="5"/>
  <c r="AA24" i="5"/>
  <c r="AB24" i="5"/>
  <c r="B25" i="5"/>
  <c r="C25" i="5"/>
  <c r="G25" i="5"/>
  <c r="I25" i="5"/>
  <c r="J25" i="5"/>
  <c r="X25" i="5"/>
  <c r="Y25" i="5"/>
  <c r="AA25" i="5"/>
  <c r="AB25" i="5"/>
  <c r="B26" i="5"/>
  <c r="C26" i="5"/>
  <c r="G26" i="5"/>
  <c r="I26" i="5"/>
  <c r="J26" i="5"/>
  <c r="X26" i="5"/>
  <c r="Y26" i="5"/>
  <c r="AA26" i="5"/>
  <c r="AB26" i="5"/>
  <c r="B27" i="5"/>
  <c r="C27" i="5"/>
  <c r="G27" i="5"/>
  <c r="I27" i="5"/>
  <c r="J27" i="5"/>
  <c r="X27" i="5"/>
  <c r="Y27" i="5"/>
  <c r="AA27" i="5"/>
  <c r="AB27" i="5"/>
  <c r="B28" i="5"/>
  <c r="C28" i="5"/>
  <c r="G28" i="5"/>
  <c r="I28" i="5"/>
  <c r="J28" i="5"/>
  <c r="X28" i="5"/>
  <c r="Y28" i="5"/>
  <c r="AA28" i="5"/>
  <c r="AB28" i="5"/>
  <c r="B29" i="5"/>
  <c r="C29" i="5"/>
  <c r="G29" i="5"/>
  <c r="I29" i="5"/>
  <c r="J29" i="5"/>
  <c r="M29" i="5"/>
  <c r="X29" i="5"/>
  <c r="Y29" i="5"/>
  <c r="AA29" i="5"/>
  <c r="AB29" i="5"/>
  <c r="B30" i="5"/>
  <c r="C30" i="5"/>
  <c r="G30" i="5"/>
  <c r="I30" i="5"/>
  <c r="J30" i="5"/>
  <c r="M30" i="5"/>
  <c r="X30" i="5"/>
  <c r="Y30" i="5"/>
  <c r="AA30" i="5"/>
  <c r="AB30" i="5"/>
  <c r="B31" i="5"/>
  <c r="C31" i="5"/>
  <c r="G31" i="5"/>
  <c r="I31" i="5"/>
  <c r="J31" i="5"/>
  <c r="M31" i="5"/>
  <c r="X31" i="5"/>
  <c r="Y31" i="5"/>
  <c r="AA31" i="5"/>
  <c r="AB31" i="5"/>
  <c r="B32" i="5"/>
  <c r="C32" i="5"/>
  <c r="G32" i="5"/>
  <c r="I32" i="5"/>
  <c r="J32" i="5"/>
  <c r="M32" i="5"/>
  <c r="B33" i="5"/>
  <c r="C33" i="5"/>
  <c r="G33" i="5"/>
  <c r="I33" i="5"/>
  <c r="J33" i="5"/>
  <c r="M33" i="5"/>
  <c r="B34" i="5"/>
  <c r="C34" i="5"/>
  <c r="G34" i="5"/>
  <c r="I34" i="5"/>
  <c r="J34" i="5"/>
  <c r="M34" i="5"/>
  <c r="B35" i="5"/>
  <c r="C35" i="5"/>
  <c r="G35" i="5"/>
  <c r="I35" i="5"/>
  <c r="J35" i="5"/>
  <c r="M35" i="5"/>
  <c r="B36" i="5"/>
  <c r="C36" i="5"/>
  <c r="G36" i="5"/>
  <c r="I36" i="5"/>
  <c r="J36" i="5"/>
  <c r="M36" i="5"/>
  <c r="B37" i="5"/>
  <c r="C37" i="5"/>
  <c r="G37" i="5"/>
  <c r="I37" i="5"/>
  <c r="J37" i="5"/>
  <c r="M37" i="5"/>
  <c r="B38" i="5"/>
  <c r="C38" i="5"/>
  <c r="G38" i="5"/>
  <c r="I38" i="5"/>
  <c r="J38" i="5"/>
  <c r="M38" i="5"/>
  <c r="B39" i="5"/>
  <c r="C39" i="5"/>
  <c r="G39" i="5"/>
  <c r="I39" i="5"/>
  <c r="J39" i="5"/>
  <c r="M39" i="5"/>
  <c r="B40" i="5"/>
  <c r="C40" i="5"/>
  <c r="G40" i="5"/>
  <c r="I40" i="5"/>
  <c r="J40" i="5"/>
  <c r="M40" i="5"/>
  <c r="B41" i="5"/>
  <c r="C41" i="5"/>
  <c r="G41" i="5"/>
  <c r="I41" i="5"/>
  <c r="J41" i="5"/>
  <c r="B42" i="5"/>
  <c r="C42" i="5"/>
  <c r="G42" i="5"/>
  <c r="I42" i="5"/>
  <c r="J42" i="5"/>
  <c r="B43" i="5"/>
  <c r="C43" i="5"/>
  <c r="G43" i="5"/>
  <c r="I43" i="5"/>
  <c r="J43" i="5"/>
  <c r="B44" i="5"/>
  <c r="C44" i="5"/>
  <c r="G44" i="5"/>
  <c r="I44" i="5"/>
  <c r="J44" i="5"/>
  <c r="B45" i="5"/>
  <c r="C45" i="5"/>
  <c r="G45" i="5"/>
  <c r="I45" i="5"/>
  <c r="J45" i="5"/>
  <c r="M45" i="5"/>
  <c r="B46" i="5"/>
  <c r="C46" i="5"/>
  <c r="G46" i="5"/>
  <c r="I46" i="5"/>
  <c r="J46" i="5"/>
  <c r="M46" i="5"/>
  <c r="B47" i="5"/>
  <c r="C47" i="5"/>
  <c r="G47" i="5"/>
  <c r="I47" i="5"/>
  <c r="J47" i="5"/>
  <c r="M47" i="5"/>
  <c r="B48" i="5"/>
  <c r="C48" i="5"/>
  <c r="G48" i="5"/>
  <c r="I48" i="5"/>
  <c r="J48" i="5"/>
  <c r="M48" i="5"/>
  <c r="B49" i="5"/>
  <c r="C49" i="5"/>
  <c r="G49" i="5"/>
  <c r="I49" i="5"/>
  <c r="J49" i="5"/>
  <c r="M49" i="5"/>
  <c r="B50" i="5"/>
  <c r="C50" i="5"/>
  <c r="G50" i="5"/>
  <c r="I50" i="5"/>
  <c r="J50" i="5"/>
  <c r="M50" i="5"/>
  <c r="B51" i="5"/>
  <c r="C51" i="5"/>
  <c r="G51" i="5"/>
  <c r="I51" i="5"/>
  <c r="J51" i="5"/>
  <c r="M51" i="5"/>
  <c r="B52" i="5"/>
  <c r="C52" i="5"/>
  <c r="G52" i="5"/>
  <c r="I52" i="5"/>
  <c r="J52" i="5"/>
  <c r="M52" i="5"/>
  <c r="B53" i="5"/>
  <c r="C53" i="5"/>
  <c r="G53" i="5"/>
  <c r="I53" i="5"/>
  <c r="J53" i="5"/>
  <c r="M53" i="5"/>
  <c r="B54" i="5"/>
  <c r="C54" i="5"/>
  <c r="G54" i="5"/>
  <c r="I54" i="5"/>
  <c r="J54" i="5"/>
  <c r="M54" i="5"/>
  <c r="B55" i="5"/>
  <c r="C55" i="5"/>
  <c r="G55" i="5"/>
  <c r="I55" i="5"/>
  <c r="J55" i="5"/>
  <c r="M55" i="5"/>
  <c r="B56" i="5"/>
  <c r="C56" i="5"/>
  <c r="G56" i="5"/>
  <c r="I56" i="5"/>
  <c r="J56" i="5"/>
  <c r="M56" i="5"/>
  <c r="B57" i="5"/>
  <c r="C57" i="5"/>
  <c r="G57" i="5"/>
  <c r="I57" i="5"/>
  <c r="J57" i="5"/>
  <c r="B58" i="5"/>
  <c r="C58" i="5"/>
  <c r="G58" i="5"/>
  <c r="I58" i="5"/>
  <c r="J58" i="5"/>
  <c r="B59" i="5"/>
  <c r="C59" i="5"/>
  <c r="G59" i="5"/>
  <c r="I59" i="5"/>
  <c r="J59" i="5"/>
  <c r="B60" i="5"/>
  <c r="C60" i="5"/>
  <c r="G60" i="5"/>
  <c r="I60" i="5"/>
  <c r="J60" i="5"/>
  <c r="B61" i="5"/>
  <c r="C61" i="5"/>
  <c r="G61" i="5"/>
  <c r="I61" i="5"/>
  <c r="J61" i="5"/>
  <c r="B62" i="5"/>
  <c r="C62" i="5"/>
  <c r="G62" i="5"/>
  <c r="I62" i="5"/>
  <c r="J62" i="5"/>
  <c r="B63" i="5"/>
  <c r="C63" i="5"/>
  <c r="G63" i="5"/>
  <c r="I63" i="5"/>
  <c r="J63" i="5"/>
  <c r="B64" i="5"/>
  <c r="C64" i="5"/>
  <c r="G64" i="5"/>
  <c r="I64" i="5"/>
  <c r="J64" i="5"/>
  <c r="B65" i="5"/>
  <c r="C65" i="5"/>
  <c r="G65" i="5"/>
  <c r="I65" i="5"/>
  <c r="J65" i="5"/>
  <c r="B66" i="5"/>
  <c r="C66" i="5"/>
  <c r="G66" i="5"/>
  <c r="I66" i="5"/>
  <c r="J66" i="5"/>
  <c r="B67" i="5"/>
  <c r="C67" i="5"/>
  <c r="G67" i="5"/>
  <c r="I67" i="5"/>
  <c r="J67" i="5"/>
  <c r="B68" i="5"/>
  <c r="C68" i="5"/>
  <c r="G68" i="5"/>
  <c r="I68" i="5"/>
  <c r="J68" i="5"/>
  <c r="B69" i="5"/>
  <c r="C69" i="5"/>
  <c r="G69" i="5"/>
  <c r="I69" i="5"/>
  <c r="J69" i="5"/>
  <c r="B70" i="5"/>
  <c r="C70" i="5"/>
  <c r="G70" i="5"/>
  <c r="I70" i="5"/>
  <c r="J70" i="5"/>
  <c r="B71" i="5"/>
  <c r="C71" i="5"/>
  <c r="G71" i="5"/>
  <c r="I71" i="5"/>
  <c r="J71" i="5"/>
  <c r="B72" i="5"/>
  <c r="C72" i="5"/>
  <c r="G72" i="5"/>
  <c r="I72" i="5"/>
  <c r="J72" i="5"/>
  <c r="B73" i="5"/>
  <c r="C73" i="5"/>
  <c r="G73" i="5"/>
  <c r="I73" i="5"/>
  <c r="J73" i="5"/>
  <c r="B74" i="5"/>
  <c r="C74" i="5"/>
  <c r="G74" i="5"/>
  <c r="I74" i="5"/>
  <c r="J74" i="5"/>
  <c r="B75" i="5"/>
  <c r="C75" i="5"/>
  <c r="G75" i="5"/>
  <c r="I75" i="5"/>
  <c r="J75" i="5"/>
  <c r="B76" i="5"/>
  <c r="C76" i="5"/>
  <c r="G76" i="5"/>
  <c r="I76" i="5"/>
  <c r="J76" i="5"/>
  <c r="B77" i="5"/>
  <c r="C77" i="5"/>
  <c r="G77" i="5"/>
  <c r="I77" i="5"/>
  <c r="J77" i="5"/>
  <c r="B78" i="5"/>
  <c r="C78" i="5"/>
  <c r="G78" i="5"/>
  <c r="I78" i="5"/>
  <c r="J78" i="5"/>
  <c r="B79" i="5"/>
  <c r="C79" i="5"/>
  <c r="G79" i="5"/>
  <c r="I79" i="5"/>
  <c r="J79" i="5"/>
  <c r="B80" i="5"/>
  <c r="C80" i="5"/>
  <c r="G80" i="5"/>
  <c r="I80" i="5"/>
  <c r="J80" i="5"/>
  <c r="B81" i="5"/>
  <c r="C81" i="5"/>
  <c r="G81" i="5"/>
  <c r="I81" i="5"/>
  <c r="J81" i="5"/>
  <c r="B82" i="5"/>
  <c r="C82" i="5"/>
  <c r="G82" i="5"/>
  <c r="I82" i="5"/>
  <c r="J82" i="5"/>
  <c r="B83" i="5"/>
  <c r="C83" i="5"/>
  <c r="G83" i="5"/>
  <c r="I83" i="5"/>
  <c r="J83" i="5"/>
  <c r="B84" i="5"/>
  <c r="C84" i="5"/>
  <c r="G84" i="5"/>
  <c r="I84" i="5"/>
  <c r="J84" i="5"/>
  <c r="B85" i="5"/>
  <c r="C85" i="5"/>
  <c r="G85" i="5"/>
  <c r="I85" i="5"/>
  <c r="J85" i="5"/>
  <c r="B86" i="5"/>
  <c r="C86" i="5"/>
  <c r="G86" i="5"/>
  <c r="I86" i="5"/>
  <c r="J86" i="5"/>
  <c r="B87" i="5"/>
  <c r="C87" i="5"/>
  <c r="G87" i="5"/>
  <c r="I87" i="5"/>
  <c r="J87" i="5"/>
  <c r="B88" i="5"/>
  <c r="C88" i="5"/>
  <c r="G88" i="5"/>
  <c r="I88" i="5"/>
  <c r="J88" i="5"/>
  <c r="B89" i="5"/>
  <c r="C89" i="5"/>
  <c r="G89" i="5"/>
  <c r="I89" i="5"/>
  <c r="J89" i="5"/>
  <c r="B90" i="5"/>
  <c r="C90" i="5"/>
  <c r="G90" i="5"/>
  <c r="I90" i="5"/>
  <c r="J90" i="5"/>
  <c r="B91" i="5"/>
  <c r="C91" i="5"/>
  <c r="G91" i="5"/>
  <c r="I91" i="5"/>
  <c r="J91" i="5"/>
  <c r="B92" i="5"/>
  <c r="C92" i="5"/>
  <c r="G92" i="5"/>
  <c r="I92" i="5"/>
  <c r="J92" i="5"/>
  <c r="B93" i="5"/>
  <c r="C93" i="5"/>
  <c r="G93" i="5"/>
  <c r="I93" i="5"/>
  <c r="J93" i="5"/>
  <c r="B94" i="5"/>
  <c r="C94" i="5"/>
  <c r="G94" i="5"/>
  <c r="I94" i="5"/>
  <c r="J94" i="5"/>
  <c r="B95" i="5"/>
  <c r="C95" i="5"/>
  <c r="G95" i="5"/>
  <c r="I95" i="5"/>
  <c r="J95" i="5"/>
  <c r="B96" i="5"/>
  <c r="C96" i="5"/>
  <c r="G96" i="5"/>
  <c r="I96" i="5"/>
  <c r="J96" i="5"/>
  <c r="B97" i="5"/>
  <c r="C97" i="5"/>
  <c r="G97" i="5"/>
  <c r="I97" i="5"/>
  <c r="J97" i="5"/>
  <c r="B98" i="5"/>
  <c r="C98" i="5"/>
  <c r="G98" i="5"/>
  <c r="I98" i="5"/>
  <c r="J98" i="5"/>
  <c r="B99" i="5"/>
  <c r="C99" i="5"/>
  <c r="G99" i="5"/>
  <c r="I99" i="5"/>
  <c r="J99" i="5"/>
  <c r="B100" i="5"/>
  <c r="C100" i="5"/>
  <c r="G100" i="5"/>
  <c r="I100" i="5"/>
  <c r="J100" i="5"/>
  <c r="B101" i="5"/>
  <c r="C101" i="5"/>
  <c r="G101" i="5"/>
  <c r="I101" i="5"/>
  <c r="J101" i="5"/>
  <c r="B102" i="5"/>
  <c r="C102" i="5"/>
  <c r="G102" i="5"/>
  <c r="I102" i="5"/>
  <c r="J102" i="5"/>
  <c r="B103" i="5"/>
  <c r="C103" i="5"/>
  <c r="G103" i="5"/>
  <c r="I103" i="5"/>
  <c r="J103" i="5"/>
  <c r="B104" i="5"/>
  <c r="C104" i="5"/>
  <c r="G104" i="5"/>
  <c r="I104" i="5"/>
  <c r="J104" i="5"/>
  <c r="B105" i="5"/>
  <c r="C105" i="5"/>
  <c r="G105" i="5"/>
  <c r="I105" i="5"/>
  <c r="J105" i="5"/>
  <c r="B106" i="5"/>
  <c r="C106" i="5"/>
  <c r="G106" i="5"/>
  <c r="I106" i="5"/>
  <c r="J106" i="5"/>
  <c r="B107" i="5"/>
  <c r="C107" i="5"/>
  <c r="G107" i="5"/>
  <c r="I107" i="5"/>
  <c r="J107" i="5"/>
  <c r="B108" i="5"/>
  <c r="C108" i="5"/>
  <c r="G108" i="5"/>
  <c r="I108" i="5"/>
  <c r="J108" i="5"/>
  <c r="B109" i="5"/>
  <c r="C109" i="5"/>
  <c r="G109" i="5"/>
  <c r="I109" i="5"/>
  <c r="J109" i="5"/>
  <c r="B110" i="5"/>
  <c r="C110" i="5"/>
  <c r="G110" i="5"/>
  <c r="I110" i="5"/>
  <c r="J110" i="5"/>
  <c r="B111" i="5"/>
  <c r="C111" i="5"/>
  <c r="G111" i="5"/>
  <c r="I111" i="5"/>
  <c r="J111" i="5"/>
  <c r="B112" i="5"/>
  <c r="C112" i="5"/>
  <c r="G112" i="5"/>
  <c r="I112" i="5"/>
  <c r="J112" i="5"/>
  <c r="B113" i="5"/>
  <c r="C113" i="5"/>
  <c r="G113" i="5"/>
  <c r="I113" i="5"/>
  <c r="J113" i="5"/>
  <c r="B114" i="5"/>
  <c r="C114" i="5"/>
  <c r="G114" i="5"/>
  <c r="I114" i="5"/>
  <c r="J114" i="5"/>
  <c r="B115" i="5"/>
  <c r="C115" i="5"/>
  <c r="G115" i="5"/>
  <c r="I115" i="5"/>
  <c r="J115" i="5"/>
  <c r="B116" i="5"/>
  <c r="C116" i="5"/>
  <c r="G116" i="5"/>
  <c r="I116" i="5"/>
  <c r="J116" i="5"/>
  <c r="B117" i="5"/>
  <c r="C117" i="5"/>
  <c r="G117" i="5"/>
  <c r="I117" i="5"/>
  <c r="J117" i="5"/>
  <c r="B118" i="5"/>
  <c r="C118" i="5"/>
  <c r="G118" i="5"/>
  <c r="I118" i="5"/>
  <c r="J118" i="5"/>
  <c r="B119" i="5"/>
  <c r="C119" i="5"/>
  <c r="G119" i="5"/>
  <c r="I119" i="5"/>
  <c r="J119" i="5"/>
  <c r="B120" i="5"/>
  <c r="C120" i="5"/>
  <c r="G120" i="5"/>
  <c r="I120" i="5"/>
  <c r="J120" i="5"/>
  <c r="B121" i="5"/>
  <c r="C121" i="5"/>
  <c r="G121" i="5"/>
  <c r="I121" i="5"/>
  <c r="J121" i="5"/>
  <c r="B122" i="5"/>
  <c r="C122" i="5"/>
  <c r="G122" i="5"/>
  <c r="I122" i="5"/>
  <c r="J122" i="5"/>
  <c r="B123" i="5"/>
  <c r="C123" i="5"/>
  <c r="G123" i="5"/>
  <c r="I123" i="5"/>
  <c r="J123" i="5"/>
  <c r="B124" i="5"/>
  <c r="C124" i="5"/>
  <c r="G124" i="5"/>
  <c r="I124" i="5"/>
  <c r="J124" i="5"/>
  <c r="B125" i="5"/>
  <c r="C125" i="5"/>
  <c r="G125" i="5"/>
  <c r="I125" i="5"/>
  <c r="J125" i="5"/>
  <c r="B126" i="5"/>
  <c r="C126" i="5"/>
  <c r="G126" i="5"/>
  <c r="I126" i="5"/>
  <c r="J126" i="5"/>
  <c r="B127" i="5"/>
  <c r="C127" i="5"/>
  <c r="G127" i="5"/>
  <c r="I127" i="5"/>
  <c r="J127" i="5"/>
  <c r="B128" i="5"/>
  <c r="C128" i="5"/>
  <c r="G128" i="5"/>
  <c r="I128" i="5"/>
  <c r="J128" i="5"/>
  <c r="B129" i="5"/>
  <c r="C129" i="5"/>
  <c r="G129" i="5"/>
  <c r="I129" i="5"/>
  <c r="J129" i="5"/>
  <c r="B130" i="5"/>
  <c r="C130" i="5"/>
  <c r="G130" i="5"/>
  <c r="I130" i="5"/>
  <c r="J130" i="5"/>
  <c r="B131" i="5"/>
  <c r="C131" i="5"/>
  <c r="G131" i="5"/>
  <c r="I131" i="5"/>
  <c r="J131" i="5"/>
  <c r="B132" i="5"/>
  <c r="C132" i="5"/>
  <c r="G132" i="5"/>
  <c r="I132" i="5"/>
  <c r="J132" i="5"/>
  <c r="B133" i="5"/>
  <c r="C133" i="5"/>
  <c r="G133" i="5"/>
  <c r="I133" i="5"/>
  <c r="J133" i="5"/>
  <c r="B134" i="5"/>
  <c r="C134" i="5"/>
  <c r="G134" i="5"/>
  <c r="I134" i="5"/>
  <c r="J134" i="5"/>
  <c r="B135" i="5"/>
  <c r="C135" i="5"/>
  <c r="G135" i="5"/>
  <c r="I135" i="5"/>
  <c r="J135" i="5"/>
  <c r="B136" i="5"/>
  <c r="C136" i="5"/>
  <c r="G136" i="5"/>
  <c r="I136" i="5"/>
  <c r="J136" i="5"/>
  <c r="B137" i="5"/>
  <c r="C137" i="5"/>
  <c r="G137" i="5"/>
  <c r="I137" i="5"/>
  <c r="J137" i="5"/>
  <c r="B138" i="5"/>
  <c r="C138" i="5"/>
  <c r="G138" i="5"/>
  <c r="I138" i="5"/>
  <c r="J138" i="5"/>
  <c r="B139" i="5"/>
  <c r="C139" i="5"/>
  <c r="G139" i="5"/>
  <c r="I139" i="5"/>
  <c r="J139" i="5"/>
  <c r="B140" i="5"/>
  <c r="C140" i="5"/>
  <c r="G140" i="5"/>
  <c r="I140" i="5"/>
  <c r="J140" i="5"/>
  <c r="B141" i="5"/>
  <c r="C141" i="5"/>
  <c r="G141" i="5"/>
  <c r="I141" i="5"/>
  <c r="J141" i="5"/>
  <c r="B142" i="5"/>
  <c r="C142" i="5"/>
  <c r="G142" i="5"/>
  <c r="I142" i="5"/>
  <c r="J142" i="5"/>
  <c r="B143" i="5"/>
  <c r="C143" i="5"/>
  <c r="G143" i="5"/>
  <c r="I143" i="5"/>
  <c r="J143" i="5"/>
  <c r="B144" i="5"/>
  <c r="C144" i="5"/>
  <c r="G144" i="5"/>
  <c r="I144" i="5"/>
  <c r="J144" i="5"/>
  <c r="B145" i="5"/>
  <c r="C145" i="5"/>
  <c r="G145" i="5"/>
  <c r="I145" i="5"/>
  <c r="J145" i="5"/>
  <c r="B146" i="5"/>
  <c r="C146" i="5"/>
  <c r="G146" i="5"/>
  <c r="I146" i="5"/>
  <c r="J146" i="5"/>
  <c r="B147" i="5"/>
  <c r="C147" i="5"/>
  <c r="G147" i="5"/>
  <c r="I147" i="5"/>
  <c r="J147" i="5"/>
  <c r="B148" i="5"/>
  <c r="C148" i="5"/>
  <c r="G148" i="5"/>
  <c r="I148" i="5"/>
  <c r="J148" i="5"/>
  <c r="B149" i="5"/>
  <c r="C149" i="5"/>
  <c r="G149" i="5"/>
  <c r="I149" i="5"/>
  <c r="J149" i="5"/>
  <c r="B150" i="5"/>
  <c r="C150" i="5"/>
  <c r="G150" i="5"/>
  <c r="I150" i="5"/>
  <c r="J150" i="5"/>
  <c r="B151" i="5"/>
  <c r="C151" i="5"/>
  <c r="G151" i="5"/>
  <c r="I151" i="5"/>
  <c r="J151" i="5"/>
  <c r="B152" i="5"/>
  <c r="C152" i="5"/>
  <c r="G152" i="5"/>
  <c r="I152" i="5"/>
  <c r="J152" i="5"/>
  <c r="B153" i="5"/>
  <c r="C153" i="5"/>
  <c r="G153" i="5"/>
  <c r="I153" i="5"/>
  <c r="J153" i="5"/>
  <c r="B154" i="5"/>
  <c r="C154" i="5"/>
  <c r="G154" i="5"/>
  <c r="I154" i="5"/>
  <c r="J154" i="5"/>
  <c r="B155" i="5"/>
  <c r="C155" i="5"/>
  <c r="G155" i="5"/>
  <c r="I155" i="5"/>
  <c r="J155" i="5"/>
  <c r="B156" i="5"/>
  <c r="C156" i="5"/>
  <c r="G156" i="5"/>
  <c r="I156" i="5"/>
  <c r="J156" i="5"/>
  <c r="B157" i="5"/>
  <c r="C157" i="5"/>
  <c r="G157" i="5"/>
  <c r="I157" i="5"/>
  <c r="J157" i="5"/>
  <c r="B158" i="5"/>
  <c r="C158" i="5"/>
  <c r="G158" i="5"/>
  <c r="I158" i="5"/>
  <c r="J158" i="5"/>
  <c r="B159" i="5"/>
  <c r="C159" i="5"/>
  <c r="G159" i="5"/>
  <c r="I159" i="5"/>
  <c r="J159" i="5"/>
  <c r="B160" i="5"/>
  <c r="C160" i="5"/>
  <c r="G160" i="5"/>
  <c r="I160" i="5"/>
  <c r="J160" i="5"/>
  <c r="B161" i="5"/>
  <c r="C161" i="5"/>
  <c r="G161" i="5"/>
  <c r="I161" i="5"/>
  <c r="J161" i="5"/>
  <c r="B162" i="5"/>
  <c r="C162" i="5"/>
  <c r="G162" i="5"/>
  <c r="I162" i="5"/>
  <c r="J162" i="5"/>
  <c r="B163" i="5"/>
  <c r="C163" i="5"/>
  <c r="G163" i="5"/>
  <c r="I163" i="5"/>
  <c r="J163" i="5"/>
  <c r="B164" i="5"/>
  <c r="C164" i="5"/>
  <c r="G164" i="5"/>
  <c r="I164" i="5"/>
  <c r="J164" i="5"/>
  <c r="B165" i="5"/>
  <c r="C165" i="5"/>
  <c r="G165" i="5"/>
  <c r="I165" i="5"/>
  <c r="J165" i="5"/>
  <c r="B166" i="5"/>
  <c r="C166" i="5"/>
  <c r="G166" i="5"/>
  <c r="I166" i="5"/>
  <c r="J166" i="5"/>
  <c r="B167" i="5"/>
  <c r="C167" i="5"/>
  <c r="G167" i="5"/>
  <c r="I167" i="5"/>
  <c r="J167" i="5"/>
  <c r="B168" i="5"/>
  <c r="C168" i="5"/>
  <c r="G168" i="5"/>
  <c r="I168" i="5"/>
  <c r="J168" i="5"/>
  <c r="B169" i="5"/>
  <c r="C169" i="5"/>
  <c r="G169" i="5"/>
  <c r="I169" i="5"/>
  <c r="J169" i="5"/>
  <c r="B170" i="5"/>
  <c r="C170" i="5"/>
  <c r="G170" i="5"/>
  <c r="I170" i="5"/>
  <c r="J170" i="5"/>
  <c r="B171" i="5"/>
  <c r="C171" i="5"/>
  <c r="G171" i="5"/>
  <c r="I171" i="5"/>
  <c r="J171" i="5"/>
  <c r="B172" i="5"/>
  <c r="C172" i="5"/>
  <c r="G172" i="5"/>
  <c r="I172" i="5"/>
  <c r="J172" i="5"/>
  <c r="B173" i="5"/>
  <c r="C173" i="5"/>
  <c r="G173" i="5"/>
  <c r="I173" i="5"/>
  <c r="J173" i="5"/>
  <c r="B174" i="5"/>
  <c r="C174" i="5"/>
  <c r="G174" i="5"/>
  <c r="I174" i="5"/>
  <c r="J174" i="5"/>
  <c r="B175" i="5"/>
  <c r="C175" i="5"/>
  <c r="G175" i="5"/>
  <c r="I175" i="5"/>
  <c r="J175" i="5"/>
  <c r="B176" i="5"/>
  <c r="C176" i="5"/>
  <c r="G176" i="5"/>
  <c r="I176" i="5"/>
  <c r="J176" i="5"/>
  <c r="B177" i="5"/>
  <c r="C177" i="5"/>
  <c r="G177" i="5"/>
  <c r="I177" i="5"/>
  <c r="J177" i="5"/>
  <c r="B178" i="5"/>
  <c r="C178" i="5"/>
  <c r="G178" i="5"/>
  <c r="I178" i="5"/>
  <c r="J178" i="5"/>
  <c r="B179" i="5"/>
  <c r="C179" i="5"/>
  <c r="G179" i="5"/>
  <c r="I179" i="5"/>
  <c r="J179" i="5"/>
  <c r="B180" i="5"/>
  <c r="C180" i="5"/>
  <c r="G180" i="5"/>
  <c r="I180" i="5"/>
  <c r="J180" i="5"/>
  <c r="B181" i="5"/>
  <c r="C181" i="5"/>
  <c r="G181" i="5"/>
  <c r="I181" i="5"/>
  <c r="J181" i="5"/>
  <c r="B182" i="5"/>
  <c r="C182" i="5"/>
  <c r="G182" i="5"/>
  <c r="I182" i="5"/>
  <c r="J182" i="5"/>
  <c r="B183" i="5"/>
  <c r="C183" i="5"/>
  <c r="G183" i="5"/>
  <c r="I183" i="5"/>
  <c r="J183" i="5"/>
  <c r="B184" i="5"/>
  <c r="C184" i="5"/>
  <c r="G184" i="5"/>
  <c r="I184" i="5"/>
  <c r="J184" i="5"/>
  <c r="B185" i="5"/>
  <c r="C185" i="5"/>
  <c r="G185" i="5"/>
  <c r="I185" i="5"/>
  <c r="J185" i="5"/>
  <c r="B186" i="5"/>
  <c r="C186" i="5"/>
  <c r="G186" i="5"/>
  <c r="I186" i="5"/>
  <c r="J186" i="5"/>
  <c r="B187" i="5"/>
  <c r="C187" i="5"/>
  <c r="G187" i="5"/>
  <c r="I187" i="5"/>
  <c r="J187" i="5"/>
  <c r="B188" i="5"/>
  <c r="C188" i="5"/>
  <c r="G188" i="5"/>
  <c r="I188" i="5"/>
  <c r="J188" i="5"/>
  <c r="B189" i="5"/>
  <c r="C189" i="5"/>
  <c r="G189" i="5"/>
  <c r="I189" i="5"/>
  <c r="J189" i="5"/>
  <c r="B190" i="5"/>
  <c r="C190" i="5"/>
  <c r="G190" i="5"/>
  <c r="I190" i="5"/>
  <c r="J190" i="5"/>
  <c r="B191" i="5"/>
  <c r="C191" i="5"/>
  <c r="G191" i="5"/>
  <c r="I191" i="5"/>
  <c r="J191" i="5"/>
  <c r="B192" i="5"/>
  <c r="C192" i="5"/>
  <c r="G192" i="5"/>
  <c r="I192" i="5"/>
  <c r="J192" i="5"/>
  <c r="B193" i="5"/>
  <c r="C193" i="5"/>
  <c r="G193" i="5"/>
  <c r="I193" i="5"/>
  <c r="J193" i="5"/>
  <c r="B194" i="5"/>
  <c r="C194" i="5"/>
  <c r="G194" i="5"/>
  <c r="I194" i="5"/>
  <c r="J194" i="5"/>
  <c r="B195" i="5"/>
  <c r="C195" i="5"/>
  <c r="G195" i="5"/>
  <c r="I195" i="5"/>
  <c r="J195" i="5"/>
  <c r="B196" i="5"/>
  <c r="C196" i="5"/>
  <c r="G196" i="5"/>
  <c r="I196" i="5"/>
  <c r="J196" i="5"/>
  <c r="B197" i="5"/>
  <c r="C197" i="5"/>
  <c r="G197" i="5"/>
  <c r="I197" i="5"/>
  <c r="J197" i="5"/>
  <c r="B198" i="5"/>
  <c r="C198" i="5"/>
  <c r="G198" i="5"/>
  <c r="I198" i="5"/>
  <c r="J198" i="5"/>
  <c r="B199" i="5"/>
  <c r="C199" i="5"/>
  <c r="G199" i="5"/>
  <c r="I199" i="5"/>
  <c r="J199" i="5"/>
  <c r="B200" i="5"/>
  <c r="C200" i="5"/>
  <c r="G200" i="5"/>
  <c r="I200" i="5"/>
  <c r="J200" i="5"/>
  <c r="B201" i="5"/>
  <c r="C201" i="5"/>
  <c r="G201" i="5"/>
  <c r="I201" i="5"/>
  <c r="J201" i="5"/>
  <c r="B202" i="5"/>
  <c r="C202" i="5"/>
  <c r="G202" i="5"/>
  <c r="I202" i="5"/>
  <c r="J202" i="5"/>
  <c r="B203" i="5"/>
  <c r="C203" i="5"/>
  <c r="G203" i="5"/>
  <c r="I203" i="5"/>
  <c r="J203" i="5"/>
  <c r="B204" i="5"/>
  <c r="C204" i="5"/>
  <c r="G204" i="5"/>
  <c r="I204" i="5"/>
  <c r="J204" i="5"/>
  <c r="B205" i="5"/>
  <c r="C205" i="5"/>
  <c r="G205" i="5"/>
  <c r="I205" i="5"/>
  <c r="J205" i="5"/>
  <c r="B206" i="5"/>
  <c r="C206" i="5"/>
  <c r="G206" i="5"/>
  <c r="I206" i="5"/>
  <c r="J206" i="5"/>
  <c r="B207" i="5"/>
  <c r="C207" i="5"/>
  <c r="G207" i="5"/>
  <c r="I207" i="5"/>
  <c r="J207" i="5"/>
  <c r="B208" i="5"/>
  <c r="C208" i="5"/>
  <c r="G208" i="5"/>
  <c r="I208" i="5"/>
  <c r="J208" i="5"/>
  <c r="B209" i="5"/>
  <c r="C209" i="5"/>
  <c r="G209" i="5"/>
  <c r="I209" i="5"/>
  <c r="J209" i="5"/>
  <c r="B210" i="5"/>
  <c r="C210" i="5"/>
  <c r="G210" i="5"/>
  <c r="I210" i="5"/>
  <c r="J210" i="5"/>
  <c r="B211" i="5"/>
  <c r="C211" i="5"/>
  <c r="G211" i="5"/>
  <c r="I211" i="5"/>
  <c r="J211" i="5"/>
  <c r="B212" i="5"/>
  <c r="C212" i="5"/>
  <c r="G212" i="5"/>
  <c r="I212" i="5"/>
  <c r="J212" i="5"/>
  <c r="B213" i="5"/>
  <c r="C213" i="5"/>
  <c r="G213" i="5"/>
  <c r="I213" i="5"/>
  <c r="J213" i="5"/>
</calcChain>
</file>

<file path=xl/sharedStrings.xml><?xml version="1.0" encoding="utf-8"?>
<sst xmlns="http://schemas.openxmlformats.org/spreadsheetml/2006/main" count="51" uniqueCount="33">
  <si>
    <t>ENA Curves</t>
  </si>
  <si>
    <t>ICF Curves</t>
  </si>
  <si>
    <t>Volume Over (Under)</t>
  </si>
  <si>
    <t>Avg. Vol Over</t>
  </si>
  <si>
    <t>Month</t>
  </si>
  <si>
    <t>Daily Dispatch Volumes</t>
  </si>
  <si>
    <t>Daily Gas Purchases</t>
  </si>
  <si>
    <t>Gas Purchases (Daily)</t>
  </si>
  <si>
    <t>Ft. Pierce Dispatch Analysis</t>
  </si>
  <si>
    <t>Assumptions:</t>
  </si>
  <si>
    <t>VOM</t>
  </si>
  <si>
    <t>HR</t>
  </si>
  <si>
    <t>Start Charges</t>
  </si>
  <si>
    <t>mwhr escalating at 2.5% a year</t>
  </si>
  <si>
    <t>btu/kwhr</t>
  </si>
  <si>
    <t>per start</t>
  </si>
  <si>
    <t>MW</t>
  </si>
  <si>
    <t>Power</t>
  </si>
  <si>
    <t>Volumes</t>
  </si>
  <si>
    <t>Dispatch Hrs.</t>
  </si>
  <si>
    <t>Hrs</t>
  </si>
  <si>
    <t>Year</t>
  </si>
  <si>
    <t>Power Annual Summary</t>
  </si>
  <si>
    <t>Turbine</t>
  </si>
  <si>
    <t>501F</t>
  </si>
  <si>
    <t>Power delivered Into FPL (no incremental transmission costs)</t>
  </si>
  <si>
    <t>Availability</t>
  </si>
  <si>
    <t>Deliver gas at FGT Zone 2 + $.035 for physical premium, and $.035 for transport variable costs, plus 2.25% fuel</t>
  </si>
  <si>
    <t>ENA Reqmts</t>
  </si>
  <si>
    <t>Inputs:</t>
  </si>
  <si>
    <t>(55% in Apr &amp; Oct, 90% all other months)</t>
  </si>
  <si>
    <t>Annual Availability</t>
  </si>
  <si>
    <t>* This is 500 btu/kwh lower than the original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</si>
</sst>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7" fontId="7" fillId="2" borderId="0" applyNumberFormat="0" applyBorder="0" applyAlignment="0" applyProtection="0"/>
    <xf numFmtId="37" fontId="8" fillId="0" borderId="0"/>
    <xf numFmtId="3" fontId="9" fillId="3" borderId="1" applyProtection="0"/>
  </cellStyleXfs>
  <cellXfs count="38">
    <xf numFmtId="0" fontId="0" fillId="0" borderId="0" xfId="0"/>
    <xf numFmtId="17" fontId="2" fillId="4" borderId="0" xfId="0" applyNumberFormat="1" applyFont="1" applyFill="1" applyBorder="1"/>
    <xf numFmtId="165" fontId="0" fillId="0" borderId="0" xfId="1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0" xfId="0" applyNumberFormat="1"/>
    <xf numFmtId="0" fontId="3" fillId="0" borderId="0" xfId="0" applyFont="1" applyAlignment="1">
      <alignment horizontal="center"/>
    </xf>
    <xf numFmtId="0" fontId="3" fillId="0" borderId="6" xfId="0" applyFont="1" applyBorder="1"/>
    <xf numFmtId="0" fontId="0" fillId="0" borderId="0" xfId="0" applyBorder="1"/>
    <xf numFmtId="165" fontId="2" fillId="4" borderId="0" xfId="1" applyNumberFormat="1" applyFont="1" applyFill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0" fontId="3" fillId="0" borderId="0" xfId="0" applyFont="1"/>
    <xf numFmtId="0" fontId="4" fillId="0" borderId="0" xfId="0" applyFont="1"/>
    <xf numFmtId="6" fontId="0" fillId="0" borderId="0" xfId="0" applyNumberFormat="1"/>
    <xf numFmtId="8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165" fontId="0" fillId="0" borderId="0" xfId="1" applyNumberFormat="1" applyFont="1" applyBorder="1"/>
    <xf numFmtId="0" fontId="6" fillId="0" borderId="0" xfId="0" applyFont="1"/>
    <xf numFmtId="9" fontId="0" fillId="0" borderId="0" xfId="0" applyNumberFormat="1"/>
    <xf numFmtId="43" fontId="0" fillId="0" borderId="0" xfId="0" applyNumberFormat="1"/>
    <xf numFmtId="165" fontId="1" fillId="0" borderId="0" xfId="1" applyNumberFormat="1"/>
    <xf numFmtId="1" fontId="0" fillId="0" borderId="7" xfId="0" applyNumberFormat="1" applyFill="1" applyBorder="1"/>
    <xf numFmtId="1" fontId="0" fillId="0" borderId="8" xfId="0" applyNumberFormat="1" applyFill="1" applyBorder="1"/>
    <xf numFmtId="0" fontId="3" fillId="0" borderId="0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4" xfId="0" applyNumberFormat="1" applyFill="1" applyBorder="1"/>
    <xf numFmtId="9" fontId="0" fillId="0" borderId="7" xfId="2" applyFont="1" applyFill="1" applyBorder="1"/>
    <xf numFmtId="1" fontId="0" fillId="0" borderId="5" xfId="0" applyNumberFormat="1" applyFill="1" applyBorder="1"/>
    <xf numFmtId="9" fontId="0" fillId="0" borderId="8" xfId="2" applyFont="1" applyFill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6">
    <cellStyle name="Comma" xfId="1" builtinId="3"/>
    <cellStyle name="Normal" xfId="0" builtinId="0"/>
    <cellStyle name="Percent" xfId="2" builtinId="5"/>
    <cellStyle name="Unprot" xfId="3"/>
    <cellStyle name="Unprot$" xfId="4"/>
    <cellStyle name="Unprotect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3"/>
  <sheetViews>
    <sheetView tabSelected="1" topLeftCell="P7" workbookViewId="0">
      <selection activeCell="Y32" sqref="Y32"/>
    </sheetView>
  </sheetViews>
  <sheetFormatPr defaultRowHeight="13.2" x14ac:dyDescent="0.25"/>
  <cols>
    <col min="1" max="1" width="15.6640625" customWidth="1"/>
    <col min="2" max="3" width="9.33203125" hidden="1" customWidth="1"/>
    <col min="4" max="4" width="11.44140625" bestFit="1" customWidth="1"/>
    <col min="5" max="5" width="12" bestFit="1" customWidth="1"/>
    <col min="7" max="7" width="19.6640625" bestFit="1" customWidth="1"/>
    <col min="9" max="9" width="11.44140625" bestFit="1" customWidth="1"/>
    <col min="10" max="10" width="10.6640625" bestFit="1" customWidth="1"/>
    <col min="13" max="15" width="12.109375" customWidth="1"/>
    <col min="17" max="17" width="11.33203125" bestFit="1" customWidth="1"/>
    <col min="18" max="18" width="12.6640625" bestFit="1" customWidth="1"/>
    <col min="19" max="19" width="2.33203125" customWidth="1"/>
    <col min="20" max="21" width="12.6640625" customWidth="1"/>
    <col min="24" max="24" width="10.33203125" bestFit="1" customWidth="1"/>
    <col min="26" max="26" width="3.88671875" customWidth="1"/>
    <col min="27" max="27" width="10.33203125" bestFit="1" customWidth="1"/>
  </cols>
  <sheetData>
    <row r="1" spans="1:30" ht="17.399999999999999" x14ac:dyDescent="0.3">
      <c r="A1" s="15" t="s">
        <v>8</v>
      </c>
      <c r="L1" s="10"/>
      <c r="M1" s="10"/>
      <c r="N1" s="10"/>
      <c r="O1" s="10"/>
    </row>
    <row r="2" spans="1:30" x14ac:dyDescent="0.25">
      <c r="A2" s="18" t="s">
        <v>9</v>
      </c>
      <c r="L2" s="10"/>
      <c r="M2" s="10"/>
      <c r="N2" s="10"/>
      <c r="O2" s="10"/>
    </row>
    <row r="3" spans="1:30" x14ac:dyDescent="0.25">
      <c r="A3" s="21" t="s">
        <v>23</v>
      </c>
      <c r="D3" t="s">
        <v>24</v>
      </c>
      <c r="L3" s="10"/>
      <c r="M3" s="10"/>
      <c r="N3" s="10"/>
      <c r="O3" s="10"/>
    </row>
    <row r="4" spans="1:30" x14ac:dyDescent="0.25">
      <c r="A4" s="21" t="s">
        <v>25</v>
      </c>
      <c r="L4" s="10"/>
      <c r="M4" s="10"/>
      <c r="N4" s="10"/>
      <c r="O4" s="10"/>
    </row>
    <row r="5" spans="1:30" x14ac:dyDescent="0.25">
      <c r="A5" t="s">
        <v>27</v>
      </c>
      <c r="L5" s="10"/>
      <c r="M5" s="10"/>
      <c r="N5" s="10"/>
      <c r="O5" s="10"/>
    </row>
    <row r="6" spans="1:30" x14ac:dyDescent="0.25">
      <c r="A6" t="s">
        <v>10</v>
      </c>
      <c r="D6" s="17">
        <v>0.67</v>
      </c>
      <c r="E6" t="s">
        <v>13</v>
      </c>
      <c r="L6" s="10"/>
      <c r="M6" s="10"/>
      <c r="N6" s="10"/>
      <c r="O6" s="10"/>
    </row>
    <row r="7" spans="1:30" x14ac:dyDescent="0.25">
      <c r="A7" t="s">
        <v>11</v>
      </c>
      <c r="D7" s="2">
        <v>7080</v>
      </c>
      <c r="E7" t="s">
        <v>14</v>
      </c>
      <c r="F7" t="s">
        <v>32</v>
      </c>
      <c r="L7" s="10"/>
      <c r="M7" s="10"/>
      <c r="N7" s="10"/>
      <c r="O7" s="10"/>
    </row>
    <row r="8" spans="1:30" x14ac:dyDescent="0.25">
      <c r="A8" t="s">
        <v>12</v>
      </c>
      <c r="D8" s="16">
        <v>2940</v>
      </c>
      <c r="E8" t="s">
        <v>15</v>
      </c>
      <c r="L8" s="10"/>
      <c r="M8" s="10"/>
      <c r="N8" s="10"/>
      <c r="O8" s="10"/>
    </row>
    <row r="9" spans="1:30" x14ac:dyDescent="0.25">
      <c r="A9" t="s">
        <v>16</v>
      </c>
      <c r="D9">
        <v>196</v>
      </c>
      <c r="E9" t="s">
        <v>16</v>
      </c>
      <c r="L9" s="10"/>
      <c r="M9" s="10"/>
      <c r="N9" s="10"/>
      <c r="O9" s="10"/>
    </row>
    <row r="10" spans="1:30" x14ac:dyDescent="0.25">
      <c r="A10" t="s">
        <v>31</v>
      </c>
      <c r="D10" s="22">
        <v>0.85</v>
      </c>
      <c r="E10" t="s">
        <v>30</v>
      </c>
      <c r="L10" s="10"/>
      <c r="M10" s="10"/>
      <c r="N10" s="10"/>
      <c r="O10" s="10"/>
    </row>
    <row r="11" spans="1:30" x14ac:dyDescent="0.25">
      <c r="L11" s="10"/>
      <c r="M11" s="10"/>
      <c r="N11" s="27" t="s">
        <v>29</v>
      </c>
      <c r="O11" s="10"/>
      <c r="Q11" s="34" t="s">
        <v>17</v>
      </c>
      <c r="R11" s="36"/>
      <c r="S11" s="36"/>
      <c r="T11" s="36"/>
      <c r="U11" s="35"/>
      <c r="W11" s="34" t="s">
        <v>22</v>
      </c>
      <c r="X11" s="36"/>
      <c r="Y11" s="36"/>
      <c r="Z11" s="36"/>
      <c r="AA11" s="36"/>
      <c r="AB11" s="35"/>
    </row>
    <row r="12" spans="1:30" x14ac:dyDescent="0.25">
      <c r="D12" s="34" t="s">
        <v>5</v>
      </c>
      <c r="E12" s="35"/>
      <c r="G12" s="9" t="s">
        <v>6</v>
      </c>
      <c r="I12" s="34" t="s">
        <v>2</v>
      </c>
      <c r="J12" s="35"/>
      <c r="L12" s="3" t="s">
        <v>7</v>
      </c>
      <c r="M12" s="4"/>
      <c r="N12" s="28" t="s">
        <v>28</v>
      </c>
      <c r="O12" s="29" t="s">
        <v>26</v>
      </c>
    </row>
    <row r="13" spans="1:30" x14ac:dyDescent="0.25">
      <c r="D13" s="8" t="s">
        <v>0</v>
      </c>
      <c r="E13" s="8" t="s">
        <v>1</v>
      </c>
      <c r="I13" s="8" t="s">
        <v>0</v>
      </c>
      <c r="J13" s="8" t="s">
        <v>1</v>
      </c>
      <c r="L13" s="5">
        <v>1</v>
      </c>
      <c r="M13" s="25">
        <f>+N13*O13</f>
        <v>22870.799999999999</v>
      </c>
      <c r="N13" s="30">
        <v>25412</v>
      </c>
      <c r="O13" s="31">
        <v>0.9</v>
      </c>
      <c r="Q13" s="34" t="s">
        <v>0</v>
      </c>
      <c r="R13" s="35"/>
      <c r="T13" s="34" t="s">
        <v>1</v>
      </c>
      <c r="U13" s="35"/>
      <c r="X13" s="37" t="s">
        <v>0</v>
      </c>
      <c r="Y13" s="37"/>
      <c r="AA13" s="37" t="s">
        <v>1</v>
      </c>
      <c r="AB13" s="37"/>
    </row>
    <row r="14" spans="1:30" x14ac:dyDescent="0.25">
      <c r="B14" t="s">
        <v>4</v>
      </c>
      <c r="C14" t="s">
        <v>21</v>
      </c>
      <c r="L14" s="5">
        <v>2</v>
      </c>
      <c r="M14" s="25">
        <f t="shared" ref="M14:M24" si="0">+N14*O14</f>
        <v>22870.799999999999</v>
      </c>
      <c r="N14" s="30">
        <f>+N13</f>
        <v>25412</v>
      </c>
      <c r="O14" s="31">
        <v>0.9</v>
      </c>
      <c r="Q14" s="14" t="s">
        <v>18</v>
      </c>
      <c r="R14" s="8" t="s">
        <v>19</v>
      </c>
      <c r="S14" s="8"/>
      <c r="T14" s="14" t="s">
        <v>18</v>
      </c>
      <c r="U14" s="8" t="s">
        <v>19</v>
      </c>
      <c r="W14" s="8" t="s">
        <v>21</v>
      </c>
      <c r="X14" s="19" t="s">
        <v>18</v>
      </c>
      <c r="Y14" s="19" t="s">
        <v>20</v>
      </c>
      <c r="AA14" s="19" t="s">
        <v>18</v>
      </c>
      <c r="AB14" s="19" t="s">
        <v>20</v>
      </c>
    </row>
    <row r="15" spans="1:30" x14ac:dyDescent="0.25">
      <c r="A15" s="1">
        <v>37408</v>
      </c>
      <c r="B15" s="11">
        <f>MONTH(A15)</f>
        <v>6</v>
      </c>
      <c r="C15" s="11">
        <f>YEAR(A15)</f>
        <v>2002</v>
      </c>
      <c r="D15" s="2">
        <v>23313.023999999998</v>
      </c>
      <c r="E15" s="2">
        <v>29973.887999999999</v>
      </c>
      <c r="F15" s="2"/>
      <c r="G15" s="2">
        <f>VLOOKUP(MONTH($A15),GasVolume,2,0)</f>
        <v>30355.200000000001</v>
      </c>
      <c r="I15" s="7">
        <f t="shared" ref="I15:I46" si="1">+$G15-D15</f>
        <v>7042.1760000000031</v>
      </c>
      <c r="J15" s="7">
        <f t="shared" ref="J15:J46" si="2">+$G15-E15</f>
        <v>381.31200000000172</v>
      </c>
      <c r="L15" s="5">
        <v>3</v>
      </c>
      <c r="M15" s="25">
        <f t="shared" si="0"/>
        <v>22870.799999999999</v>
      </c>
      <c r="N15" s="30">
        <f>+N14</f>
        <v>25412</v>
      </c>
      <c r="O15" s="31">
        <v>0.9</v>
      </c>
      <c r="Q15" s="2">
        <v>98784</v>
      </c>
      <c r="R15" s="24">
        <v>504</v>
      </c>
      <c r="S15" s="24"/>
      <c r="T15" s="24">
        <v>127008</v>
      </c>
      <c r="U15" s="24">
        <v>648</v>
      </c>
      <c r="V15" s="23"/>
      <c r="W15">
        <v>2002</v>
      </c>
      <c r="X15" s="20">
        <f t="shared" ref="X15:X31" si="3">SUMIF($C$15:$C$213,W15,$Q$15:$Q$213)</f>
        <v>573104</v>
      </c>
      <c r="Y15" s="20">
        <f t="shared" ref="Y15:Y31" si="4">SUMIF($C$15:$C$213,W15,$R$15:$R$213)</f>
        <v>2924</v>
      </c>
      <c r="AA15" s="20">
        <f>SUMIF($C$15:$C$213,W15,$T$15:$T$213)</f>
        <v>854952</v>
      </c>
      <c r="AB15" s="20">
        <f>SUMIF($C$15:$C$213,W15,$U$15:$U$213)</f>
        <v>4362</v>
      </c>
    </row>
    <row r="16" spans="1:30" x14ac:dyDescent="0.25">
      <c r="A16" s="1">
        <v>37438</v>
      </c>
      <c r="B16" s="11">
        <f t="shared" ref="B16:B79" si="5">MONTH(A16)</f>
        <v>7</v>
      </c>
      <c r="C16" s="11">
        <f t="shared" ref="C16:C79" si="6">YEAR(A16)</f>
        <v>2002</v>
      </c>
      <c r="D16" s="2">
        <v>29973.888000000003</v>
      </c>
      <c r="E16" s="2">
        <v>29973.888000000003</v>
      </c>
      <c r="F16" s="2"/>
      <c r="G16" s="2">
        <f t="shared" ref="G16:G79" si="7">VLOOKUP(MONTH($A16),GasVolume,2,0)</f>
        <v>30355.200000000001</v>
      </c>
      <c r="I16" s="7">
        <f t="shared" si="1"/>
        <v>381.31199999999808</v>
      </c>
      <c r="J16" s="7">
        <f t="shared" si="2"/>
        <v>381.31199999999808</v>
      </c>
      <c r="L16" s="5">
        <v>4</v>
      </c>
      <c r="M16" s="25">
        <f t="shared" si="0"/>
        <v>13976.6</v>
      </c>
      <c r="N16" s="30">
        <f>+N15</f>
        <v>25412</v>
      </c>
      <c r="O16" s="31">
        <v>0.55000000000000004</v>
      </c>
      <c r="Q16" s="2">
        <v>131241.60000000001</v>
      </c>
      <c r="R16" s="24">
        <v>669.6</v>
      </c>
      <c r="S16" s="24"/>
      <c r="T16" s="24">
        <v>131241.60000000001</v>
      </c>
      <c r="U16" s="24">
        <v>669.6</v>
      </c>
      <c r="V16" s="23"/>
      <c r="W16">
        <v>2003</v>
      </c>
      <c r="X16" s="20">
        <f t="shared" si="3"/>
        <v>993484.80000000005</v>
      </c>
      <c r="Y16" s="20">
        <f t="shared" si="4"/>
        <v>5068.8</v>
      </c>
      <c r="AA16" s="20">
        <f t="shared" ref="AA16:AA31" si="8">SUMIF($C$15:$C$213,W16,$T$15:$T$213)</f>
        <v>1444833.5999999999</v>
      </c>
      <c r="AB16" s="20">
        <f t="shared" ref="AB16:AB31" si="9">SUMIF($C$15:$C$213,W16,$U$15:$U$213)</f>
        <v>7371.6</v>
      </c>
      <c r="AD16">
        <f>8760*0.85</f>
        <v>7446</v>
      </c>
    </row>
    <row r="17" spans="1:28" x14ac:dyDescent="0.25">
      <c r="A17" s="1">
        <v>37469</v>
      </c>
      <c r="B17" s="11">
        <f t="shared" si="5"/>
        <v>8</v>
      </c>
      <c r="C17" s="11">
        <f t="shared" si="6"/>
        <v>2002</v>
      </c>
      <c r="D17" s="2">
        <v>29973.887999999992</v>
      </c>
      <c r="E17" s="2">
        <v>29973.887999999992</v>
      </c>
      <c r="F17" s="2"/>
      <c r="G17" s="2">
        <f t="shared" si="7"/>
        <v>30355.200000000001</v>
      </c>
      <c r="I17" s="7">
        <f t="shared" si="1"/>
        <v>381.31200000000899</v>
      </c>
      <c r="J17" s="7">
        <f t="shared" si="2"/>
        <v>381.31200000000899</v>
      </c>
      <c r="L17" s="5">
        <v>5</v>
      </c>
      <c r="M17" s="25">
        <f t="shared" si="0"/>
        <v>30355.200000000001</v>
      </c>
      <c r="N17" s="30">
        <v>33728</v>
      </c>
      <c r="O17" s="31">
        <v>0.9</v>
      </c>
      <c r="Q17" s="2">
        <v>131241.60000000001</v>
      </c>
      <c r="R17" s="24">
        <v>669.6</v>
      </c>
      <c r="S17" s="24"/>
      <c r="T17" s="24">
        <v>131241.60000000001</v>
      </c>
      <c r="U17" s="24">
        <v>669.6</v>
      </c>
      <c r="V17" s="23"/>
      <c r="W17">
        <v>2004</v>
      </c>
      <c r="X17" s="20">
        <f t="shared" si="3"/>
        <v>1114691.2</v>
      </c>
      <c r="Y17" s="20">
        <f t="shared" si="4"/>
        <v>5687.1999999999989</v>
      </c>
      <c r="AA17" s="20">
        <f t="shared" si="8"/>
        <v>1449067.2</v>
      </c>
      <c r="AB17" s="20">
        <f t="shared" si="9"/>
        <v>7393.2000000000007</v>
      </c>
    </row>
    <row r="18" spans="1:28" x14ac:dyDescent="0.25">
      <c r="A18" s="1">
        <v>37500</v>
      </c>
      <c r="B18" s="11">
        <f t="shared" si="5"/>
        <v>9</v>
      </c>
      <c r="C18" s="11">
        <f t="shared" si="6"/>
        <v>2002</v>
      </c>
      <c r="D18" s="2">
        <v>13321.728000000001</v>
      </c>
      <c r="E18" s="2">
        <v>29973.888000000003</v>
      </c>
      <c r="F18" s="2"/>
      <c r="G18" s="2">
        <f t="shared" si="7"/>
        <v>30355.200000000001</v>
      </c>
      <c r="I18" s="7">
        <f t="shared" si="1"/>
        <v>17033.472000000002</v>
      </c>
      <c r="J18" s="7">
        <f t="shared" si="2"/>
        <v>381.31199999999808</v>
      </c>
      <c r="L18" s="5">
        <v>6</v>
      </c>
      <c r="M18" s="25">
        <f t="shared" si="0"/>
        <v>30355.200000000001</v>
      </c>
      <c r="N18" s="30">
        <f>+N17</f>
        <v>33728</v>
      </c>
      <c r="O18" s="31">
        <v>0.9</v>
      </c>
      <c r="Q18" s="2">
        <v>56448</v>
      </c>
      <c r="R18" s="24">
        <v>288</v>
      </c>
      <c r="S18" s="24"/>
      <c r="T18" s="24">
        <v>127008</v>
      </c>
      <c r="U18" s="24">
        <v>648</v>
      </c>
      <c r="V18" s="23"/>
      <c r="W18">
        <v>2005</v>
      </c>
      <c r="X18" s="20">
        <f t="shared" si="3"/>
        <v>1114534.3999999999</v>
      </c>
      <c r="Y18" s="20">
        <f t="shared" si="4"/>
        <v>5686.4</v>
      </c>
      <c r="AA18" s="20">
        <f t="shared" si="8"/>
        <v>1444833.5999999999</v>
      </c>
      <c r="AB18" s="20">
        <f t="shared" si="9"/>
        <v>7371.6</v>
      </c>
    </row>
    <row r="19" spans="1:28" x14ac:dyDescent="0.25">
      <c r="A19" s="1">
        <v>37530</v>
      </c>
      <c r="B19" s="11">
        <f t="shared" si="5"/>
        <v>10</v>
      </c>
      <c r="C19" s="11">
        <f t="shared" si="6"/>
        <v>2002</v>
      </c>
      <c r="D19" s="2">
        <v>9060.2074838709668</v>
      </c>
      <c r="E19" s="2">
        <v>18317.376000000004</v>
      </c>
      <c r="F19" s="2"/>
      <c r="G19" s="2">
        <f t="shared" si="7"/>
        <v>13976.6</v>
      </c>
      <c r="I19" s="7">
        <f t="shared" si="1"/>
        <v>4916.3925161290335</v>
      </c>
      <c r="J19" s="7">
        <f t="shared" si="2"/>
        <v>-4340.7760000000035</v>
      </c>
      <c r="L19" s="5">
        <v>7</v>
      </c>
      <c r="M19" s="25">
        <f t="shared" si="0"/>
        <v>30355.200000000001</v>
      </c>
      <c r="N19" s="30">
        <f>+N18</f>
        <v>33728</v>
      </c>
      <c r="O19" s="31">
        <v>0.9</v>
      </c>
      <c r="Q19" s="2">
        <v>39670.400000000001</v>
      </c>
      <c r="R19" s="24">
        <v>202.4</v>
      </c>
      <c r="S19" s="24"/>
      <c r="T19" s="24">
        <v>80203.199999999997</v>
      </c>
      <c r="U19" s="24">
        <v>409.2</v>
      </c>
      <c r="V19" s="23"/>
      <c r="W19">
        <v>2006</v>
      </c>
      <c r="X19" s="20">
        <f t="shared" si="3"/>
        <v>1108889.5999999999</v>
      </c>
      <c r="Y19" s="20">
        <f t="shared" si="4"/>
        <v>5657.6</v>
      </c>
      <c r="AA19" s="20">
        <f t="shared" si="8"/>
        <v>1444833.5999999999</v>
      </c>
      <c r="AB19" s="20">
        <f t="shared" si="9"/>
        <v>7371.6</v>
      </c>
    </row>
    <row r="20" spans="1:28" x14ac:dyDescent="0.25">
      <c r="A20" s="1">
        <v>37561</v>
      </c>
      <c r="B20" s="11">
        <f t="shared" si="5"/>
        <v>11</v>
      </c>
      <c r="C20" s="11">
        <f t="shared" si="6"/>
        <v>2002</v>
      </c>
      <c r="D20" s="2">
        <v>13321.727999999999</v>
      </c>
      <c r="E20" s="2">
        <v>29973.887999999999</v>
      </c>
      <c r="F20" s="2"/>
      <c r="G20" s="2">
        <f t="shared" si="7"/>
        <v>22870.799999999999</v>
      </c>
      <c r="I20" s="7">
        <f t="shared" si="1"/>
        <v>9549.0720000000001</v>
      </c>
      <c r="J20" s="7">
        <f t="shared" si="2"/>
        <v>-7103.0879999999997</v>
      </c>
      <c r="L20" s="5">
        <v>8</v>
      </c>
      <c r="M20" s="25">
        <f t="shared" si="0"/>
        <v>30355.200000000001</v>
      </c>
      <c r="N20" s="30">
        <f>+N19</f>
        <v>33728</v>
      </c>
      <c r="O20" s="31">
        <v>0.9</v>
      </c>
      <c r="Q20" s="2">
        <v>56448</v>
      </c>
      <c r="R20" s="24">
        <v>288</v>
      </c>
      <c r="S20" s="24"/>
      <c r="T20" s="24">
        <v>127008</v>
      </c>
      <c r="U20" s="24">
        <v>648</v>
      </c>
      <c r="V20" s="23"/>
      <c r="W20">
        <v>2007</v>
      </c>
      <c r="X20" s="20">
        <f t="shared" si="3"/>
        <v>1110614.3999999999</v>
      </c>
      <c r="Y20" s="20">
        <f t="shared" si="4"/>
        <v>5666.4</v>
      </c>
      <c r="AA20" s="20">
        <f t="shared" si="8"/>
        <v>1444833.5999999999</v>
      </c>
      <c r="AB20" s="20">
        <f t="shared" si="9"/>
        <v>7371.6</v>
      </c>
    </row>
    <row r="21" spans="1:28" x14ac:dyDescent="0.25">
      <c r="A21" s="1">
        <v>37591</v>
      </c>
      <c r="B21" s="11">
        <f t="shared" si="5"/>
        <v>12</v>
      </c>
      <c r="C21" s="11">
        <f t="shared" si="6"/>
        <v>2002</v>
      </c>
      <c r="D21" s="2">
        <v>13536.594580645162</v>
      </c>
      <c r="E21" s="2">
        <v>29973.88800000001</v>
      </c>
      <c r="F21" s="2"/>
      <c r="G21" s="2">
        <f t="shared" si="7"/>
        <v>22870.799999999999</v>
      </c>
      <c r="I21" s="7">
        <f t="shared" si="1"/>
        <v>9334.2054193548374</v>
      </c>
      <c r="J21" s="7">
        <f t="shared" si="2"/>
        <v>-7103.0880000000107</v>
      </c>
      <c r="L21" s="5">
        <v>9</v>
      </c>
      <c r="M21" s="25">
        <f t="shared" si="0"/>
        <v>30355.200000000001</v>
      </c>
      <c r="N21" s="30">
        <f>+N20</f>
        <v>33728</v>
      </c>
      <c r="O21" s="31">
        <v>0.9</v>
      </c>
      <c r="Q21" s="2">
        <v>59270.400000000001</v>
      </c>
      <c r="R21" s="24">
        <v>302.39999999999998</v>
      </c>
      <c r="S21" s="24"/>
      <c r="T21" s="24">
        <v>131241.60000000001</v>
      </c>
      <c r="U21" s="24">
        <v>669.6</v>
      </c>
      <c r="V21" s="23"/>
      <c r="W21">
        <v>2008</v>
      </c>
      <c r="X21" s="20">
        <f t="shared" si="3"/>
        <v>1003206.4</v>
      </c>
      <c r="Y21" s="20">
        <f t="shared" si="4"/>
        <v>5118.3999999999996</v>
      </c>
      <c r="AA21" s="20">
        <f t="shared" si="8"/>
        <v>1449067.2</v>
      </c>
      <c r="AB21" s="20">
        <f t="shared" si="9"/>
        <v>7393.2000000000007</v>
      </c>
    </row>
    <row r="22" spans="1:28" x14ac:dyDescent="0.25">
      <c r="A22" s="1">
        <v>37622</v>
      </c>
      <c r="B22" s="11">
        <f t="shared" si="5"/>
        <v>1</v>
      </c>
      <c r="C22" s="11">
        <f t="shared" si="6"/>
        <v>2003</v>
      </c>
      <c r="D22" s="2">
        <v>14181.194322580644</v>
      </c>
      <c r="E22" s="2">
        <v>29973.887999999999</v>
      </c>
      <c r="F22" s="2"/>
      <c r="G22" s="2">
        <f t="shared" si="7"/>
        <v>22870.799999999999</v>
      </c>
      <c r="I22" s="7">
        <f t="shared" si="1"/>
        <v>8689.6056774193548</v>
      </c>
      <c r="J22" s="7">
        <f t="shared" si="2"/>
        <v>-7103.0879999999997</v>
      </c>
      <c r="L22" s="5">
        <v>10</v>
      </c>
      <c r="M22" s="25">
        <f t="shared" si="0"/>
        <v>13976.6</v>
      </c>
      <c r="N22" s="30">
        <f>+N16</f>
        <v>25412</v>
      </c>
      <c r="O22" s="31">
        <v>0.55000000000000004</v>
      </c>
      <c r="Q22" s="2">
        <v>62092.800000000003</v>
      </c>
      <c r="R22" s="24">
        <v>316.8</v>
      </c>
      <c r="S22" s="24"/>
      <c r="T22" s="24">
        <v>131241.60000000001</v>
      </c>
      <c r="U22" s="24">
        <v>669.6</v>
      </c>
      <c r="V22" s="23"/>
      <c r="W22">
        <v>2009</v>
      </c>
      <c r="X22" s="20">
        <f t="shared" si="3"/>
        <v>1004304</v>
      </c>
      <c r="Y22" s="20">
        <f t="shared" si="4"/>
        <v>5124</v>
      </c>
      <c r="AA22" s="20">
        <f t="shared" si="8"/>
        <v>1444833.5999999999</v>
      </c>
      <c r="AB22" s="20">
        <f t="shared" si="9"/>
        <v>7371.6</v>
      </c>
    </row>
    <row r="23" spans="1:28" x14ac:dyDescent="0.25">
      <c r="A23" s="1">
        <v>37653</v>
      </c>
      <c r="B23" s="11">
        <f t="shared" si="5"/>
        <v>2</v>
      </c>
      <c r="C23" s="11">
        <f t="shared" si="6"/>
        <v>2003</v>
      </c>
      <c r="D23" s="2">
        <v>14273.28</v>
      </c>
      <c r="E23" s="2">
        <v>29973.887999999988</v>
      </c>
      <c r="F23" s="2"/>
      <c r="G23" s="2">
        <f t="shared" si="7"/>
        <v>22870.799999999999</v>
      </c>
      <c r="I23" s="7">
        <f t="shared" si="1"/>
        <v>8597.5199999999986</v>
      </c>
      <c r="J23" s="7">
        <f t="shared" si="2"/>
        <v>-7103.0879999999888</v>
      </c>
      <c r="L23" s="5">
        <v>11</v>
      </c>
      <c r="M23" s="25">
        <f t="shared" si="0"/>
        <v>22870.799999999999</v>
      </c>
      <c r="N23" s="30">
        <f>+N15</f>
        <v>25412</v>
      </c>
      <c r="O23" s="31">
        <v>0.9</v>
      </c>
      <c r="Q23" s="2">
        <v>56448</v>
      </c>
      <c r="R23" s="24">
        <v>288</v>
      </c>
      <c r="S23" s="24"/>
      <c r="T23" s="24">
        <v>118540.8</v>
      </c>
      <c r="U23" s="24">
        <v>604.79999999999995</v>
      </c>
      <c r="V23" s="23"/>
      <c r="W23">
        <v>2010</v>
      </c>
      <c r="X23" s="20">
        <f t="shared" si="3"/>
        <v>1008224</v>
      </c>
      <c r="Y23" s="20">
        <f t="shared" si="4"/>
        <v>5143.9999999999991</v>
      </c>
      <c r="AA23" s="20">
        <f t="shared" si="8"/>
        <v>1444833.5999999999</v>
      </c>
      <c r="AB23" s="20">
        <f t="shared" si="9"/>
        <v>7371.6</v>
      </c>
    </row>
    <row r="24" spans="1:28" x14ac:dyDescent="0.25">
      <c r="A24" s="1">
        <v>37681</v>
      </c>
      <c r="B24" s="11">
        <f t="shared" si="5"/>
        <v>3</v>
      </c>
      <c r="C24" s="11">
        <f t="shared" si="6"/>
        <v>2003</v>
      </c>
      <c r="D24" s="2">
        <v>13536.594580645162</v>
      </c>
      <c r="E24" s="2">
        <v>29973.887999999999</v>
      </c>
      <c r="F24" s="2"/>
      <c r="G24" s="2">
        <f t="shared" si="7"/>
        <v>22870.799999999999</v>
      </c>
      <c r="I24" s="7">
        <f t="shared" si="1"/>
        <v>9334.2054193548374</v>
      </c>
      <c r="J24" s="7">
        <f t="shared" si="2"/>
        <v>-7103.0879999999997</v>
      </c>
      <c r="L24" s="6">
        <v>12</v>
      </c>
      <c r="M24" s="26">
        <f t="shared" si="0"/>
        <v>22870.799999999999</v>
      </c>
      <c r="N24" s="32">
        <f>+N15</f>
        <v>25412</v>
      </c>
      <c r="O24" s="33">
        <v>0.9</v>
      </c>
      <c r="Q24" s="2">
        <v>59270.400000000001</v>
      </c>
      <c r="R24" s="24">
        <v>302.39999999999998</v>
      </c>
      <c r="S24" s="24"/>
      <c r="T24" s="24">
        <v>131241.60000000001</v>
      </c>
      <c r="U24" s="24">
        <v>669.6</v>
      </c>
      <c r="V24" s="23"/>
      <c r="W24">
        <v>2011</v>
      </c>
      <c r="X24" s="20">
        <f t="shared" si="3"/>
        <v>1012300.8</v>
      </c>
      <c r="Y24" s="20">
        <f t="shared" si="4"/>
        <v>5164.7999999999993</v>
      </c>
      <c r="AA24" s="20">
        <f t="shared" si="8"/>
        <v>1444833.5999999999</v>
      </c>
      <c r="AB24" s="20">
        <f t="shared" si="9"/>
        <v>7371.6</v>
      </c>
    </row>
    <row r="25" spans="1:28" x14ac:dyDescent="0.25">
      <c r="A25" s="1">
        <v>37712</v>
      </c>
      <c r="B25" s="11">
        <f t="shared" si="5"/>
        <v>4</v>
      </c>
      <c r="C25" s="11">
        <f t="shared" si="6"/>
        <v>2003</v>
      </c>
      <c r="D25" s="2">
        <v>8955.1616000000013</v>
      </c>
      <c r="E25" s="2">
        <v>18317.376000000007</v>
      </c>
      <c r="F25" s="2"/>
      <c r="G25" s="2">
        <f t="shared" si="7"/>
        <v>13976.6</v>
      </c>
      <c r="I25" s="7">
        <f t="shared" si="1"/>
        <v>5021.4383999999991</v>
      </c>
      <c r="J25" s="7">
        <f t="shared" si="2"/>
        <v>-4340.7760000000071</v>
      </c>
      <c r="Q25" s="2">
        <v>37945.599999999999</v>
      </c>
      <c r="R25" s="24">
        <v>193.6</v>
      </c>
      <c r="S25" s="24"/>
      <c r="T25" s="24">
        <v>77616</v>
      </c>
      <c r="U25" s="24">
        <v>396</v>
      </c>
      <c r="V25" s="23"/>
      <c r="W25">
        <v>2012</v>
      </c>
      <c r="X25" s="20">
        <f t="shared" si="3"/>
        <v>1010105.6</v>
      </c>
      <c r="Y25" s="20">
        <f t="shared" si="4"/>
        <v>5153.5999999999985</v>
      </c>
      <c r="AA25" s="20">
        <f t="shared" si="8"/>
        <v>1449067.2</v>
      </c>
      <c r="AB25" s="20">
        <f t="shared" si="9"/>
        <v>7393.2000000000007</v>
      </c>
    </row>
    <row r="26" spans="1:28" x14ac:dyDescent="0.25">
      <c r="A26" s="1">
        <v>37742</v>
      </c>
      <c r="B26" s="11">
        <f t="shared" si="5"/>
        <v>5</v>
      </c>
      <c r="C26" s="11">
        <f t="shared" si="6"/>
        <v>2003</v>
      </c>
      <c r="D26" s="2">
        <v>29973.887999999999</v>
      </c>
      <c r="E26" s="2">
        <v>29973.887999999999</v>
      </c>
      <c r="F26" s="2"/>
      <c r="G26" s="2">
        <f t="shared" si="7"/>
        <v>30355.200000000001</v>
      </c>
      <c r="I26" s="7">
        <f t="shared" si="1"/>
        <v>381.31200000000172</v>
      </c>
      <c r="J26" s="7">
        <f t="shared" si="2"/>
        <v>381.31200000000172</v>
      </c>
      <c r="L26" s="14" t="s">
        <v>0</v>
      </c>
      <c r="Q26" s="2">
        <v>131241.60000000001</v>
      </c>
      <c r="R26" s="24">
        <v>669.6</v>
      </c>
      <c r="S26" s="24"/>
      <c r="T26" s="24">
        <v>131241.60000000001</v>
      </c>
      <c r="U26" s="24">
        <v>669.6</v>
      </c>
      <c r="V26" s="23"/>
      <c r="W26">
        <v>2013</v>
      </c>
      <c r="X26" s="20">
        <f t="shared" si="3"/>
        <v>1007283.2000000001</v>
      </c>
      <c r="Y26" s="20">
        <f t="shared" si="4"/>
        <v>5139.1999999999989</v>
      </c>
      <c r="AA26" s="20">
        <f t="shared" si="8"/>
        <v>1444833.5999999999</v>
      </c>
      <c r="AB26" s="20">
        <f t="shared" si="9"/>
        <v>7371.6</v>
      </c>
    </row>
    <row r="27" spans="1:28" x14ac:dyDescent="0.25">
      <c r="A27" s="1">
        <v>37773</v>
      </c>
      <c r="B27" s="11">
        <f t="shared" si="5"/>
        <v>6</v>
      </c>
      <c r="C27" s="11">
        <f t="shared" si="6"/>
        <v>2003</v>
      </c>
      <c r="D27" s="2">
        <v>26643.455999999998</v>
      </c>
      <c r="E27" s="2">
        <v>29973.887999999999</v>
      </c>
      <c r="F27" s="2"/>
      <c r="G27" s="2">
        <f t="shared" si="7"/>
        <v>30355.200000000001</v>
      </c>
      <c r="I27" s="7">
        <f t="shared" si="1"/>
        <v>3711.7440000000024</v>
      </c>
      <c r="J27" s="7">
        <f t="shared" si="2"/>
        <v>381.31200000000172</v>
      </c>
      <c r="Q27" s="2">
        <v>112896</v>
      </c>
      <c r="R27" s="24">
        <v>576</v>
      </c>
      <c r="S27" s="24"/>
      <c r="T27" s="24">
        <v>127008</v>
      </c>
      <c r="U27" s="24">
        <v>648</v>
      </c>
      <c r="V27" s="23"/>
      <c r="W27">
        <v>2014</v>
      </c>
      <c r="X27" s="20">
        <f t="shared" si="3"/>
        <v>1021395.2000000001</v>
      </c>
      <c r="Y27" s="20">
        <f t="shared" si="4"/>
        <v>5211.2</v>
      </c>
      <c r="AA27" s="20">
        <f t="shared" si="8"/>
        <v>1444833.5999999999</v>
      </c>
      <c r="AB27" s="20">
        <f t="shared" si="9"/>
        <v>7371.6</v>
      </c>
    </row>
    <row r="28" spans="1:28" x14ac:dyDescent="0.25">
      <c r="A28" s="1">
        <v>37803</v>
      </c>
      <c r="B28" s="11">
        <f t="shared" si="5"/>
        <v>7</v>
      </c>
      <c r="C28" s="11">
        <f t="shared" si="6"/>
        <v>2003</v>
      </c>
      <c r="D28" s="2">
        <v>29973.888000000003</v>
      </c>
      <c r="E28" s="2">
        <v>29973.888000000003</v>
      </c>
      <c r="F28" s="2"/>
      <c r="G28" s="2">
        <f t="shared" si="7"/>
        <v>30355.200000000001</v>
      </c>
      <c r="I28" s="7">
        <f t="shared" si="1"/>
        <v>381.31199999999808</v>
      </c>
      <c r="J28" s="7">
        <f t="shared" si="2"/>
        <v>381.31199999999808</v>
      </c>
      <c r="L28" s="3" t="s">
        <v>4</v>
      </c>
      <c r="M28" s="4" t="s">
        <v>3</v>
      </c>
      <c r="N28" s="10"/>
      <c r="O28" s="10"/>
      <c r="Q28" s="2">
        <v>131241.60000000001</v>
      </c>
      <c r="R28" s="24">
        <v>669.6</v>
      </c>
      <c r="S28" s="24"/>
      <c r="T28" s="24">
        <v>131241.60000000001</v>
      </c>
      <c r="U28" s="24">
        <v>669.6</v>
      </c>
      <c r="V28" s="23"/>
      <c r="W28">
        <v>2015</v>
      </c>
      <c r="X28" s="20">
        <f t="shared" si="3"/>
        <v>1022492.8</v>
      </c>
      <c r="Y28" s="20">
        <f t="shared" si="4"/>
        <v>5216.8</v>
      </c>
      <c r="AA28" s="20">
        <f t="shared" si="8"/>
        <v>1444833.5999999999</v>
      </c>
      <c r="AB28" s="20">
        <f t="shared" si="9"/>
        <v>7371.6</v>
      </c>
    </row>
    <row r="29" spans="1:28" x14ac:dyDescent="0.25">
      <c r="A29" s="1">
        <v>37834</v>
      </c>
      <c r="B29" s="11">
        <f t="shared" si="5"/>
        <v>8</v>
      </c>
      <c r="C29" s="11">
        <f t="shared" si="6"/>
        <v>2003</v>
      </c>
      <c r="D29" s="2">
        <v>29973.888000000003</v>
      </c>
      <c r="E29" s="2">
        <v>29973.888000000003</v>
      </c>
      <c r="F29" s="2"/>
      <c r="G29" s="2">
        <f t="shared" si="7"/>
        <v>30355.200000000001</v>
      </c>
      <c r="I29" s="7">
        <f t="shared" si="1"/>
        <v>381.31199999999808</v>
      </c>
      <c r="J29" s="7">
        <f t="shared" si="2"/>
        <v>381.31199999999808</v>
      </c>
      <c r="L29" s="5">
        <v>1</v>
      </c>
      <c r="M29" s="12">
        <f>SUMIF($B$15:$B$213,L29,$I$15:$I$213)/COUNTIF($B$15:$B$213,L29)</f>
        <v>9173.0554838709668</v>
      </c>
      <c r="N29" s="20"/>
      <c r="O29" s="20"/>
      <c r="Q29" s="2">
        <v>131241.60000000001</v>
      </c>
      <c r="R29" s="24">
        <v>669.6</v>
      </c>
      <c r="S29" s="24"/>
      <c r="T29" s="24">
        <v>131241.60000000001</v>
      </c>
      <c r="U29" s="24">
        <v>669.6</v>
      </c>
      <c r="V29" s="23"/>
      <c r="W29">
        <v>2016</v>
      </c>
      <c r="X29" s="20">
        <f t="shared" si="3"/>
        <v>969964.8</v>
      </c>
      <c r="Y29" s="20">
        <f t="shared" si="4"/>
        <v>4948.7999999999993</v>
      </c>
      <c r="AA29" s="20">
        <f t="shared" si="8"/>
        <v>1449067.2</v>
      </c>
      <c r="AB29" s="20">
        <f t="shared" si="9"/>
        <v>7393.2000000000007</v>
      </c>
    </row>
    <row r="30" spans="1:28" x14ac:dyDescent="0.25">
      <c r="A30" s="1">
        <v>37865</v>
      </c>
      <c r="B30" s="11">
        <f t="shared" si="5"/>
        <v>9</v>
      </c>
      <c r="C30" s="11">
        <f t="shared" si="6"/>
        <v>2003</v>
      </c>
      <c r="D30" s="2">
        <v>27309.542400000002</v>
      </c>
      <c r="E30" s="2">
        <v>29973.887999999995</v>
      </c>
      <c r="F30" s="2"/>
      <c r="G30" s="2">
        <f t="shared" si="7"/>
        <v>30355.200000000001</v>
      </c>
      <c r="I30" s="7">
        <f t="shared" si="1"/>
        <v>3045.6575999999986</v>
      </c>
      <c r="J30" s="7">
        <f t="shared" si="2"/>
        <v>381.31200000000536</v>
      </c>
      <c r="L30" s="5">
        <v>2</v>
      </c>
      <c r="M30" s="12">
        <f t="shared" ref="M30:M40" si="10">SUMIF($B$15:$B$213,L30,$I$15:$I$213)/COUNTIF($B$15:$B$213,L30)</f>
        <v>6093.5437241379304</v>
      </c>
      <c r="N30" s="20"/>
      <c r="O30" s="20"/>
      <c r="Q30" s="2">
        <v>115718.39999999999</v>
      </c>
      <c r="R30" s="24">
        <v>590.4</v>
      </c>
      <c r="S30" s="24"/>
      <c r="T30" s="24">
        <v>127008</v>
      </c>
      <c r="U30" s="24">
        <v>648</v>
      </c>
      <c r="V30" s="23"/>
      <c r="W30">
        <v>2017</v>
      </c>
      <c r="X30" s="20">
        <f t="shared" si="3"/>
        <v>957420.79999999993</v>
      </c>
      <c r="Y30" s="20">
        <f t="shared" si="4"/>
        <v>4884.7999999999993</v>
      </c>
      <c r="AA30" s="20">
        <f t="shared" si="8"/>
        <v>1444833.5999999999</v>
      </c>
      <c r="AB30" s="20">
        <f t="shared" si="9"/>
        <v>7371.6</v>
      </c>
    </row>
    <row r="31" spans="1:28" x14ac:dyDescent="0.25">
      <c r="A31" s="1">
        <v>37895</v>
      </c>
      <c r="B31" s="11">
        <f t="shared" si="5"/>
        <v>10</v>
      </c>
      <c r="C31" s="11">
        <f t="shared" si="6"/>
        <v>2003</v>
      </c>
      <c r="D31" s="2">
        <v>9060.2074838709668</v>
      </c>
      <c r="E31" s="2">
        <v>18317.376000000007</v>
      </c>
      <c r="F31" s="2"/>
      <c r="G31" s="2">
        <f t="shared" si="7"/>
        <v>13976.6</v>
      </c>
      <c r="I31" s="7">
        <f t="shared" si="1"/>
        <v>4916.3925161290335</v>
      </c>
      <c r="J31" s="7">
        <f t="shared" si="2"/>
        <v>-4340.7760000000071</v>
      </c>
      <c r="L31" s="5">
        <v>3</v>
      </c>
      <c r="M31" s="12">
        <f t="shared" si="10"/>
        <v>6070.9192258064513</v>
      </c>
      <c r="N31" s="20"/>
      <c r="O31" s="20"/>
      <c r="Q31" s="2">
        <v>39670.400000000001</v>
      </c>
      <c r="R31" s="24">
        <v>202.4</v>
      </c>
      <c r="S31" s="24"/>
      <c r="T31" s="24">
        <v>80203.199999999997</v>
      </c>
      <c r="U31" s="24">
        <v>409.2</v>
      </c>
      <c r="V31" s="23"/>
      <c r="W31">
        <v>2018</v>
      </c>
      <c r="X31" s="20">
        <f t="shared" si="3"/>
        <v>960870.40000000002</v>
      </c>
      <c r="Y31" s="20">
        <f t="shared" si="4"/>
        <v>4902.3999999999996</v>
      </c>
      <c r="AA31" s="20">
        <f t="shared" si="8"/>
        <v>1444833.5999999999</v>
      </c>
      <c r="AB31" s="20">
        <f t="shared" si="9"/>
        <v>7371.6</v>
      </c>
    </row>
    <row r="32" spans="1:28" x14ac:dyDescent="0.25">
      <c r="A32" s="1">
        <v>37926</v>
      </c>
      <c r="B32" s="11">
        <f t="shared" si="5"/>
        <v>11</v>
      </c>
      <c r="C32" s="11">
        <f t="shared" si="6"/>
        <v>2003</v>
      </c>
      <c r="D32" s="2">
        <v>12655.641600000003</v>
      </c>
      <c r="E32" s="2">
        <v>29973.888000000014</v>
      </c>
      <c r="F32" s="2"/>
      <c r="G32" s="2">
        <f t="shared" si="7"/>
        <v>22870.799999999999</v>
      </c>
      <c r="I32" s="7">
        <f t="shared" si="1"/>
        <v>10215.158399999997</v>
      </c>
      <c r="J32" s="7">
        <f t="shared" si="2"/>
        <v>-7103.0880000000143</v>
      </c>
      <c r="L32" s="5">
        <v>4</v>
      </c>
      <c r="M32" s="12">
        <f t="shared" si="10"/>
        <v>1536.0487999999993</v>
      </c>
      <c r="N32" s="20"/>
      <c r="O32" s="20"/>
      <c r="Q32" s="2">
        <v>53625.599999999999</v>
      </c>
      <c r="R32" s="24">
        <v>273.60000000000002</v>
      </c>
      <c r="S32" s="24"/>
      <c r="T32" s="24">
        <v>127008</v>
      </c>
      <c r="U32" s="24">
        <v>648</v>
      </c>
      <c r="V32" s="23"/>
      <c r="X32" s="10"/>
      <c r="Y32" s="10"/>
    </row>
    <row r="33" spans="1:22" x14ac:dyDescent="0.25">
      <c r="A33" s="1">
        <v>37956</v>
      </c>
      <c r="B33" s="11">
        <f t="shared" si="5"/>
        <v>12</v>
      </c>
      <c r="C33" s="11">
        <f t="shared" si="6"/>
        <v>2003</v>
      </c>
      <c r="D33" s="2">
        <v>14181.194322580646</v>
      </c>
      <c r="E33" s="2">
        <v>29973.887999999999</v>
      </c>
      <c r="F33" s="2"/>
      <c r="G33" s="2">
        <f t="shared" si="7"/>
        <v>22870.799999999999</v>
      </c>
      <c r="I33" s="7">
        <f t="shared" si="1"/>
        <v>8689.605677419353</v>
      </c>
      <c r="J33" s="7">
        <f t="shared" si="2"/>
        <v>-7103.0879999999997</v>
      </c>
      <c r="L33" s="5">
        <v>5</v>
      </c>
      <c r="M33" s="12">
        <f t="shared" si="10"/>
        <v>381.31199999999603</v>
      </c>
      <c r="N33" s="20"/>
      <c r="O33" s="20"/>
      <c r="Q33" s="2">
        <v>62092.800000000003</v>
      </c>
      <c r="R33" s="24">
        <v>316.8</v>
      </c>
      <c r="S33" s="24"/>
      <c r="T33" s="24">
        <v>131241.60000000001</v>
      </c>
      <c r="U33" s="24">
        <v>669.6</v>
      </c>
      <c r="V33" s="23"/>
    </row>
    <row r="34" spans="1:22" x14ac:dyDescent="0.25">
      <c r="A34" s="1">
        <v>37987</v>
      </c>
      <c r="B34" s="11">
        <f t="shared" si="5"/>
        <v>1</v>
      </c>
      <c r="C34" s="11">
        <f t="shared" si="6"/>
        <v>2004</v>
      </c>
      <c r="D34" s="2">
        <v>13536.594580645162</v>
      </c>
      <c r="E34" s="2">
        <v>29973.888000000003</v>
      </c>
      <c r="F34" s="2"/>
      <c r="G34" s="2">
        <f t="shared" si="7"/>
        <v>22870.799999999999</v>
      </c>
      <c r="I34" s="7">
        <f t="shared" si="1"/>
        <v>9334.2054193548374</v>
      </c>
      <c r="J34" s="7">
        <f t="shared" si="2"/>
        <v>-7103.0880000000034</v>
      </c>
      <c r="L34" s="5">
        <v>6</v>
      </c>
      <c r="M34" s="12">
        <f t="shared" si="10"/>
        <v>3084.8391529411801</v>
      </c>
      <c r="N34" s="20"/>
      <c r="O34" s="20"/>
      <c r="Q34" s="2">
        <v>59270.400000000001</v>
      </c>
      <c r="R34" s="24">
        <v>302.39999999999998</v>
      </c>
      <c r="S34" s="24"/>
      <c r="T34" s="24">
        <v>131241.60000000001</v>
      </c>
      <c r="U34" s="24">
        <v>669.6</v>
      </c>
      <c r="V34" s="23"/>
    </row>
    <row r="35" spans="1:22" x14ac:dyDescent="0.25">
      <c r="A35" s="1">
        <v>38018</v>
      </c>
      <c r="B35" s="11">
        <f t="shared" si="5"/>
        <v>2</v>
      </c>
      <c r="C35" s="11">
        <f t="shared" si="6"/>
        <v>2004</v>
      </c>
      <c r="D35" s="2">
        <v>23772.393931034483</v>
      </c>
      <c r="E35" s="2">
        <v>29973.887999999999</v>
      </c>
      <c r="F35" s="2"/>
      <c r="G35" s="2">
        <f t="shared" si="7"/>
        <v>22870.799999999999</v>
      </c>
      <c r="I35" s="7">
        <f t="shared" si="1"/>
        <v>-901.59393103448383</v>
      </c>
      <c r="J35" s="7">
        <f t="shared" si="2"/>
        <v>-7103.0879999999997</v>
      </c>
      <c r="L35" s="5">
        <v>7</v>
      </c>
      <c r="M35" s="12">
        <f t="shared" si="10"/>
        <v>381.31199999999677</v>
      </c>
      <c r="N35" s="20"/>
      <c r="O35" s="20"/>
      <c r="Q35" s="2">
        <v>97372.800000000003</v>
      </c>
      <c r="R35" s="24">
        <v>496.8</v>
      </c>
      <c r="S35" s="24"/>
      <c r="T35" s="24">
        <v>122774.39999999999</v>
      </c>
      <c r="U35" s="24">
        <v>626.4</v>
      </c>
      <c r="V35" s="23"/>
    </row>
    <row r="36" spans="1:22" x14ac:dyDescent="0.25">
      <c r="A36" s="1">
        <v>38047</v>
      </c>
      <c r="B36" s="11">
        <f t="shared" si="5"/>
        <v>3</v>
      </c>
      <c r="C36" s="11">
        <f t="shared" si="6"/>
        <v>2004</v>
      </c>
      <c r="D36" s="2">
        <v>24817.090064516127</v>
      </c>
      <c r="E36" s="2">
        <v>29973.887999999992</v>
      </c>
      <c r="F36" s="2"/>
      <c r="G36" s="2">
        <f t="shared" si="7"/>
        <v>22870.799999999999</v>
      </c>
      <c r="I36" s="7">
        <f t="shared" si="1"/>
        <v>-1946.290064516128</v>
      </c>
      <c r="J36" s="7">
        <f t="shared" si="2"/>
        <v>-7103.0879999999925</v>
      </c>
      <c r="L36" s="5">
        <v>8</v>
      </c>
      <c r="M36" s="12">
        <f t="shared" si="10"/>
        <v>381.31200000000558</v>
      </c>
      <c r="N36" s="20"/>
      <c r="O36" s="20"/>
      <c r="Q36" s="2">
        <v>108662.39999999999</v>
      </c>
      <c r="R36" s="24">
        <v>554.4</v>
      </c>
      <c r="S36" s="24"/>
      <c r="T36" s="24">
        <v>131241.60000000001</v>
      </c>
      <c r="U36" s="24">
        <v>669.6</v>
      </c>
      <c r="V36" s="23"/>
    </row>
    <row r="37" spans="1:22" x14ac:dyDescent="0.25">
      <c r="A37" s="1">
        <v>38078</v>
      </c>
      <c r="B37" s="11">
        <f t="shared" si="5"/>
        <v>4</v>
      </c>
      <c r="C37" s="11">
        <f t="shared" si="6"/>
        <v>2004</v>
      </c>
      <c r="D37" s="2">
        <v>15060.953600000004</v>
      </c>
      <c r="E37" s="2">
        <v>18317.376000000007</v>
      </c>
      <c r="F37" s="2"/>
      <c r="G37" s="2">
        <f t="shared" si="7"/>
        <v>13976.6</v>
      </c>
      <c r="I37" s="7">
        <f t="shared" si="1"/>
        <v>-1084.353600000004</v>
      </c>
      <c r="J37" s="7">
        <f t="shared" si="2"/>
        <v>-4340.7760000000071</v>
      </c>
      <c r="L37" s="5">
        <v>9</v>
      </c>
      <c r="M37" s="12">
        <f t="shared" si="10"/>
        <v>5827.5478588235273</v>
      </c>
      <c r="N37" s="20"/>
      <c r="O37" s="20"/>
      <c r="Q37" s="2">
        <v>63817.599999999999</v>
      </c>
      <c r="R37" s="24">
        <v>325.60000000000002</v>
      </c>
      <c r="S37" s="24"/>
      <c r="T37" s="24">
        <v>77616</v>
      </c>
      <c r="U37" s="24">
        <v>396</v>
      </c>
      <c r="V37" s="23"/>
    </row>
    <row r="38" spans="1:22" x14ac:dyDescent="0.25">
      <c r="A38" s="1">
        <v>38108</v>
      </c>
      <c r="B38" s="11">
        <f t="shared" si="5"/>
        <v>5</v>
      </c>
      <c r="C38" s="11">
        <f t="shared" si="6"/>
        <v>2004</v>
      </c>
      <c r="D38" s="2">
        <v>29973.888000000006</v>
      </c>
      <c r="E38" s="2">
        <v>29973.888000000006</v>
      </c>
      <c r="F38" s="2"/>
      <c r="G38" s="2">
        <f t="shared" si="7"/>
        <v>30355.200000000001</v>
      </c>
      <c r="I38" s="7">
        <f t="shared" si="1"/>
        <v>381.31199999999444</v>
      </c>
      <c r="J38" s="7">
        <f t="shared" si="2"/>
        <v>381.31199999999444</v>
      </c>
      <c r="L38" s="5">
        <v>10</v>
      </c>
      <c r="M38" s="12">
        <f t="shared" si="10"/>
        <v>5240.7989222011392</v>
      </c>
      <c r="N38" s="20"/>
      <c r="O38" s="20"/>
      <c r="Q38" s="2">
        <v>131241.60000000001</v>
      </c>
      <c r="R38" s="24">
        <v>669.6</v>
      </c>
      <c r="S38" s="24"/>
      <c r="T38" s="24">
        <v>131241.60000000001</v>
      </c>
      <c r="U38" s="24">
        <v>669.6</v>
      </c>
      <c r="V38" s="23"/>
    </row>
    <row r="39" spans="1:22" x14ac:dyDescent="0.25">
      <c r="A39" s="1">
        <v>38139</v>
      </c>
      <c r="B39" s="11">
        <f t="shared" si="5"/>
        <v>6</v>
      </c>
      <c r="C39" s="11">
        <f t="shared" si="6"/>
        <v>2004</v>
      </c>
      <c r="D39" s="2">
        <v>27309.542399999995</v>
      </c>
      <c r="E39" s="2">
        <v>29973.887999999992</v>
      </c>
      <c r="F39" s="2"/>
      <c r="G39" s="2">
        <f t="shared" si="7"/>
        <v>30355.200000000001</v>
      </c>
      <c r="I39" s="7">
        <f t="shared" si="1"/>
        <v>3045.6576000000059</v>
      </c>
      <c r="J39" s="7">
        <f t="shared" si="2"/>
        <v>381.31200000000899</v>
      </c>
      <c r="L39" s="5">
        <v>11</v>
      </c>
      <c r="M39" s="12">
        <f t="shared" si="10"/>
        <v>9274.8011294117623</v>
      </c>
      <c r="N39" s="20"/>
      <c r="O39" s="20"/>
      <c r="Q39" s="2">
        <v>115718.39999999999</v>
      </c>
      <c r="R39" s="24">
        <v>590.4</v>
      </c>
      <c r="S39" s="24"/>
      <c r="T39" s="24">
        <v>127008</v>
      </c>
      <c r="U39" s="24">
        <v>648</v>
      </c>
      <c r="V39" s="23"/>
    </row>
    <row r="40" spans="1:22" x14ac:dyDescent="0.25">
      <c r="A40" s="1">
        <v>38169</v>
      </c>
      <c r="B40" s="11">
        <f t="shared" si="5"/>
        <v>7</v>
      </c>
      <c r="C40" s="11">
        <f t="shared" si="6"/>
        <v>2004</v>
      </c>
      <c r="D40" s="2">
        <v>29973.887999999999</v>
      </c>
      <c r="E40" s="2">
        <v>29973.887999999999</v>
      </c>
      <c r="F40" s="2"/>
      <c r="G40" s="2">
        <f t="shared" si="7"/>
        <v>30355.200000000001</v>
      </c>
      <c r="I40" s="7">
        <f t="shared" si="1"/>
        <v>381.31200000000172</v>
      </c>
      <c r="J40" s="7">
        <f t="shared" si="2"/>
        <v>381.31200000000172</v>
      </c>
      <c r="L40" s="6">
        <v>12</v>
      </c>
      <c r="M40" s="13">
        <f t="shared" si="10"/>
        <v>9182.5348918406089</v>
      </c>
      <c r="N40" s="20"/>
      <c r="O40" s="20"/>
      <c r="Q40" s="2">
        <v>131241.60000000001</v>
      </c>
      <c r="R40" s="24">
        <v>669.6</v>
      </c>
      <c r="S40" s="24"/>
      <c r="T40" s="24">
        <v>131241.60000000001</v>
      </c>
      <c r="U40" s="24">
        <v>669.6</v>
      </c>
      <c r="V40" s="23"/>
    </row>
    <row r="41" spans="1:22" x14ac:dyDescent="0.25">
      <c r="A41" s="1">
        <v>38200</v>
      </c>
      <c r="B41" s="11">
        <f t="shared" si="5"/>
        <v>8</v>
      </c>
      <c r="C41" s="11">
        <f t="shared" si="6"/>
        <v>2004</v>
      </c>
      <c r="D41" s="2">
        <v>29973.888000000003</v>
      </c>
      <c r="E41" s="2">
        <v>29973.888000000003</v>
      </c>
      <c r="F41" s="2"/>
      <c r="G41" s="2">
        <f t="shared" si="7"/>
        <v>30355.200000000001</v>
      </c>
      <c r="I41" s="7">
        <f t="shared" si="1"/>
        <v>381.31199999999808</v>
      </c>
      <c r="J41" s="7">
        <f t="shared" si="2"/>
        <v>381.31199999999808</v>
      </c>
      <c r="Q41" s="2">
        <v>131241.60000000001</v>
      </c>
      <c r="R41" s="24">
        <v>669.6</v>
      </c>
      <c r="S41" s="24"/>
      <c r="T41" s="24">
        <v>131241.60000000001</v>
      </c>
      <c r="U41" s="24">
        <v>669.6</v>
      </c>
      <c r="V41" s="23"/>
    </row>
    <row r="42" spans="1:22" x14ac:dyDescent="0.25">
      <c r="A42" s="1">
        <v>38231</v>
      </c>
      <c r="B42" s="11">
        <f t="shared" si="5"/>
        <v>9</v>
      </c>
      <c r="C42" s="11">
        <f t="shared" si="6"/>
        <v>2004</v>
      </c>
      <c r="D42" s="2">
        <v>27309.542400000009</v>
      </c>
      <c r="E42" s="2">
        <v>29973.887999999999</v>
      </c>
      <c r="F42" s="2"/>
      <c r="G42" s="2">
        <f t="shared" si="7"/>
        <v>30355.200000000001</v>
      </c>
      <c r="I42" s="7">
        <f t="shared" si="1"/>
        <v>3045.6575999999914</v>
      </c>
      <c r="J42" s="7">
        <f t="shared" si="2"/>
        <v>381.31200000000172</v>
      </c>
      <c r="L42" s="14" t="s">
        <v>1</v>
      </c>
      <c r="Q42" s="2">
        <v>115718.39999999999</v>
      </c>
      <c r="R42" s="24">
        <v>590.4</v>
      </c>
      <c r="S42" s="24"/>
      <c r="T42" s="24">
        <v>127008</v>
      </c>
      <c r="U42" s="24">
        <v>648</v>
      </c>
      <c r="V42" s="23"/>
    </row>
    <row r="43" spans="1:22" x14ac:dyDescent="0.25">
      <c r="A43" s="1">
        <v>38261</v>
      </c>
      <c r="B43" s="11">
        <f t="shared" si="5"/>
        <v>10</v>
      </c>
      <c r="C43" s="11">
        <f t="shared" si="6"/>
        <v>2004</v>
      </c>
      <c r="D43" s="2">
        <v>8272.3633548387097</v>
      </c>
      <c r="E43" s="2">
        <v>18317.376</v>
      </c>
      <c r="F43" s="2"/>
      <c r="G43" s="2">
        <f t="shared" si="7"/>
        <v>13976.6</v>
      </c>
      <c r="I43" s="7">
        <f t="shared" si="1"/>
        <v>5704.2366451612907</v>
      </c>
      <c r="J43" s="7">
        <f t="shared" si="2"/>
        <v>-4340.7759999999998</v>
      </c>
      <c r="Q43" s="2">
        <v>36220.800000000003</v>
      </c>
      <c r="R43" s="24">
        <v>184.8</v>
      </c>
      <c r="S43" s="24"/>
      <c r="T43" s="24">
        <v>80203.199999999997</v>
      </c>
      <c r="U43" s="24">
        <v>409.2</v>
      </c>
      <c r="V43" s="23"/>
    </row>
    <row r="44" spans="1:22" x14ac:dyDescent="0.25">
      <c r="A44" s="1">
        <v>38292</v>
      </c>
      <c r="B44" s="11">
        <f t="shared" si="5"/>
        <v>11</v>
      </c>
      <c r="C44" s="11">
        <f t="shared" si="6"/>
        <v>2004</v>
      </c>
      <c r="D44" s="2">
        <v>13987.814400000003</v>
      </c>
      <c r="E44" s="2">
        <v>29973.888000000003</v>
      </c>
      <c r="F44" s="2"/>
      <c r="G44" s="2">
        <f t="shared" si="7"/>
        <v>22870.799999999999</v>
      </c>
      <c r="I44" s="7">
        <f t="shared" si="1"/>
        <v>8882.9855999999963</v>
      </c>
      <c r="J44" s="7">
        <f t="shared" si="2"/>
        <v>-7103.0880000000034</v>
      </c>
      <c r="L44" s="3" t="s">
        <v>4</v>
      </c>
      <c r="M44" s="4" t="s">
        <v>3</v>
      </c>
      <c r="N44" s="10"/>
      <c r="O44" s="10"/>
      <c r="Q44" s="2">
        <v>59270.400000000001</v>
      </c>
      <c r="R44" s="24">
        <v>302.39999999999998</v>
      </c>
      <c r="S44" s="24"/>
      <c r="T44" s="24">
        <v>127008</v>
      </c>
      <c r="U44" s="24">
        <v>648</v>
      </c>
      <c r="V44" s="23"/>
    </row>
    <row r="45" spans="1:22" x14ac:dyDescent="0.25">
      <c r="A45" s="1">
        <v>38322</v>
      </c>
      <c r="B45" s="11">
        <f t="shared" si="5"/>
        <v>12</v>
      </c>
      <c r="C45" s="11">
        <f t="shared" si="6"/>
        <v>2004</v>
      </c>
      <c r="D45" s="2">
        <v>14825.794064516129</v>
      </c>
      <c r="E45" s="2">
        <v>29973.888000000003</v>
      </c>
      <c r="F45" s="2"/>
      <c r="G45" s="2">
        <f t="shared" si="7"/>
        <v>22870.799999999999</v>
      </c>
      <c r="I45" s="7">
        <f t="shared" si="1"/>
        <v>8045.0059354838704</v>
      </c>
      <c r="J45" s="7">
        <f t="shared" si="2"/>
        <v>-7103.0880000000034</v>
      </c>
      <c r="L45" s="5">
        <v>1</v>
      </c>
      <c r="M45" s="12">
        <f>SUMIF($B$15:$B$213,L45,$J$15:$J$213)/COUNTIF($B$15:$B$213,L45)</f>
        <v>-7103.0880000000052</v>
      </c>
      <c r="N45" s="20"/>
      <c r="O45" s="20"/>
      <c r="Q45" s="2">
        <v>64915.199999999997</v>
      </c>
      <c r="R45" s="24">
        <v>331.2</v>
      </c>
      <c r="S45" s="24"/>
      <c r="T45" s="24">
        <v>131241.60000000001</v>
      </c>
      <c r="U45" s="24">
        <v>669.6</v>
      </c>
      <c r="V45" s="23"/>
    </row>
    <row r="46" spans="1:22" x14ac:dyDescent="0.25">
      <c r="A46" s="1">
        <v>38353</v>
      </c>
      <c r="B46" s="11">
        <f t="shared" si="5"/>
        <v>1</v>
      </c>
      <c r="C46" s="11">
        <f t="shared" si="6"/>
        <v>2005</v>
      </c>
      <c r="D46" s="2">
        <v>13536.594580645162</v>
      </c>
      <c r="E46" s="2">
        <v>29973.888000000006</v>
      </c>
      <c r="F46" s="2"/>
      <c r="G46" s="2">
        <f t="shared" si="7"/>
        <v>22870.799999999999</v>
      </c>
      <c r="I46" s="7">
        <f t="shared" si="1"/>
        <v>9334.2054193548374</v>
      </c>
      <c r="J46" s="7">
        <f t="shared" si="2"/>
        <v>-7103.088000000007</v>
      </c>
      <c r="L46" s="5">
        <v>2</v>
      </c>
      <c r="M46" s="12">
        <f t="shared" ref="M46:M56" si="11">SUMIF($B$15:$B$213,L46,$J$15:$J$213)/COUNTIF($B$15:$B$213,L46)</f>
        <v>-7103.0879999999925</v>
      </c>
      <c r="N46" s="20"/>
      <c r="O46" s="20"/>
      <c r="Q46" s="2">
        <v>59270.400000000001</v>
      </c>
      <c r="R46" s="24">
        <v>302.39999999999998</v>
      </c>
      <c r="S46" s="24"/>
      <c r="T46" s="24">
        <v>131241.60000000001</v>
      </c>
      <c r="U46" s="24">
        <v>669.6</v>
      </c>
      <c r="V46" s="23"/>
    </row>
    <row r="47" spans="1:22" x14ac:dyDescent="0.25">
      <c r="A47" s="1">
        <v>38384</v>
      </c>
      <c r="B47" s="11">
        <f t="shared" si="5"/>
        <v>2</v>
      </c>
      <c r="C47" s="11">
        <f t="shared" si="6"/>
        <v>2005</v>
      </c>
      <c r="D47" s="2">
        <v>24264.575999999997</v>
      </c>
      <c r="E47" s="2">
        <v>29973.887999999995</v>
      </c>
      <c r="F47" s="2"/>
      <c r="G47" s="2">
        <f t="shared" si="7"/>
        <v>22870.799999999999</v>
      </c>
      <c r="I47" s="7">
        <f t="shared" ref="I47:I78" si="12">+$G47-D47</f>
        <v>-1393.775999999998</v>
      </c>
      <c r="J47" s="7">
        <f t="shared" ref="J47:J78" si="13">+$G47-E47</f>
        <v>-7103.0879999999961</v>
      </c>
      <c r="L47" s="5">
        <v>3</v>
      </c>
      <c r="M47" s="12">
        <f t="shared" si="11"/>
        <v>-7103.0879999999979</v>
      </c>
      <c r="N47" s="20"/>
      <c r="O47" s="20"/>
      <c r="Q47" s="2">
        <v>95961.600000000006</v>
      </c>
      <c r="R47" s="24">
        <v>489.6</v>
      </c>
      <c r="S47" s="24"/>
      <c r="T47" s="24">
        <v>118540.8</v>
      </c>
      <c r="U47" s="24">
        <v>604.79999999999995</v>
      </c>
      <c r="V47" s="23"/>
    </row>
    <row r="48" spans="1:22" x14ac:dyDescent="0.25">
      <c r="A48" s="1">
        <v>38412</v>
      </c>
      <c r="B48" s="11">
        <f t="shared" si="5"/>
        <v>3</v>
      </c>
      <c r="C48" s="11">
        <f t="shared" si="6"/>
        <v>2005</v>
      </c>
      <c r="D48" s="2">
        <v>24817.090064516131</v>
      </c>
      <c r="E48" s="2">
        <v>29973.887999999992</v>
      </c>
      <c r="F48" s="2"/>
      <c r="G48" s="2">
        <f t="shared" si="7"/>
        <v>22870.799999999999</v>
      </c>
      <c r="I48" s="7">
        <f t="shared" si="12"/>
        <v>-1946.2900645161317</v>
      </c>
      <c r="J48" s="7">
        <f t="shared" si="13"/>
        <v>-7103.0879999999925</v>
      </c>
      <c r="L48" s="5">
        <v>4</v>
      </c>
      <c r="M48" s="12">
        <f t="shared" si="11"/>
        <v>-4340.7760000000044</v>
      </c>
      <c r="N48" s="20"/>
      <c r="O48" s="20"/>
      <c r="Q48" s="2">
        <v>108662.39999999999</v>
      </c>
      <c r="R48" s="24">
        <v>554.4</v>
      </c>
      <c r="S48" s="24"/>
      <c r="T48" s="24">
        <v>131241.60000000001</v>
      </c>
      <c r="U48" s="24">
        <v>669.6</v>
      </c>
      <c r="V48" s="23"/>
    </row>
    <row r="49" spans="1:22" x14ac:dyDescent="0.25">
      <c r="A49" s="1">
        <v>38443</v>
      </c>
      <c r="B49" s="11">
        <f t="shared" si="5"/>
        <v>4</v>
      </c>
      <c r="C49" s="11">
        <f t="shared" si="6"/>
        <v>2005</v>
      </c>
      <c r="D49" s="2">
        <v>16689.164800000002</v>
      </c>
      <c r="E49" s="2">
        <v>18317.376000000004</v>
      </c>
      <c r="F49" s="2"/>
      <c r="G49" s="2">
        <f t="shared" si="7"/>
        <v>13976.6</v>
      </c>
      <c r="I49" s="7">
        <f t="shared" si="12"/>
        <v>-2712.5648000000019</v>
      </c>
      <c r="J49" s="7">
        <f t="shared" si="13"/>
        <v>-4340.7760000000035</v>
      </c>
      <c r="L49" s="5">
        <v>5</v>
      </c>
      <c r="M49" s="12">
        <f t="shared" si="11"/>
        <v>381.31199999999603</v>
      </c>
      <c r="N49" s="20"/>
      <c r="O49" s="20"/>
      <c r="Q49" s="2">
        <v>70716.800000000003</v>
      </c>
      <c r="R49" s="24">
        <v>360.8</v>
      </c>
      <c r="S49" s="24"/>
      <c r="T49" s="24">
        <v>77616</v>
      </c>
      <c r="U49" s="24">
        <v>396</v>
      </c>
      <c r="V49" s="23"/>
    </row>
    <row r="50" spans="1:22" x14ac:dyDescent="0.25">
      <c r="A50" s="1">
        <v>38473</v>
      </c>
      <c r="B50" s="11">
        <f t="shared" si="5"/>
        <v>5</v>
      </c>
      <c r="C50" s="11">
        <f t="shared" si="6"/>
        <v>2005</v>
      </c>
      <c r="D50" s="2">
        <v>29973.88800000001</v>
      </c>
      <c r="E50" s="2">
        <v>29973.88800000001</v>
      </c>
      <c r="F50" s="2"/>
      <c r="G50" s="2">
        <f t="shared" si="7"/>
        <v>30355.200000000001</v>
      </c>
      <c r="I50" s="7">
        <f t="shared" si="12"/>
        <v>381.3119999999908</v>
      </c>
      <c r="J50" s="7">
        <f t="shared" si="13"/>
        <v>381.3119999999908</v>
      </c>
      <c r="L50" s="5">
        <v>6</v>
      </c>
      <c r="M50" s="12">
        <f t="shared" si="11"/>
        <v>381.31200000000621</v>
      </c>
      <c r="N50" s="20"/>
      <c r="O50" s="20"/>
      <c r="Q50" s="2">
        <v>131241.60000000001</v>
      </c>
      <c r="R50" s="24">
        <v>669.6</v>
      </c>
      <c r="S50" s="24"/>
      <c r="T50" s="24">
        <v>131241.60000000001</v>
      </c>
      <c r="U50" s="24">
        <v>669.6</v>
      </c>
      <c r="V50" s="23"/>
    </row>
    <row r="51" spans="1:22" x14ac:dyDescent="0.25">
      <c r="A51" s="1">
        <v>38504</v>
      </c>
      <c r="B51" s="11">
        <f t="shared" si="5"/>
        <v>6</v>
      </c>
      <c r="C51" s="11">
        <f t="shared" si="6"/>
        <v>2005</v>
      </c>
      <c r="D51" s="2">
        <v>27309.542399999995</v>
      </c>
      <c r="E51" s="2">
        <v>29973.887999999995</v>
      </c>
      <c r="F51" s="2"/>
      <c r="G51" s="2">
        <f t="shared" si="7"/>
        <v>30355.200000000001</v>
      </c>
      <c r="I51" s="7">
        <f t="shared" si="12"/>
        <v>3045.6576000000059</v>
      </c>
      <c r="J51" s="7">
        <f t="shared" si="13"/>
        <v>381.31200000000536</v>
      </c>
      <c r="L51" s="5">
        <v>7</v>
      </c>
      <c r="M51" s="12">
        <f t="shared" si="11"/>
        <v>381.31199999999677</v>
      </c>
      <c r="N51" s="20"/>
      <c r="O51" s="20"/>
      <c r="Q51" s="2">
        <v>115718.39999999999</v>
      </c>
      <c r="R51" s="24">
        <v>590.4</v>
      </c>
      <c r="S51" s="24"/>
      <c r="T51" s="24">
        <v>127008</v>
      </c>
      <c r="U51" s="24">
        <v>648</v>
      </c>
      <c r="V51" s="23"/>
    </row>
    <row r="52" spans="1:22" x14ac:dyDescent="0.25">
      <c r="A52" s="1">
        <v>38534</v>
      </c>
      <c r="B52" s="11">
        <f t="shared" si="5"/>
        <v>7</v>
      </c>
      <c r="C52" s="11">
        <f t="shared" si="6"/>
        <v>2005</v>
      </c>
      <c r="D52" s="2">
        <v>29973.888000000003</v>
      </c>
      <c r="E52" s="2">
        <v>29973.888000000003</v>
      </c>
      <c r="F52" s="2"/>
      <c r="G52" s="2">
        <f t="shared" si="7"/>
        <v>30355.200000000001</v>
      </c>
      <c r="I52" s="7">
        <f t="shared" si="12"/>
        <v>381.31199999999808</v>
      </c>
      <c r="J52" s="7">
        <f t="shared" si="13"/>
        <v>381.31199999999808</v>
      </c>
      <c r="L52" s="5">
        <v>8</v>
      </c>
      <c r="M52" s="12">
        <f t="shared" si="11"/>
        <v>381.31200000000558</v>
      </c>
      <c r="N52" s="20"/>
      <c r="O52" s="20"/>
      <c r="Q52" s="2">
        <v>131241.60000000001</v>
      </c>
      <c r="R52" s="24">
        <v>669.6</v>
      </c>
      <c r="S52" s="24"/>
      <c r="T52" s="24">
        <v>131241.60000000001</v>
      </c>
      <c r="U52" s="24">
        <v>669.6</v>
      </c>
      <c r="V52" s="23"/>
    </row>
    <row r="53" spans="1:22" x14ac:dyDescent="0.25">
      <c r="A53" s="1">
        <v>38565</v>
      </c>
      <c r="B53" s="11">
        <f t="shared" si="5"/>
        <v>8</v>
      </c>
      <c r="C53" s="11">
        <f t="shared" si="6"/>
        <v>2005</v>
      </c>
      <c r="D53" s="2">
        <v>29973.887999999988</v>
      </c>
      <c r="E53" s="2">
        <v>29973.887999999988</v>
      </c>
      <c r="F53" s="2"/>
      <c r="G53" s="2">
        <f t="shared" si="7"/>
        <v>30355.200000000001</v>
      </c>
      <c r="I53" s="7">
        <f t="shared" si="12"/>
        <v>381.31200000001263</v>
      </c>
      <c r="J53" s="7">
        <f t="shared" si="13"/>
        <v>381.31200000001263</v>
      </c>
      <c r="L53" s="5">
        <v>9</v>
      </c>
      <c r="M53" s="12">
        <f t="shared" si="11"/>
        <v>381.31199999999853</v>
      </c>
      <c r="N53" s="20"/>
      <c r="O53" s="20"/>
      <c r="Q53" s="2">
        <v>131241.60000000001</v>
      </c>
      <c r="R53" s="24">
        <v>669.6</v>
      </c>
      <c r="S53" s="24"/>
      <c r="T53" s="24">
        <v>131241.60000000001</v>
      </c>
      <c r="U53" s="24">
        <v>669.6</v>
      </c>
      <c r="V53" s="23"/>
    </row>
    <row r="54" spans="1:22" x14ac:dyDescent="0.25">
      <c r="A54" s="1">
        <v>38596</v>
      </c>
      <c r="B54" s="11">
        <f t="shared" si="5"/>
        <v>9</v>
      </c>
      <c r="C54" s="11">
        <f t="shared" si="6"/>
        <v>2005</v>
      </c>
      <c r="D54" s="2">
        <v>27309.542400000002</v>
      </c>
      <c r="E54" s="2">
        <v>29973.887999999999</v>
      </c>
      <c r="F54" s="2"/>
      <c r="G54" s="2">
        <f t="shared" si="7"/>
        <v>30355.200000000001</v>
      </c>
      <c r="I54" s="7">
        <f t="shared" si="12"/>
        <v>3045.6575999999986</v>
      </c>
      <c r="J54" s="7">
        <f t="shared" si="13"/>
        <v>381.31200000000172</v>
      </c>
      <c r="L54" s="5">
        <v>10</v>
      </c>
      <c r="M54" s="12">
        <f t="shared" si="11"/>
        <v>-4340.7760000000062</v>
      </c>
      <c r="N54" s="20"/>
      <c r="O54" s="20"/>
      <c r="Q54" s="2">
        <v>115718.39999999999</v>
      </c>
      <c r="R54" s="24">
        <v>590.4</v>
      </c>
      <c r="S54" s="24"/>
      <c r="T54" s="24">
        <v>127008</v>
      </c>
      <c r="U54" s="24">
        <v>648</v>
      </c>
      <c r="V54" s="23"/>
    </row>
    <row r="55" spans="1:22" x14ac:dyDescent="0.25">
      <c r="A55" s="1">
        <v>38626</v>
      </c>
      <c r="B55" s="11">
        <f t="shared" si="5"/>
        <v>10</v>
      </c>
      <c r="C55" s="11">
        <f t="shared" si="6"/>
        <v>2005</v>
      </c>
      <c r="D55" s="2">
        <v>8272.3633548387097</v>
      </c>
      <c r="E55" s="2">
        <v>18317.376000000004</v>
      </c>
      <c r="F55" s="2"/>
      <c r="G55" s="2">
        <f t="shared" si="7"/>
        <v>13976.6</v>
      </c>
      <c r="I55" s="7">
        <f t="shared" si="12"/>
        <v>5704.2366451612907</v>
      </c>
      <c r="J55" s="7">
        <f t="shared" si="13"/>
        <v>-4340.7760000000035</v>
      </c>
      <c r="L55" s="5">
        <v>11</v>
      </c>
      <c r="M55" s="12">
        <f t="shared" si="11"/>
        <v>-7103.0880000000034</v>
      </c>
      <c r="N55" s="20"/>
      <c r="O55" s="20"/>
      <c r="Q55" s="2">
        <v>36220.800000000003</v>
      </c>
      <c r="R55" s="24">
        <v>184.8</v>
      </c>
      <c r="S55" s="24"/>
      <c r="T55" s="24">
        <v>80203.199999999997</v>
      </c>
      <c r="U55" s="24">
        <v>409.2</v>
      </c>
      <c r="V55" s="23"/>
    </row>
    <row r="56" spans="1:22" x14ac:dyDescent="0.25">
      <c r="A56" s="1">
        <v>38657</v>
      </c>
      <c r="B56" s="11">
        <f t="shared" si="5"/>
        <v>11</v>
      </c>
      <c r="C56" s="11">
        <f t="shared" si="6"/>
        <v>2005</v>
      </c>
      <c r="D56" s="2">
        <v>13987.814400000001</v>
      </c>
      <c r="E56" s="2">
        <v>29973.887999999999</v>
      </c>
      <c r="F56" s="2"/>
      <c r="G56" s="2">
        <f t="shared" si="7"/>
        <v>22870.799999999999</v>
      </c>
      <c r="I56" s="7">
        <f t="shared" si="12"/>
        <v>8882.9855999999982</v>
      </c>
      <c r="J56" s="7">
        <f t="shared" si="13"/>
        <v>-7103.0879999999997</v>
      </c>
      <c r="L56" s="6">
        <v>12</v>
      </c>
      <c r="M56" s="13">
        <f t="shared" si="11"/>
        <v>-7103.0880000000043</v>
      </c>
      <c r="N56" s="20"/>
      <c r="O56" s="20"/>
      <c r="Q56" s="2">
        <v>59270.400000000001</v>
      </c>
      <c r="R56" s="24">
        <v>302.39999999999998</v>
      </c>
      <c r="S56" s="24"/>
      <c r="T56" s="24">
        <v>127008</v>
      </c>
      <c r="U56" s="24">
        <v>648</v>
      </c>
      <c r="V56" s="23"/>
    </row>
    <row r="57" spans="1:22" x14ac:dyDescent="0.25">
      <c r="A57" s="1">
        <v>38687</v>
      </c>
      <c r="B57" s="11">
        <f t="shared" si="5"/>
        <v>12</v>
      </c>
      <c r="C57" s="11">
        <f t="shared" si="6"/>
        <v>2005</v>
      </c>
      <c r="D57" s="2">
        <v>13536.594580645162</v>
      </c>
      <c r="E57" s="2">
        <v>29973.888000000003</v>
      </c>
      <c r="F57" s="2"/>
      <c r="G57" s="2">
        <f t="shared" si="7"/>
        <v>22870.799999999999</v>
      </c>
      <c r="I57" s="7">
        <f t="shared" si="12"/>
        <v>9334.2054193548374</v>
      </c>
      <c r="J57" s="7">
        <f t="shared" si="13"/>
        <v>-7103.0880000000034</v>
      </c>
      <c r="Q57" s="2">
        <v>59270.400000000001</v>
      </c>
      <c r="R57" s="24">
        <v>302.39999999999998</v>
      </c>
      <c r="S57" s="24"/>
      <c r="T57" s="24">
        <v>131241.60000000001</v>
      </c>
      <c r="U57" s="24">
        <v>669.6</v>
      </c>
      <c r="V57" s="23"/>
    </row>
    <row r="58" spans="1:22" x14ac:dyDescent="0.25">
      <c r="A58" s="1">
        <v>38718</v>
      </c>
      <c r="B58" s="11">
        <f t="shared" si="5"/>
        <v>1</v>
      </c>
      <c r="C58" s="11">
        <f t="shared" si="6"/>
        <v>2006</v>
      </c>
      <c r="D58" s="2">
        <v>13536.594580645162</v>
      </c>
      <c r="E58" s="2">
        <v>29973.888000000006</v>
      </c>
      <c r="F58" s="2"/>
      <c r="G58" s="2">
        <f t="shared" si="7"/>
        <v>22870.799999999999</v>
      </c>
      <c r="I58" s="7">
        <f t="shared" si="12"/>
        <v>9334.2054193548374</v>
      </c>
      <c r="J58" s="7">
        <f t="shared" si="13"/>
        <v>-7103.088000000007</v>
      </c>
      <c r="Q58" s="2">
        <v>59270.400000000001</v>
      </c>
      <c r="R58" s="24">
        <v>302.39999999999998</v>
      </c>
      <c r="S58" s="24"/>
      <c r="T58" s="24">
        <v>131241.60000000001</v>
      </c>
      <c r="U58" s="24">
        <v>669.6</v>
      </c>
      <c r="V58" s="23"/>
    </row>
    <row r="59" spans="1:22" x14ac:dyDescent="0.25">
      <c r="A59" s="1">
        <v>38749</v>
      </c>
      <c r="B59" s="11">
        <f t="shared" si="5"/>
        <v>2</v>
      </c>
      <c r="C59" s="11">
        <f t="shared" si="6"/>
        <v>2006</v>
      </c>
      <c r="D59" s="2">
        <v>24264.576000000001</v>
      </c>
      <c r="E59" s="2">
        <v>29973.887999999995</v>
      </c>
      <c r="F59" s="2"/>
      <c r="G59" s="2">
        <f t="shared" si="7"/>
        <v>22870.799999999999</v>
      </c>
      <c r="I59" s="7">
        <f t="shared" si="12"/>
        <v>-1393.7760000000017</v>
      </c>
      <c r="J59" s="7">
        <f t="shared" si="13"/>
        <v>-7103.0879999999961</v>
      </c>
      <c r="Q59" s="2">
        <v>95961.600000000006</v>
      </c>
      <c r="R59" s="24">
        <v>489.6</v>
      </c>
      <c r="S59" s="24"/>
      <c r="T59" s="24">
        <v>118540.8</v>
      </c>
      <c r="U59" s="24">
        <v>604.79999999999995</v>
      </c>
      <c r="V59" s="23"/>
    </row>
    <row r="60" spans="1:22" x14ac:dyDescent="0.25">
      <c r="A60" s="1">
        <v>38777</v>
      </c>
      <c r="B60" s="11">
        <f t="shared" si="5"/>
        <v>3</v>
      </c>
      <c r="C60" s="11">
        <f t="shared" si="6"/>
        <v>2006</v>
      </c>
      <c r="D60" s="2">
        <v>24817.090064516127</v>
      </c>
      <c r="E60" s="2">
        <v>29973.887999999995</v>
      </c>
      <c r="F60" s="2"/>
      <c r="G60" s="2">
        <f t="shared" si="7"/>
        <v>22870.799999999999</v>
      </c>
      <c r="I60" s="7">
        <f t="shared" si="12"/>
        <v>-1946.290064516128</v>
      </c>
      <c r="J60" s="7">
        <f t="shared" si="13"/>
        <v>-7103.0879999999961</v>
      </c>
      <c r="Q60" s="2">
        <v>108662.39999999999</v>
      </c>
      <c r="R60" s="24">
        <v>554.4</v>
      </c>
      <c r="S60" s="24"/>
      <c r="T60" s="24">
        <v>131241.60000000001</v>
      </c>
      <c r="U60" s="24">
        <v>669.6</v>
      </c>
      <c r="V60" s="23"/>
    </row>
    <row r="61" spans="1:22" x14ac:dyDescent="0.25">
      <c r="A61" s="1">
        <v>38808</v>
      </c>
      <c r="B61" s="11">
        <f t="shared" si="5"/>
        <v>4</v>
      </c>
      <c r="C61" s="11">
        <f t="shared" si="6"/>
        <v>2006</v>
      </c>
      <c r="D61" s="2">
        <v>16282.111999999997</v>
      </c>
      <c r="E61" s="2">
        <v>18317.376</v>
      </c>
      <c r="F61" s="2"/>
      <c r="G61" s="2">
        <f t="shared" si="7"/>
        <v>13976.6</v>
      </c>
      <c r="I61" s="7">
        <f t="shared" si="12"/>
        <v>-2305.511999999997</v>
      </c>
      <c r="J61" s="7">
        <f t="shared" si="13"/>
        <v>-4340.7759999999998</v>
      </c>
      <c r="Q61" s="2">
        <v>68992</v>
      </c>
      <c r="R61" s="24">
        <v>352</v>
      </c>
      <c r="S61" s="24"/>
      <c r="T61" s="24">
        <v>77616</v>
      </c>
      <c r="U61" s="24">
        <v>396</v>
      </c>
      <c r="V61" s="23"/>
    </row>
    <row r="62" spans="1:22" x14ac:dyDescent="0.25">
      <c r="A62" s="1">
        <v>38838</v>
      </c>
      <c r="B62" s="11">
        <f t="shared" si="5"/>
        <v>5</v>
      </c>
      <c r="C62" s="11">
        <f t="shared" si="6"/>
        <v>2006</v>
      </c>
      <c r="D62" s="2">
        <v>29973.888000000003</v>
      </c>
      <c r="E62" s="2">
        <v>29973.888000000003</v>
      </c>
      <c r="F62" s="2"/>
      <c r="G62" s="2">
        <f t="shared" si="7"/>
        <v>30355.200000000001</v>
      </c>
      <c r="I62" s="7">
        <f t="shared" si="12"/>
        <v>381.31199999999808</v>
      </c>
      <c r="J62" s="7">
        <f t="shared" si="13"/>
        <v>381.31199999999808</v>
      </c>
      <c r="Q62" s="2">
        <v>131241.60000000001</v>
      </c>
      <c r="R62" s="24">
        <v>669.6</v>
      </c>
      <c r="S62" s="24"/>
      <c r="T62" s="24">
        <v>131241.60000000001</v>
      </c>
      <c r="U62" s="24">
        <v>669.6</v>
      </c>
      <c r="V62" s="23"/>
    </row>
    <row r="63" spans="1:22" x14ac:dyDescent="0.25">
      <c r="A63" s="1">
        <v>38869</v>
      </c>
      <c r="B63" s="11">
        <f t="shared" si="5"/>
        <v>6</v>
      </c>
      <c r="C63" s="11">
        <f t="shared" si="6"/>
        <v>2006</v>
      </c>
      <c r="D63" s="2">
        <v>27309.542399999995</v>
      </c>
      <c r="E63" s="2">
        <v>29973.887999999992</v>
      </c>
      <c r="F63" s="2"/>
      <c r="G63" s="2">
        <f t="shared" si="7"/>
        <v>30355.200000000001</v>
      </c>
      <c r="I63" s="7">
        <f t="shared" si="12"/>
        <v>3045.6576000000059</v>
      </c>
      <c r="J63" s="7">
        <f t="shared" si="13"/>
        <v>381.31200000000899</v>
      </c>
      <c r="Q63" s="2">
        <v>115718.39999999999</v>
      </c>
      <c r="R63" s="24">
        <v>590.4</v>
      </c>
      <c r="S63" s="24"/>
      <c r="T63" s="24">
        <v>127008</v>
      </c>
      <c r="U63" s="24">
        <v>648</v>
      </c>
      <c r="V63" s="23"/>
    </row>
    <row r="64" spans="1:22" x14ac:dyDescent="0.25">
      <c r="A64" s="1">
        <v>38899</v>
      </c>
      <c r="B64" s="11">
        <f t="shared" si="5"/>
        <v>7</v>
      </c>
      <c r="C64" s="11">
        <f t="shared" si="6"/>
        <v>2006</v>
      </c>
      <c r="D64" s="2">
        <v>29973.888000000003</v>
      </c>
      <c r="E64" s="2">
        <v>29973.888000000003</v>
      </c>
      <c r="F64" s="2"/>
      <c r="G64" s="2">
        <f t="shared" si="7"/>
        <v>30355.200000000001</v>
      </c>
      <c r="I64" s="7">
        <f t="shared" si="12"/>
        <v>381.31199999999808</v>
      </c>
      <c r="J64" s="7">
        <f t="shared" si="13"/>
        <v>381.31199999999808</v>
      </c>
      <c r="Q64" s="2">
        <v>131241.60000000001</v>
      </c>
      <c r="R64" s="24">
        <v>669.6</v>
      </c>
      <c r="S64" s="24"/>
      <c r="T64" s="24">
        <v>131241.60000000001</v>
      </c>
      <c r="U64" s="24">
        <v>669.6</v>
      </c>
      <c r="V64" s="23"/>
    </row>
    <row r="65" spans="1:22" x14ac:dyDescent="0.25">
      <c r="A65" s="1">
        <v>38930</v>
      </c>
      <c r="B65" s="11">
        <f t="shared" si="5"/>
        <v>8</v>
      </c>
      <c r="C65" s="11">
        <f t="shared" si="6"/>
        <v>2006</v>
      </c>
      <c r="D65" s="2">
        <v>29973.887999999988</v>
      </c>
      <c r="E65" s="2">
        <v>29973.887999999988</v>
      </c>
      <c r="F65" s="2"/>
      <c r="G65" s="2">
        <f t="shared" si="7"/>
        <v>30355.200000000001</v>
      </c>
      <c r="I65" s="7">
        <f t="shared" si="12"/>
        <v>381.31200000001263</v>
      </c>
      <c r="J65" s="7">
        <f t="shared" si="13"/>
        <v>381.31200000001263</v>
      </c>
      <c r="Q65" s="2">
        <v>131241.60000000001</v>
      </c>
      <c r="R65" s="24">
        <v>669.6</v>
      </c>
      <c r="S65" s="24"/>
      <c r="T65" s="24">
        <v>131241.60000000001</v>
      </c>
      <c r="U65" s="24">
        <v>669.6</v>
      </c>
      <c r="V65" s="23"/>
    </row>
    <row r="66" spans="1:22" x14ac:dyDescent="0.25">
      <c r="A66" s="1">
        <v>38961</v>
      </c>
      <c r="B66" s="11">
        <f t="shared" si="5"/>
        <v>9</v>
      </c>
      <c r="C66" s="11">
        <f t="shared" si="6"/>
        <v>2006</v>
      </c>
      <c r="D66" s="2">
        <v>26643.456000000002</v>
      </c>
      <c r="E66" s="2">
        <v>29973.888000000003</v>
      </c>
      <c r="F66" s="2"/>
      <c r="G66" s="2">
        <f t="shared" si="7"/>
        <v>30355.200000000001</v>
      </c>
      <c r="I66" s="7">
        <f t="shared" si="12"/>
        <v>3711.7439999999988</v>
      </c>
      <c r="J66" s="7">
        <f t="shared" si="13"/>
        <v>381.31199999999808</v>
      </c>
      <c r="Q66" s="2">
        <v>112896</v>
      </c>
      <c r="R66" s="24">
        <v>576</v>
      </c>
      <c r="S66" s="24"/>
      <c r="T66" s="24">
        <v>127008</v>
      </c>
      <c r="U66" s="24">
        <v>648</v>
      </c>
      <c r="V66" s="23"/>
    </row>
    <row r="67" spans="1:22" x14ac:dyDescent="0.25">
      <c r="A67" s="1">
        <v>38991</v>
      </c>
      <c r="B67" s="11">
        <f t="shared" si="5"/>
        <v>10</v>
      </c>
      <c r="C67" s="11">
        <f t="shared" si="6"/>
        <v>2006</v>
      </c>
      <c r="D67" s="2">
        <v>8666.285419354841</v>
      </c>
      <c r="E67" s="2">
        <v>18317.376000000004</v>
      </c>
      <c r="F67" s="2"/>
      <c r="G67" s="2">
        <f t="shared" si="7"/>
        <v>13976.6</v>
      </c>
      <c r="I67" s="7">
        <f t="shared" si="12"/>
        <v>5310.3145806451594</v>
      </c>
      <c r="J67" s="7">
        <f t="shared" si="13"/>
        <v>-4340.7760000000035</v>
      </c>
      <c r="Q67" s="2">
        <v>37945.599999999999</v>
      </c>
      <c r="R67" s="24">
        <v>193.6</v>
      </c>
      <c r="S67" s="24"/>
      <c r="T67" s="24">
        <v>80203.199999999997</v>
      </c>
      <c r="U67" s="24">
        <v>409.2</v>
      </c>
      <c r="V67" s="23"/>
    </row>
    <row r="68" spans="1:22" x14ac:dyDescent="0.25">
      <c r="A68" s="1">
        <v>39022</v>
      </c>
      <c r="B68" s="11">
        <f t="shared" si="5"/>
        <v>11</v>
      </c>
      <c r="C68" s="11">
        <f t="shared" si="6"/>
        <v>2006</v>
      </c>
      <c r="D68" s="2">
        <v>13987.814399999999</v>
      </c>
      <c r="E68" s="2">
        <v>29973.887999999995</v>
      </c>
      <c r="F68" s="2"/>
      <c r="G68" s="2">
        <f t="shared" si="7"/>
        <v>22870.799999999999</v>
      </c>
      <c r="I68" s="7">
        <f t="shared" si="12"/>
        <v>8882.9856</v>
      </c>
      <c r="J68" s="7">
        <f t="shared" si="13"/>
        <v>-7103.0879999999961</v>
      </c>
      <c r="Q68" s="2">
        <v>59270.400000000001</v>
      </c>
      <c r="R68" s="24">
        <v>302.39999999999998</v>
      </c>
      <c r="S68" s="24"/>
      <c r="T68" s="24">
        <v>127008</v>
      </c>
      <c r="U68" s="24">
        <v>648</v>
      </c>
      <c r="V68" s="23"/>
    </row>
    <row r="69" spans="1:22" x14ac:dyDescent="0.25">
      <c r="A69" s="1">
        <v>39052</v>
      </c>
      <c r="B69" s="11">
        <f t="shared" si="5"/>
        <v>12</v>
      </c>
      <c r="C69" s="11">
        <f t="shared" si="6"/>
        <v>2006</v>
      </c>
      <c r="D69" s="2">
        <v>12891.994838709676</v>
      </c>
      <c r="E69" s="2">
        <v>29973.888000000006</v>
      </c>
      <c r="F69" s="2"/>
      <c r="G69" s="2">
        <f t="shared" si="7"/>
        <v>22870.799999999999</v>
      </c>
      <c r="I69" s="7">
        <f t="shared" si="12"/>
        <v>9978.8051612903237</v>
      </c>
      <c r="J69" s="7">
        <f t="shared" si="13"/>
        <v>-7103.088000000007</v>
      </c>
      <c r="Q69" s="2">
        <v>56448</v>
      </c>
      <c r="R69" s="24">
        <v>288</v>
      </c>
      <c r="S69" s="24"/>
      <c r="T69" s="24">
        <v>131241.60000000001</v>
      </c>
      <c r="U69" s="24">
        <v>669.6</v>
      </c>
      <c r="V69" s="23"/>
    </row>
    <row r="70" spans="1:22" x14ac:dyDescent="0.25">
      <c r="A70" s="1">
        <v>39083</v>
      </c>
      <c r="B70" s="11">
        <f t="shared" si="5"/>
        <v>1</v>
      </c>
      <c r="C70" s="11">
        <f t="shared" si="6"/>
        <v>2007</v>
      </c>
      <c r="D70" s="2">
        <v>14181.194322580646</v>
      </c>
      <c r="E70" s="2">
        <v>29973.888000000003</v>
      </c>
      <c r="F70" s="2"/>
      <c r="G70" s="2">
        <f t="shared" si="7"/>
        <v>22870.799999999999</v>
      </c>
      <c r="I70" s="7">
        <f t="shared" si="12"/>
        <v>8689.605677419353</v>
      </c>
      <c r="J70" s="7">
        <f t="shared" si="13"/>
        <v>-7103.0880000000034</v>
      </c>
      <c r="Q70" s="2">
        <v>62092.800000000003</v>
      </c>
      <c r="R70" s="24">
        <v>316.8</v>
      </c>
      <c r="S70" s="24"/>
      <c r="T70" s="24">
        <v>131241.60000000001</v>
      </c>
      <c r="U70" s="24">
        <v>669.6</v>
      </c>
      <c r="V70" s="23"/>
    </row>
    <row r="71" spans="1:22" x14ac:dyDescent="0.25">
      <c r="A71" s="1">
        <v>39114</v>
      </c>
      <c r="B71" s="11">
        <f t="shared" si="5"/>
        <v>2</v>
      </c>
      <c r="C71" s="11">
        <f t="shared" si="6"/>
        <v>2007</v>
      </c>
      <c r="D71" s="2">
        <v>24264.576000000001</v>
      </c>
      <c r="E71" s="2">
        <v>29973.887999999995</v>
      </c>
      <c r="F71" s="2"/>
      <c r="G71" s="2">
        <f t="shared" si="7"/>
        <v>22870.799999999999</v>
      </c>
      <c r="I71" s="7">
        <f t="shared" si="12"/>
        <v>-1393.7760000000017</v>
      </c>
      <c r="J71" s="7">
        <f t="shared" si="13"/>
        <v>-7103.0879999999961</v>
      </c>
      <c r="Q71" s="2">
        <v>95961.600000000006</v>
      </c>
      <c r="R71" s="24">
        <v>489.6</v>
      </c>
      <c r="S71" s="24"/>
      <c r="T71" s="24">
        <v>118540.8</v>
      </c>
      <c r="U71" s="24">
        <v>604.79999999999995</v>
      </c>
      <c r="V71" s="23"/>
    </row>
    <row r="72" spans="1:22" x14ac:dyDescent="0.25">
      <c r="A72" s="1">
        <v>39142</v>
      </c>
      <c r="B72" s="11">
        <f t="shared" si="5"/>
        <v>3</v>
      </c>
      <c r="C72" s="11">
        <f t="shared" si="6"/>
        <v>2007</v>
      </c>
      <c r="D72" s="2">
        <v>24172.490322580648</v>
      </c>
      <c r="E72" s="2">
        <v>29973.888000000003</v>
      </c>
      <c r="F72" s="2"/>
      <c r="G72" s="2">
        <f t="shared" si="7"/>
        <v>22870.799999999999</v>
      </c>
      <c r="I72" s="7">
        <f t="shared" si="12"/>
        <v>-1301.6903225806491</v>
      </c>
      <c r="J72" s="7">
        <f t="shared" si="13"/>
        <v>-7103.0880000000034</v>
      </c>
      <c r="Q72" s="2">
        <v>105840</v>
      </c>
      <c r="R72" s="24">
        <v>540</v>
      </c>
      <c r="S72" s="24"/>
      <c r="T72" s="24">
        <v>131241.60000000001</v>
      </c>
      <c r="U72" s="24">
        <v>669.6</v>
      </c>
      <c r="V72" s="23"/>
    </row>
    <row r="73" spans="1:22" x14ac:dyDescent="0.25">
      <c r="A73" s="1">
        <v>39173</v>
      </c>
      <c r="B73" s="11">
        <f t="shared" si="5"/>
        <v>4</v>
      </c>
      <c r="C73" s="11">
        <f t="shared" si="6"/>
        <v>2007</v>
      </c>
      <c r="D73" s="2">
        <v>16282.112000000005</v>
      </c>
      <c r="E73" s="2">
        <v>18317.376000000004</v>
      </c>
      <c r="F73" s="2"/>
      <c r="G73" s="2">
        <f t="shared" si="7"/>
        <v>13976.6</v>
      </c>
      <c r="I73" s="7">
        <f t="shared" si="12"/>
        <v>-2305.5120000000043</v>
      </c>
      <c r="J73" s="7">
        <f t="shared" si="13"/>
        <v>-4340.7760000000035</v>
      </c>
      <c r="Q73" s="2">
        <v>68992</v>
      </c>
      <c r="R73" s="24">
        <v>352</v>
      </c>
      <c r="S73" s="24"/>
      <c r="T73" s="24">
        <v>77616</v>
      </c>
      <c r="U73" s="24">
        <v>396</v>
      </c>
      <c r="V73" s="23"/>
    </row>
    <row r="74" spans="1:22" x14ac:dyDescent="0.25">
      <c r="A74" s="1">
        <v>39203</v>
      </c>
      <c r="B74" s="11">
        <f t="shared" si="5"/>
        <v>5</v>
      </c>
      <c r="C74" s="11">
        <f t="shared" si="6"/>
        <v>2007</v>
      </c>
      <c r="D74" s="2">
        <v>29973.888000000006</v>
      </c>
      <c r="E74" s="2">
        <v>29973.888000000006</v>
      </c>
      <c r="F74" s="2"/>
      <c r="G74" s="2">
        <f t="shared" si="7"/>
        <v>30355.200000000001</v>
      </c>
      <c r="I74" s="7">
        <f t="shared" si="12"/>
        <v>381.31199999999444</v>
      </c>
      <c r="J74" s="7">
        <f t="shared" si="13"/>
        <v>381.31199999999444</v>
      </c>
      <c r="Q74" s="2">
        <v>131241.60000000001</v>
      </c>
      <c r="R74" s="24">
        <v>669.6</v>
      </c>
      <c r="S74" s="24"/>
      <c r="T74" s="24">
        <v>131241.60000000001</v>
      </c>
      <c r="U74" s="24">
        <v>669.6</v>
      </c>
      <c r="V74" s="23"/>
    </row>
    <row r="75" spans="1:22" x14ac:dyDescent="0.25">
      <c r="A75" s="1">
        <v>39234</v>
      </c>
      <c r="B75" s="11">
        <f t="shared" si="5"/>
        <v>6</v>
      </c>
      <c r="C75" s="11">
        <f t="shared" si="6"/>
        <v>2007</v>
      </c>
      <c r="D75" s="2">
        <v>27309.542400000002</v>
      </c>
      <c r="E75" s="2">
        <v>29973.887999999992</v>
      </c>
      <c r="F75" s="2"/>
      <c r="G75" s="2">
        <f t="shared" si="7"/>
        <v>30355.200000000001</v>
      </c>
      <c r="I75" s="7">
        <f t="shared" si="12"/>
        <v>3045.6575999999986</v>
      </c>
      <c r="J75" s="7">
        <f t="shared" si="13"/>
        <v>381.31200000000899</v>
      </c>
      <c r="Q75" s="2">
        <v>115718.39999999999</v>
      </c>
      <c r="R75" s="24">
        <v>590.4</v>
      </c>
      <c r="S75" s="24"/>
      <c r="T75" s="24">
        <v>127008</v>
      </c>
      <c r="U75" s="24">
        <v>648</v>
      </c>
      <c r="V75" s="23"/>
    </row>
    <row r="76" spans="1:22" x14ac:dyDescent="0.25">
      <c r="A76" s="1">
        <v>39264</v>
      </c>
      <c r="B76" s="11">
        <f t="shared" si="5"/>
        <v>7</v>
      </c>
      <c r="C76" s="11">
        <f t="shared" si="6"/>
        <v>2007</v>
      </c>
      <c r="D76" s="2">
        <v>29973.888000000006</v>
      </c>
      <c r="E76" s="2">
        <v>29973.888000000006</v>
      </c>
      <c r="F76" s="2"/>
      <c r="G76" s="2">
        <f t="shared" si="7"/>
        <v>30355.200000000001</v>
      </c>
      <c r="I76" s="7">
        <f t="shared" si="12"/>
        <v>381.31199999999444</v>
      </c>
      <c r="J76" s="7">
        <f t="shared" si="13"/>
        <v>381.31199999999444</v>
      </c>
      <c r="Q76" s="2">
        <v>131241.60000000001</v>
      </c>
      <c r="R76" s="24">
        <v>669.6</v>
      </c>
      <c r="S76" s="24"/>
      <c r="T76" s="24">
        <v>131241.60000000001</v>
      </c>
      <c r="U76" s="24">
        <v>669.6</v>
      </c>
      <c r="V76" s="23"/>
    </row>
    <row r="77" spans="1:22" x14ac:dyDescent="0.25">
      <c r="A77" s="1">
        <v>39295</v>
      </c>
      <c r="B77" s="11">
        <f t="shared" si="5"/>
        <v>8</v>
      </c>
      <c r="C77" s="11">
        <f t="shared" si="6"/>
        <v>2007</v>
      </c>
      <c r="D77" s="2">
        <v>29973.887999999992</v>
      </c>
      <c r="E77" s="2">
        <v>29973.887999999992</v>
      </c>
      <c r="F77" s="2"/>
      <c r="G77" s="2">
        <f t="shared" si="7"/>
        <v>30355.200000000001</v>
      </c>
      <c r="I77" s="7">
        <f t="shared" si="12"/>
        <v>381.31200000000899</v>
      </c>
      <c r="J77" s="7">
        <f t="shared" si="13"/>
        <v>381.31200000000899</v>
      </c>
      <c r="Q77" s="2">
        <v>131241.60000000001</v>
      </c>
      <c r="R77" s="24">
        <v>669.6</v>
      </c>
      <c r="S77" s="24"/>
      <c r="T77" s="24">
        <v>131241.60000000001</v>
      </c>
      <c r="U77" s="24">
        <v>669.6</v>
      </c>
      <c r="V77" s="23"/>
    </row>
    <row r="78" spans="1:22" x14ac:dyDescent="0.25">
      <c r="A78" s="1">
        <v>39326</v>
      </c>
      <c r="B78" s="11">
        <f t="shared" si="5"/>
        <v>9</v>
      </c>
      <c r="C78" s="11">
        <f t="shared" si="6"/>
        <v>2007</v>
      </c>
      <c r="D78" s="2">
        <v>26643.456000000002</v>
      </c>
      <c r="E78" s="2">
        <v>29973.88800000001</v>
      </c>
      <c r="F78" s="2"/>
      <c r="G78" s="2">
        <f t="shared" si="7"/>
        <v>30355.200000000001</v>
      </c>
      <c r="I78" s="7">
        <f t="shared" si="12"/>
        <v>3711.7439999999988</v>
      </c>
      <c r="J78" s="7">
        <f t="shared" si="13"/>
        <v>381.3119999999908</v>
      </c>
      <c r="Q78" s="2">
        <v>112896</v>
      </c>
      <c r="R78" s="24">
        <v>576</v>
      </c>
      <c r="S78" s="24"/>
      <c r="T78" s="24">
        <v>127008</v>
      </c>
      <c r="U78" s="24">
        <v>648</v>
      </c>
      <c r="V78" s="23"/>
    </row>
    <row r="79" spans="1:22" x14ac:dyDescent="0.25">
      <c r="A79" s="1">
        <v>39356</v>
      </c>
      <c r="B79" s="11">
        <f t="shared" si="5"/>
        <v>10</v>
      </c>
      <c r="C79" s="11">
        <f t="shared" si="6"/>
        <v>2007</v>
      </c>
      <c r="D79" s="2">
        <v>9060.2074838709686</v>
      </c>
      <c r="E79" s="2">
        <v>18317.376000000011</v>
      </c>
      <c r="F79" s="2"/>
      <c r="G79" s="2">
        <f t="shared" si="7"/>
        <v>13976.6</v>
      </c>
      <c r="I79" s="7">
        <f t="shared" ref="I79:I110" si="14">+$G79-D79</f>
        <v>4916.3925161290317</v>
      </c>
      <c r="J79" s="7">
        <f t="shared" ref="J79:J110" si="15">+$G79-E79</f>
        <v>-4340.7760000000108</v>
      </c>
      <c r="Q79" s="2">
        <v>39670.400000000001</v>
      </c>
      <c r="R79" s="24">
        <v>202.4</v>
      </c>
      <c r="S79" s="24"/>
      <c r="T79" s="24">
        <v>80203.199999999997</v>
      </c>
      <c r="U79" s="24">
        <v>409.2</v>
      </c>
      <c r="V79" s="23"/>
    </row>
    <row r="80" spans="1:22" x14ac:dyDescent="0.25">
      <c r="A80" s="1">
        <v>39387</v>
      </c>
      <c r="B80" s="11">
        <f t="shared" ref="B80:B143" si="16">MONTH(A80)</f>
        <v>11</v>
      </c>
      <c r="C80" s="11">
        <f t="shared" ref="C80:C143" si="17">YEAR(A80)</f>
        <v>2007</v>
      </c>
      <c r="D80" s="2">
        <v>13987.814400000003</v>
      </c>
      <c r="E80" s="2">
        <v>29973.887999999999</v>
      </c>
      <c r="F80" s="2"/>
      <c r="G80" s="2">
        <f t="shared" ref="G80:G143" si="18">VLOOKUP(MONTH($A80),GasVolume,2,0)</f>
        <v>22870.799999999999</v>
      </c>
      <c r="I80" s="7">
        <f t="shared" si="14"/>
        <v>8882.9855999999963</v>
      </c>
      <c r="J80" s="7">
        <f t="shared" si="15"/>
        <v>-7103.0879999999997</v>
      </c>
      <c r="Q80" s="2">
        <v>59270.400000000001</v>
      </c>
      <c r="R80" s="24">
        <v>302.39999999999998</v>
      </c>
      <c r="S80" s="24"/>
      <c r="T80" s="24">
        <v>127008</v>
      </c>
      <c r="U80" s="24">
        <v>648</v>
      </c>
      <c r="V80" s="23"/>
    </row>
    <row r="81" spans="1:22" x14ac:dyDescent="0.25">
      <c r="A81" s="1">
        <v>39417</v>
      </c>
      <c r="B81" s="11">
        <f t="shared" si="16"/>
        <v>12</v>
      </c>
      <c r="C81" s="11">
        <f t="shared" si="17"/>
        <v>2007</v>
      </c>
      <c r="D81" s="2">
        <v>12891.994838709677</v>
      </c>
      <c r="E81" s="2">
        <v>29973.88800000001</v>
      </c>
      <c r="F81" s="2"/>
      <c r="G81" s="2">
        <f t="shared" si="18"/>
        <v>22870.799999999999</v>
      </c>
      <c r="I81" s="7">
        <f t="shared" si="14"/>
        <v>9978.8051612903218</v>
      </c>
      <c r="J81" s="7">
        <f t="shared" si="15"/>
        <v>-7103.0880000000107</v>
      </c>
      <c r="Q81" s="2">
        <v>56448</v>
      </c>
      <c r="R81" s="24">
        <v>288</v>
      </c>
      <c r="S81" s="24"/>
      <c r="T81" s="24">
        <v>131241.60000000001</v>
      </c>
      <c r="U81" s="24">
        <v>669.6</v>
      </c>
      <c r="V81" s="23"/>
    </row>
    <row r="82" spans="1:22" x14ac:dyDescent="0.25">
      <c r="A82" s="1">
        <v>39448</v>
      </c>
      <c r="B82" s="11">
        <f t="shared" si="16"/>
        <v>1</v>
      </c>
      <c r="C82" s="11">
        <f t="shared" si="17"/>
        <v>2008</v>
      </c>
      <c r="D82" s="2">
        <v>14181.194322580646</v>
      </c>
      <c r="E82" s="2">
        <v>29973.887999999999</v>
      </c>
      <c r="F82" s="2"/>
      <c r="G82" s="2">
        <f t="shared" si="18"/>
        <v>22870.799999999999</v>
      </c>
      <c r="I82" s="7">
        <f t="shared" si="14"/>
        <v>8689.605677419353</v>
      </c>
      <c r="J82" s="7">
        <f t="shared" si="15"/>
        <v>-7103.0879999999997</v>
      </c>
      <c r="Q82" s="2">
        <v>62092.800000000003</v>
      </c>
      <c r="R82" s="24">
        <v>316.8</v>
      </c>
      <c r="S82" s="24"/>
      <c r="T82" s="24">
        <v>131241.60000000001</v>
      </c>
      <c r="U82" s="24">
        <v>669.6</v>
      </c>
      <c r="V82" s="23"/>
    </row>
    <row r="83" spans="1:22" x14ac:dyDescent="0.25">
      <c r="A83" s="1">
        <v>39479</v>
      </c>
      <c r="B83" s="11">
        <f t="shared" si="16"/>
        <v>2</v>
      </c>
      <c r="C83" s="11">
        <f t="shared" si="17"/>
        <v>2008</v>
      </c>
      <c r="D83" s="2">
        <v>14470.152827586209</v>
      </c>
      <c r="E83" s="2">
        <v>29973.887999999995</v>
      </c>
      <c r="F83" s="2"/>
      <c r="G83" s="2">
        <f t="shared" si="18"/>
        <v>22870.799999999999</v>
      </c>
      <c r="I83" s="7">
        <f t="shared" si="14"/>
        <v>8400.64717241379</v>
      </c>
      <c r="J83" s="7">
        <f t="shared" si="15"/>
        <v>-7103.0879999999961</v>
      </c>
      <c r="Q83" s="2">
        <v>59270.400000000001</v>
      </c>
      <c r="R83" s="24">
        <v>302.39999999999998</v>
      </c>
      <c r="S83" s="24"/>
      <c r="T83" s="24">
        <v>122774.39999999999</v>
      </c>
      <c r="U83" s="24">
        <v>626.4</v>
      </c>
      <c r="V83" s="23"/>
    </row>
    <row r="84" spans="1:22" x14ac:dyDescent="0.25">
      <c r="A84" s="1">
        <v>39508</v>
      </c>
      <c r="B84" s="11">
        <f t="shared" si="16"/>
        <v>3</v>
      </c>
      <c r="C84" s="11">
        <f t="shared" si="17"/>
        <v>2008</v>
      </c>
      <c r="D84" s="2">
        <v>13536.594580645164</v>
      </c>
      <c r="E84" s="2">
        <v>29973.888000000003</v>
      </c>
      <c r="F84" s="2"/>
      <c r="G84" s="2">
        <f t="shared" si="18"/>
        <v>22870.799999999999</v>
      </c>
      <c r="I84" s="7">
        <f t="shared" si="14"/>
        <v>9334.2054193548356</v>
      </c>
      <c r="J84" s="7">
        <f t="shared" si="15"/>
        <v>-7103.0880000000034</v>
      </c>
      <c r="Q84" s="2">
        <v>59270.400000000001</v>
      </c>
      <c r="R84" s="24">
        <v>302.39999999999998</v>
      </c>
      <c r="S84" s="24"/>
      <c r="T84" s="24">
        <v>131241.60000000001</v>
      </c>
      <c r="U84" s="24">
        <v>669.6</v>
      </c>
      <c r="V84" s="23"/>
    </row>
    <row r="85" spans="1:22" x14ac:dyDescent="0.25">
      <c r="A85" s="1">
        <v>39539</v>
      </c>
      <c r="B85" s="11">
        <f t="shared" si="16"/>
        <v>4</v>
      </c>
      <c r="C85" s="11">
        <f t="shared" si="17"/>
        <v>2008</v>
      </c>
      <c r="D85" s="2">
        <v>10583.372800000001</v>
      </c>
      <c r="E85" s="2">
        <v>18317.376000000004</v>
      </c>
      <c r="F85" s="2"/>
      <c r="G85" s="2">
        <f t="shared" si="18"/>
        <v>13976.6</v>
      </c>
      <c r="I85" s="7">
        <f t="shared" si="14"/>
        <v>3393.2271999999994</v>
      </c>
      <c r="J85" s="7">
        <f t="shared" si="15"/>
        <v>-4340.7760000000035</v>
      </c>
      <c r="Q85" s="2">
        <v>44844.800000000003</v>
      </c>
      <c r="R85" s="24">
        <v>228.8</v>
      </c>
      <c r="S85" s="24"/>
      <c r="T85" s="24">
        <v>77616</v>
      </c>
      <c r="U85" s="24">
        <v>396</v>
      </c>
      <c r="V85" s="23"/>
    </row>
    <row r="86" spans="1:22" x14ac:dyDescent="0.25">
      <c r="A86" s="1">
        <v>39569</v>
      </c>
      <c r="B86" s="11">
        <f t="shared" si="16"/>
        <v>5</v>
      </c>
      <c r="C86" s="11">
        <f t="shared" si="17"/>
        <v>2008</v>
      </c>
      <c r="D86" s="2">
        <v>29973.888000000006</v>
      </c>
      <c r="E86" s="2">
        <v>29973.888000000006</v>
      </c>
      <c r="F86" s="2"/>
      <c r="G86" s="2">
        <f t="shared" si="18"/>
        <v>30355.200000000001</v>
      </c>
      <c r="I86" s="7">
        <f t="shared" si="14"/>
        <v>381.31199999999444</v>
      </c>
      <c r="J86" s="7">
        <f t="shared" si="15"/>
        <v>381.31199999999444</v>
      </c>
      <c r="Q86" s="2">
        <v>131241.60000000001</v>
      </c>
      <c r="R86" s="24">
        <v>669.6</v>
      </c>
      <c r="S86" s="24"/>
      <c r="T86" s="24">
        <v>131241.60000000001</v>
      </c>
      <c r="U86" s="24">
        <v>669.6</v>
      </c>
      <c r="V86" s="23"/>
    </row>
    <row r="87" spans="1:22" x14ac:dyDescent="0.25">
      <c r="A87" s="1">
        <v>39600</v>
      </c>
      <c r="B87" s="11">
        <f t="shared" si="16"/>
        <v>6</v>
      </c>
      <c r="C87" s="11">
        <f t="shared" si="17"/>
        <v>2008</v>
      </c>
      <c r="D87" s="2">
        <v>26643.455999999995</v>
      </c>
      <c r="E87" s="2">
        <v>29973.887999999992</v>
      </c>
      <c r="F87" s="2"/>
      <c r="G87" s="2">
        <f t="shared" si="18"/>
        <v>30355.200000000001</v>
      </c>
      <c r="I87" s="7">
        <f t="shared" si="14"/>
        <v>3711.7440000000061</v>
      </c>
      <c r="J87" s="7">
        <f t="shared" si="15"/>
        <v>381.31200000000899</v>
      </c>
      <c r="Q87" s="2">
        <v>112896</v>
      </c>
      <c r="R87" s="24">
        <v>576</v>
      </c>
      <c r="S87" s="24"/>
      <c r="T87" s="24">
        <v>127008</v>
      </c>
      <c r="U87" s="24">
        <v>648</v>
      </c>
      <c r="V87" s="23"/>
    </row>
    <row r="88" spans="1:22" x14ac:dyDescent="0.25">
      <c r="A88" s="1">
        <v>39630</v>
      </c>
      <c r="B88" s="11">
        <f t="shared" si="16"/>
        <v>7</v>
      </c>
      <c r="C88" s="11">
        <f t="shared" si="17"/>
        <v>2008</v>
      </c>
      <c r="D88" s="2">
        <v>29973.888000000003</v>
      </c>
      <c r="E88" s="2">
        <v>29973.888000000003</v>
      </c>
      <c r="F88" s="2"/>
      <c r="G88" s="2">
        <f t="shared" si="18"/>
        <v>30355.200000000001</v>
      </c>
      <c r="I88" s="7">
        <f t="shared" si="14"/>
        <v>381.31199999999808</v>
      </c>
      <c r="J88" s="7">
        <f t="shared" si="15"/>
        <v>381.31199999999808</v>
      </c>
      <c r="Q88" s="2">
        <v>131241.60000000001</v>
      </c>
      <c r="R88" s="24">
        <v>669.6</v>
      </c>
      <c r="S88" s="24"/>
      <c r="T88" s="24">
        <v>131241.60000000001</v>
      </c>
      <c r="U88" s="24">
        <v>669.6</v>
      </c>
      <c r="V88" s="23"/>
    </row>
    <row r="89" spans="1:22" x14ac:dyDescent="0.25">
      <c r="A89" s="1">
        <v>39661</v>
      </c>
      <c r="B89" s="11">
        <f t="shared" si="16"/>
        <v>8</v>
      </c>
      <c r="C89" s="11">
        <f t="shared" si="17"/>
        <v>2008</v>
      </c>
      <c r="D89" s="2">
        <v>29973.888000000006</v>
      </c>
      <c r="E89" s="2">
        <v>29973.888000000006</v>
      </c>
      <c r="F89" s="2"/>
      <c r="G89" s="2">
        <f t="shared" si="18"/>
        <v>30355.200000000001</v>
      </c>
      <c r="I89" s="7">
        <f t="shared" si="14"/>
        <v>381.31199999999444</v>
      </c>
      <c r="J89" s="7">
        <f t="shared" si="15"/>
        <v>381.31199999999444</v>
      </c>
      <c r="Q89" s="2">
        <v>131241.60000000001</v>
      </c>
      <c r="R89" s="24">
        <v>669.6</v>
      </c>
      <c r="S89" s="24"/>
      <c r="T89" s="24">
        <v>131241.60000000001</v>
      </c>
      <c r="U89" s="24">
        <v>669.6</v>
      </c>
      <c r="V89" s="23"/>
    </row>
    <row r="90" spans="1:22" x14ac:dyDescent="0.25">
      <c r="A90" s="1">
        <v>39692</v>
      </c>
      <c r="B90" s="11">
        <f t="shared" si="16"/>
        <v>9</v>
      </c>
      <c r="C90" s="11">
        <f t="shared" si="17"/>
        <v>2008</v>
      </c>
      <c r="D90" s="2">
        <v>27309.542400000009</v>
      </c>
      <c r="E90" s="2">
        <v>29973.887999999995</v>
      </c>
      <c r="F90" s="2"/>
      <c r="G90" s="2">
        <f t="shared" si="18"/>
        <v>30355.200000000001</v>
      </c>
      <c r="I90" s="7">
        <f t="shared" si="14"/>
        <v>3045.6575999999914</v>
      </c>
      <c r="J90" s="7">
        <f t="shared" si="15"/>
        <v>381.31200000000536</v>
      </c>
      <c r="Q90" s="2">
        <v>115718.39999999999</v>
      </c>
      <c r="R90" s="24">
        <v>590.4</v>
      </c>
      <c r="S90" s="24"/>
      <c r="T90" s="24">
        <v>127008</v>
      </c>
      <c r="U90" s="24">
        <v>648</v>
      </c>
      <c r="V90" s="23"/>
    </row>
    <row r="91" spans="1:22" x14ac:dyDescent="0.25">
      <c r="A91" s="1">
        <v>39722</v>
      </c>
      <c r="B91" s="11">
        <f t="shared" si="16"/>
        <v>10</v>
      </c>
      <c r="C91" s="11">
        <f t="shared" si="17"/>
        <v>2008</v>
      </c>
      <c r="D91" s="2">
        <v>9060.2074838709686</v>
      </c>
      <c r="E91" s="2">
        <v>18317.376000000011</v>
      </c>
      <c r="F91" s="2"/>
      <c r="G91" s="2">
        <f t="shared" si="18"/>
        <v>13976.6</v>
      </c>
      <c r="I91" s="7">
        <f t="shared" si="14"/>
        <v>4916.3925161290317</v>
      </c>
      <c r="J91" s="7">
        <f t="shared" si="15"/>
        <v>-4340.7760000000108</v>
      </c>
      <c r="Q91" s="2">
        <v>39670.400000000001</v>
      </c>
      <c r="R91" s="24">
        <v>202.4</v>
      </c>
      <c r="S91" s="24"/>
      <c r="T91" s="24">
        <v>80203.199999999997</v>
      </c>
      <c r="U91" s="24">
        <v>409.2</v>
      </c>
      <c r="V91" s="23"/>
    </row>
    <row r="92" spans="1:22" x14ac:dyDescent="0.25">
      <c r="A92" s="1">
        <v>39753</v>
      </c>
      <c r="B92" s="11">
        <f t="shared" si="16"/>
        <v>11</v>
      </c>
      <c r="C92" s="11">
        <f t="shared" si="17"/>
        <v>2008</v>
      </c>
      <c r="D92" s="2">
        <v>12655.641599999999</v>
      </c>
      <c r="E92" s="2">
        <v>29973.88800000001</v>
      </c>
      <c r="F92" s="2"/>
      <c r="G92" s="2">
        <f t="shared" si="18"/>
        <v>22870.799999999999</v>
      </c>
      <c r="I92" s="7">
        <f t="shared" si="14"/>
        <v>10215.1584</v>
      </c>
      <c r="J92" s="7">
        <f t="shared" si="15"/>
        <v>-7103.0880000000107</v>
      </c>
      <c r="Q92" s="2">
        <v>53625.599999999999</v>
      </c>
      <c r="R92" s="24">
        <v>273.60000000000002</v>
      </c>
      <c r="S92" s="24"/>
      <c r="T92" s="24">
        <v>127008</v>
      </c>
      <c r="U92" s="24">
        <v>648</v>
      </c>
      <c r="V92" s="23"/>
    </row>
    <row r="93" spans="1:22" x14ac:dyDescent="0.25">
      <c r="A93" s="1">
        <v>39783</v>
      </c>
      <c r="B93" s="11">
        <f t="shared" si="16"/>
        <v>12</v>
      </c>
      <c r="C93" s="11">
        <f t="shared" si="17"/>
        <v>2008</v>
      </c>
      <c r="D93" s="2">
        <v>14181.194322580646</v>
      </c>
      <c r="E93" s="2">
        <v>29973.888000000003</v>
      </c>
      <c r="F93" s="2"/>
      <c r="G93" s="2">
        <f t="shared" si="18"/>
        <v>22870.799999999999</v>
      </c>
      <c r="I93" s="7">
        <f t="shared" si="14"/>
        <v>8689.605677419353</v>
      </c>
      <c r="J93" s="7">
        <f t="shared" si="15"/>
        <v>-7103.0880000000034</v>
      </c>
      <c r="Q93" s="2">
        <v>62092.800000000003</v>
      </c>
      <c r="R93" s="24">
        <v>316.8</v>
      </c>
      <c r="S93" s="24"/>
      <c r="T93" s="24">
        <v>131241.60000000001</v>
      </c>
      <c r="U93" s="24">
        <v>669.6</v>
      </c>
      <c r="V93" s="23"/>
    </row>
    <row r="94" spans="1:22" x14ac:dyDescent="0.25">
      <c r="A94" s="1">
        <v>39814</v>
      </c>
      <c r="B94" s="11">
        <f t="shared" si="16"/>
        <v>1</v>
      </c>
      <c r="C94" s="11">
        <f t="shared" si="17"/>
        <v>2009</v>
      </c>
      <c r="D94" s="2">
        <v>13536.594580645162</v>
      </c>
      <c r="E94" s="2">
        <v>29973.888000000006</v>
      </c>
      <c r="F94" s="2"/>
      <c r="G94" s="2">
        <f t="shared" si="18"/>
        <v>22870.799999999999</v>
      </c>
      <c r="I94" s="7">
        <f t="shared" si="14"/>
        <v>9334.2054193548374</v>
      </c>
      <c r="J94" s="7">
        <f t="shared" si="15"/>
        <v>-7103.088000000007</v>
      </c>
      <c r="Q94" s="2">
        <v>59270.400000000001</v>
      </c>
      <c r="R94" s="24">
        <v>302.39999999999998</v>
      </c>
      <c r="S94" s="24"/>
      <c r="T94" s="24">
        <v>131241.60000000001</v>
      </c>
      <c r="U94" s="24">
        <v>669.6</v>
      </c>
      <c r="V94" s="23"/>
    </row>
    <row r="95" spans="1:22" x14ac:dyDescent="0.25">
      <c r="A95" s="1">
        <v>39845</v>
      </c>
      <c r="B95" s="11">
        <f t="shared" si="16"/>
        <v>2</v>
      </c>
      <c r="C95" s="11">
        <f t="shared" si="17"/>
        <v>2009</v>
      </c>
      <c r="D95" s="2">
        <v>14273.28</v>
      </c>
      <c r="E95" s="2">
        <v>29973.887999999988</v>
      </c>
      <c r="F95" s="2"/>
      <c r="G95" s="2">
        <f t="shared" si="18"/>
        <v>22870.799999999999</v>
      </c>
      <c r="I95" s="7">
        <f t="shared" si="14"/>
        <v>8597.5199999999986</v>
      </c>
      <c r="J95" s="7">
        <f t="shared" si="15"/>
        <v>-7103.0879999999888</v>
      </c>
      <c r="Q95" s="2">
        <v>56448</v>
      </c>
      <c r="R95" s="24">
        <v>288</v>
      </c>
      <c r="S95" s="24"/>
      <c r="T95" s="24">
        <v>118540.8</v>
      </c>
      <c r="U95" s="24">
        <v>604.79999999999995</v>
      </c>
      <c r="V95" s="23"/>
    </row>
    <row r="96" spans="1:22" x14ac:dyDescent="0.25">
      <c r="A96" s="1">
        <v>39873</v>
      </c>
      <c r="B96" s="11">
        <f t="shared" si="16"/>
        <v>3</v>
      </c>
      <c r="C96" s="11">
        <f t="shared" si="17"/>
        <v>2009</v>
      </c>
      <c r="D96" s="2">
        <v>14181.194322580648</v>
      </c>
      <c r="E96" s="2">
        <v>29973.888000000003</v>
      </c>
      <c r="F96" s="2"/>
      <c r="G96" s="2">
        <f t="shared" si="18"/>
        <v>22870.799999999999</v>
      </c>
      <c r="I96" s="7">
        <f t="shared" si="14"/>
        <v>8689.6056774193512</v>
      </c>
      <c r="J96" s="7">
        <f t="shared" si="15"/>
        <v>-7103.0880000000034</v>
      </c>
      <c r="Q96" s="2">
        <v>62092.800000000003</v>
      </c>
      <c r="R96" s="24">
        <v>316.8</v>
      </c>
      <c r="S96" s="24"/>
      <c r="T96" s="24">
        <v>131241.60000000001</v>
      </c>
      <c r="U96" s="24">
        <v>669.6</v>
      </c>
      <c r="V96" s="23"/>
    </row>
    <row r="97" spans="1:22" x14ac:dyDescent="0.25">
      <c r="A97" s="1">
        <v>39904</v>
      </c>
      <c r="B97" s="11">
        <f t="shared" si="16"/>
        <v>4</v>
      </c>
      <c r="C97" s="11">
        <f t="shared" si="17"/>
        <v>2009</v>
      </c>
      <c r="D97" s="2">
        <v>10583.372800000001</v>
      </c>
      <c r="E97" s="2">
        <v>18317.376000000007</v>
      </c>
      <c r="F97" s="2"/>
      <c r="G97" s="2">
        <f t="shared" si="18"/>
        <v>13976.6</v>
      </c>
      <c r="I97" s="7">
        <f t="shared" si="14"/>
        <v>3393.2271999999994</v>
      </c>
      <c r="J97" s="7">
        <f t="shared" si="15"/>
        <v>-4340.7760000000071</v>
      </c>
      <c r="Q97" s="2">
        <v>44844.800000000003</v>
      </c>
      <c r="R97" s="24">
        <v>228.8</v>
      </c>
      <c r="S97" s="24"/>
      <c r="T97" s="24">
        <v>77616</v>
      </c>
      <c r="U97" s="24">
        <v>396</v>
      </c>
      <c r="V97" s="23"/>
    </row>
    <row r="98" spans="1:22" x14ac:dyDescent="0.25">
      <c r="A98" s="1">
        <v>39934</v>
      </c>
      <c r="B98" s="11">
        <f t="shared" si="16"/>
        <v>5</v>
      </c>
      <c r="C98" s="11">
        <f t="shared" si="17"/>
        <v>2009</v>
      </c>
      <c r="D98" s="2">
        <v>29973.888000000006</v>
      </c>
      <c r="E98" s="2">
        <v>29973.888000000006</v>
      </c>
      <c r="F98" s="2"/>
      <c r="G98" s="2">
        <f t="shared" si="18"/>
        <v>30355.200000000001</v>
      </c>
      <c r="I98" s="7">
        <f t="shared" si="14"/>
        <v>381.31199999999444</v>
      </c>
      <c r="J98" s="7">
        <f t="shared" si="15"/>
        <v>381.31199999999444</v>
      </c>
      <c r="Q98" s="2">
        <v>131241.60000000001</v>
      </c>
      <c r="R98" s="24">
        <v>669.6</v>
      </c>
      <c r="S98" s="24"/>
      <c r="T98" s="24">
        <v>131241.60000000001</v>
      </c>
      <c r="U98" s="24">
        <v>669.6</v>
      </c>
      <c r="V98" s="23"/>
    </row>
    <row r="99" spans="1:22" x14ac:dyDescent="0.25">
      <c r="A99" s="1">
        <v>39965</v>
      </c>
      <c r="B99" s="11">
        <f t="shared" si="16"/>
        <v>6</v>
      </c>
      <c r="C99" s="11">
        <f t="shared" si="17"/>
        <v>2009</v>
      </c>
      <c r="D99" s="2">
        <v>27309.542399999998</v>
      </c>
      <c r="E99" s="2">
        <v>29973.887999999992</v>
      </c>
      <c r="F99" s="2"/>
      <c r="G99" s="2">
        <f t="shared" si="18"/>
        <v>30355.200000000001</v>
      </c>
      <c r="I99" s="7">
        <f t="shared" si="14"/>
        <v>3045.6576000000023</v>
      </c>
      <c r="J99" s="7">
        <f t="shared" si="15"/>
        <v>381.31200000000899</v>
      </c>
      <c r="Q99" s="2">
        <v>115718.39999999999</v>
      </c>
      <c r="R99" s="24">
        <v>590.4</v>
      </c>
      <c r="S99" s="24"/>
      <c r="T99" s="24">
        <v>127008</v>
      </c>
      <c r="U99" s="24">
        <v>648</v>
      </c>
      <c r="V99" s="23"/>
    </row>
    <row r="100" spans="1:22" x14ac:dyDescent="0.25">
      <c r="A100" s="1">
        <v>39995</v>
      </c>
      <c r="B100" s="11">
        <f t="shared" si="16"/>
        <v>7</v>
      </c>
      <c r="C100" s="11">
        <f t="shared" si="17"/>
        <v>2009</v>
      </c>
      <c r="D100" s="2">
        <v>29973.888000000006</v>
      </c>
      <c r="E100" s="2">
        <v>29973.888000000006</v>
      </c>
      <c r="F100" s="2"/>
      <c r="G100" s="2">
        <f t="shared" si="18"/>
        <v>30355.200000000001</v>
      </c>
      <c r="I100" s="7">
        <f t="shared" si="14"/>
        <v>381.31199999999444</v>
      </c>
      <c r="J100" s="7">
        <f t="shared" si="15"/>
        <v>381.31199999999444</v>
      </c>
      <c r="Q100" s="2">
        <v>131241.60000000001</v>
      </c>
      <c r="R100" s="24">
        <v>669.6</v>
      </c>
      <c r="S100" s="24"/>
      <c r="T100" s="24">
        <v>131241.60000000001</v>
      </c>
      <c r="U100" s="24">
        <v>669.6</v>
      </c>
      <c r="V100" s="23"/>
    </row>
    <row r="101" spans="1:22" x14ac:dyDescent="0.25">
      <c r="A101" s="1">
        <v>40026</v>
      </c>
      <c r="B101" s="11">
        <f t="shared" si="16"/>
        <v>8</v>
      </c>
      <c r="C101" s="11">
        <f t="shared" si="17"/>
        <v>2009</v>
      </c>
      <c r="D101" s="2">
        <v>29973.888000000003</v>
      </c>
      <c r="E101" s="2">
        <v>29973.888000000003</v>
      </c>
      <c r="F101" s="2"/>
      <c r="G101" s="2">
        <f t="shared" si="18"/>
        <v>30355.200000000001</v>
      </c>
      <c r="I101" s="7">
        <f t="shared" si="14"/>
        <v>381.31199999999808</v>
      </c>
      <c r="J101" s="7">
        <f t="shared" si="15"/>
        <v>381.31199999999808</v>
      </c>
      <c r="Q101" s="2">
        <v>131241.60000000001</v>
      </c>
      <c r="R101" s="24">
        <v>669.6</v>
      </c>
      <c r="S101" s="24"/>
      <c r="T101" s="24">
        <v>131241.60000000001</v>
      </c>
      <c r="U101" s="24">
        <v>669.6</v>
      </c>
      <c r="V101" s="23"/>
    </row>
    <row r="102" spans="1:22" x14ac:dyDescent="0.25">
      <c r="A102" s="1">
        <v>40057</v>
      </c>
      <c r="B102" s="11">
        <f t="shared" si="16"/>
        <v>9</v>
      </c>
      <c r="C102" s="11">
        <f t="shared" si="17"/>
        <v>2009</v>
      </c>
      <c r="D102" s="2">
        <v>27309.542400000002</v>
      </c>
      <c r="E102" s="2">
        <v>29973.887999999999</v>
      </c>
      <c r="F102" s="2"/>
      <c r="G102" s="2">
        <f t="shared" si="18"/>
        <v>30355.200000000001</v>
      </c>
      <c r="I102" s="7">
        <f t="shared" si="14"/>
        <v>3045.6575999999986</v>
      </c>
      <c r="J102" s="7">
        <f t="shared" si="15"/>
        <v>381.31200000000172</v>
      </c>
      <c r="Q102" s="2">
        <v>115718.39999999999</v>
      </c>
      <c r="R102" s="24">
        <v>590.4</v>
      </c>
      <c r="S102" s="24"/>
      <c r="T102" s="24">
        <v>127008</v>
      </c>
      <c r="U102" s="24">
        <v>648</v>
      </c>
      <c r="V102" s="23"/>
    </row>
    <row r="103" spans="1:22" x14ac:dyDescent="0.25">
      <c r="A103" s="1">
        <v>40087</v>
      </c>
      <c r="B103" s="11">
        <f t="shared" si="16"/>
        <v>10</v>
      </c>
      <c r="C103" s="11">
        <f t="shared" si="17"/>
        <v>2009</v>
      </c>
      <c r="D103" s="2">
        <v>8666.285419354841</v>
      </c>
      <c r="E103" s="2">
        <v>18317.376000000004</v>
      </c>
      <c r="F103" s="2"/>
      <c r="G103" s="2">
        <f t="shared" si="18"/>
        <v>13976.6</v>
      </c>
      <c r="I103" s="7">
        <f t="shared" si="14"/>
        <v>5310.3145806451594</v>
      </c>
      <c r="J103" s="7">
        <f t="shared" si="15"/>
        <v>-4340.7760000000035</v>
      </c>
      <c r="Q103" s="2">
        <v>37945.599999999999</v>
      </c>
      <c r="R103" s="24">
        <v>193.6</v>
      </c>
      <c r="S103" s="24"/>
      <c r="T103" s="24">
        <v>80203.199999999997</v>
      </c>
      <c r="U103" s="24">
        <v>409.2</v>
      </c>
      <c r="V103" s="23"/>
    </row>
    <row r="104" spans="1:22" x14ac:dyDescent="0.25">
      <c r="A104" s="1">
        <v>40118</v>
      </c>
      <c r="B104" s="11">
        <f t="shared" si="16"/>
        <v>11</v>
      </c>
      <c r="C104" s="11">
        <f t="shared" si="17"/>
        <v>2009</v>
      </c>
      <c r="D104" s="2">
        <v>13321.728000000001</v>
      </c>
      <c r="E104" s="2">
        <v>29973.888000000003</v>
      </c>
      <c r="F104" s="2"/>
      <c r="G104" s="2">
        <f t="shared" si="18"/>
        <v>22870.799999999999</v>
      </c>
      <c r="I104" s="7">
        <f t="shared" si="14"/>
        <v>9549.0719999999983</v>
      </c>
      <c r="J104" s="7">
        <f t="shared" si="15"/>
        <v>-7103.0880000000034</v>
      </c>
      <c r="Q104" s="2">
        <v>56448</v>
      </c>
      <c r="R104" s="24">
        <v>288</v>
      </c>
      <c r="S104" s="24"/>
      <c r="T104" s="24">
        <v>127008</v>
      </c>
      <c r="U104" s="24">
        <v>648</v>
      </c>
      <c r="V104" s="23"/>
    </row>
    <row r="105" spans="1:22" x14ac:dyDescent="0.25">
      <c r="A105" s="1">
        <v>40148</v>
      </c>
      <c r="B105" s="11">
        <f t="shared" si="16"/>
        <v>12</v>
      </c>
      <c r="C105" s="11">
        <f t="shared" si="17"/>
        <v>2009</v>
      </c>
      <c r="D105" s="2">
        <v>14181.194322580648</v>
      </c>
      <c r="E105" s="2">
        <v>29973.887999999999</v>
      </c>
      <c r="F105" s="2"/>
      <c r="G105" s="2">
        <f t="shared" si="18"/>
        <v>22870.799999999999</v>
      </c>
      <c r="I105" s="7">
        <f t="shared" si="14"/>
        <v>8689.6056774193512</v>
      </c>
      <c r="J105" s="7">
        <f t="shared" si="15"/>
        <v>-7103.0879999999997</v>
      </c>
      <c r="Q105" s="2">
        <v>62092.800000000003</v>
      </c>
      <c r="R105" s="24">
        <v>316.8</v>
      </c>
      <c r="S105" s="24"/>
      <c r="T105" s="24">
        <v>131241.60000000001</v>
      </c>
      <c r="U105" s="24">
        <v>669.6</v>
      </c>
      <c r="V105" s="23"/>
    </row>
    <row r="106" spans="1:22" x14ac:dyDescent="0.25">
      <c r="A106" s="1">
        <v>40179</v>
      </c>
      <c r="B106" s="11">
        <f t="shared" si="16"/>
        <v>1</v>
      </c>
      <c r="C106" s="11">
        <f t="shared" si="17"/>
        <v>2010</v>
      </c>
      <c r="D106" s="2">
        <v>12891.994838709677</v>
      </c>
      <c r="E106" s="2">
        <v>29973.88800000001</v>
      </c>
      <c r="F106" s="2"/>
      <c r="G106" s="2">
        <f t="shared" si="18"/>
        <v>22870.799999999999</v>
      </c>
      <c r="I106" s="7">
        <f t="shared" si="14"/>
        <v>9978.8051612903218</v>
      </c>
      <c r="J106" s="7">
        <f t="shared" si="15"/>
        <v>-7103.0880000000107</v>
      </c>
      <c r="Q106" s="2">
        <v>56448</v>
      </c>
      <c r="R106" s="24">
        <v>288</v>
      </c>
      <c r="S106" s="24"/>
      <c r="T106" s="24">
        <v>131241.60000000001</v>
      </c>
      <c r="U106" s="24">
        <v>669.6</v>
      </c>
      <c r="V106" s="23"/>
    </row>
    <row r="107" spans="1:22" x14ac:dyDescent="0.25">
      <c r="A107" s="1">
        <v>40210</v>
      </c>
      <c r="B107" s="11">
        <f t="shared" si="16"/>
        <v>2</v>
      </c>
      <c r="C107" s="11">
        <f t="shared" si="17"/>
        <v>2010</v>
      </c>
      <c r="D107" s="2">
        <v>14273.28</v>
      </c>
      <c r="E107" s="2">
        <v>29973.887999999995</v>
      </c>
      <c r="F107" s="2"/>
      <c r="G107" s="2">
        <f t="shared" si="18"/>
        <v>22870.799999999999</v>
      </c>
      <c r="I107" s="7">
        <f t="shared" si="14"/>
        <v>8597.5199999999986</v>
      </c>
      <c r="J107" s="7">
        <f t="shared" si="15"/>
        <v>-7103.0879999999961</v>
      </c>
      <c r="Q107" s="2">
        <v>56448</v>
      </c>
      <c r="R107" s="24">
        <v>288</v>
      </c>
      <c r="S107" s="24"/>
      <c r="T107" s="24">
        <v>118540.8</v>
      </c>
      <c r="U107" s="24">
        <v>604.79999999999995</v>
      </c>
      <c r="V107" s="23"/>
    </row>
    <row r="108" spans="1:22" x14ac:dyDescent="0.25">
      <c r="A108" s="1">
        <v>40238</v>
      </c>
      <c r="B108" s="11">
        <f t="shared" si="16"/>
        <v>3</v>
      </c>
      <c r="C108" s="11">
        <f t="shared" si="17"/>
        <v>2010</v>
      </c>
      <c r="D108" s="2">
        <v>14825.794064516129</v>
      </c>
      <c r="E108" s="2">
        <v>29973.887999999984</v>
      </c>
      <c r="F108" s="2"/>
      <c r="G108" s="2">
        <f t="shared" si="18"/>
        <v>22870.799999999999</v>
      </c>
      <c r="I108" s="7">
        <f t="shared" si="14"/>
        <v>8045.0059354838704</v>
      </c>
      <c r="J108" s="7">
        <f t="shared" si="15"/>
        <v>-7103.0879999999852</v>
      </c>
      <c r="Q108" s="2">
        <v>64915.199999999997</v>
      </c>
      <c r="R108" s="24">
        <v>331.2</v>
      </c>
      <c r="S108" s="24"/>
      <c r="T108" s="24">
        <v>131241.60000000001</v>
      </c>
      <c r="U108" s="24">
        <v>669.6</v>
      </c>
      <c r="V108" s="23"/>
    </row>
    <row r="109" spans="1:22" x14ac:dyDescent="0.25">
      <c r="A109" s="1">
        <v>40269</v>
      </c>
      <c r="B109" s="11">
        <f t="shared" si="16"/>
        <v>4</v>
      </c>
      <c r="C109" s="11">
        <f t="shared" si="17"/>
        <v>2010</v>
      </c>
      <c r="D109" s="2">
        <v>10583.372800000003</v>
      </c>
      <c r="E109" s="2">
        <v>18317.376000000007</v>
      </c>
      <c r="F109" s="2"/>
      <c r="G109" s="2">
        <f t="shared" si="18"/>
        <v>13976.6</v>
      </c>
      <c r="I109" s="7">
        <f t="shared" si="14"/>
        <v>3393.2271999999975</v>
      </c>
      <c r="J109" s="7">
        <f t="shared" si="15"/>
        <v>-4340.7760000000071</v>
      </c>
      <c r="Q109" s="2">
        <v>44844.800000000003</v>
      </c>
      <c r="R109" s="24">
        <v>228.8</v>
      </c>
      <c r="S109" s="24"/>
      <c r="T109" s="24">
        <v>77616</v>
      </c>
      <c r="U109" s="24">
        <v>396</v>
      </c>
      <c r="V109" s="23"/>
    </row>
    <row r="110" spans="1:22" x14ac:dyDescent="0.25">
      <c r="A110" s="1">
        <v>40299</v>
      </c>
      <c r="B110" s="11">
        <f t="shared" si="16"/>
        <v>5</v>
      </c>
      <c r="C110" s="11">
        <f t="shared" si="17"/>
        <v>2010</v>
      </c>
      <c r="D110" s="2">
        <v>29973.88800000001</v>
      </c>
      <c r="E110" s="2">
        <v>29973.88800000001</v>
      </c>
      <c r="F110" s="2"/>
      <c r="G110" s="2">
        <f t="shared" si="18"/>
        <v>30355.200000000001</v>
      </c>
      <c r="I110" s="7">
        <f t="shared" si="14"/>
        <v>381.3119999999908</v>
      </c>
      <c r="J110" s="7">
        <f t="shared" si="15"/>
        <v>381.3119999999908</v>
      </c>
      <c r="Q110" s="2">
        <v>131241.60000000001</v>
      </c>
      <c r="R110" s="24">
        <v>669.6</v>
      </c>
      <c r="S110" s="24"/>
      <c r="T110" s="24">
        <v>131241.60000000001</v>
      </c>
      <c r="U110" s="24">
        <v>669.6</v>
      </c>
      <c r="V110" s="23"/>
    </row>
    <row r="111" spans="1:22" x14ac:dyDescent="0.25">
      <c r="A111" s="1">
        <v>40330</v>
      </c>
      <c r="B111" s="11">
        <f t="shared" si="16"/>
        <v>6</v>
      </c>
      <c r="C111" s="11">
        <f t="shared" si="17"/>
        <v>2010</v>
      </c>
      <c r="D111" s="2">
        <v>27309.542399999998</v>
      </c>
      <c r="E111" s="2">
        <v>29973.887999999995</v>
      </c>
      <c r="F111" s="2"/>
      <c r="G111" s="2">
        <f t="shared" si="18"/>
        <v>30355.200000000001</v>
      </c>
      <c r="I111" s="7">
        <f t="shared" ref="I111:I142" si="19">+$G111-D111</f>
        <v>3045.6576000000023</v>
      </c>
      <c r="J111" s="7">
        <f t="shared" ref="J111:J142" si="20">+$G111-E111</f>
        <v>381.31200000000536</v>
      </c>
      <c r="Q111" s="2">
        <v>115718.39999999999</v>
      </c>
      <c r="R111" s="24">
        <v>590.4</v>
      </c>
      <c r="S111" s="24"/>
      <c r="T111" s="24">
        <v>127008</v>
      </c>
      <c r="U111" s="24">
        <v>648</v>
      </c>
      <c r="V111" s="23"/>
    </row>
    <row r="112" spans="1:22" x14ac:dyDescent="0.25">
      <c r="A112" s="1">
        <v>40360</v>
      </c>
      <c r="B112" s="11">
        <f t="shared" si="16"/>
        <v>7</v>
      </c>
      <c r="C112" s="11">
        <f t="shared" si="17"/>
        <v>2010</v>
      </c>
      <c r="D112" s="2">
        <v>29973.888000000003</v>
      </c>
      <c r="E112" s="2">
        <v>29973.888000000003</v>
      </c>
      <c r="F112" s="2"/>
      <c r="G112" s="2">
        <f t="shared" si="18"/>
        <v>30355.200000000001</v>
      </c>
      <c r="I112" s="7">
        <f t="shared" si="19"/>
        <v>381.31199999999808</v>
      </c>
      <c r="J112" s="7">
        <f t="shared" si="20"/>
        <v>381.31199999999808</v>
      </c>
      <c r="Q112" s="2">
        <v>131241.60000000001</v>
      </c>
      <c r="R112" s="24">
        <v>669.6</v>
      </c>
      <c r="S112" s="24"/>
      <c r="T112" s="24">
        <v>131241.60000000001</v>
      </c>
      <c r="U112" s="24">
        <v>669.6</v>
      </c>
      <c r="V112" s="23"/>
    </row>
    <row r="113" spans="1:22" x14ac:dyDescent="0.25">
      <c r="A113" s="1">
        <v>40391</v>
      </c>
      <c r="B113" s="11">
        <f t="shared" si="16"/>
        <v>8</v>
      </c>
      <c r="C113" s="11">
        <f t="shared" si="17"/>
        <v>2010</v>
      </c>
      <c r="D113" s="2">
        <v>29973.888000000003</v>
      </c>
      <c r="E113" s="2">
        <v>29973.888000000003</v>
      </c>
      <c r="F113" s="2"/>
      <c r="G113" s="2">
        <f t="shared" si="18"/>
        <v>30355.200000000001</v>
      </c>
      <c r="I113" s="7">
        <f t="shared" si="19"/>
        <v>381.31199999999808</v>
      </c>
      <c r="J113" s="7">
        <f t="shared" si="20"/>
        <v>381.31199999999808</v>
      </c>
      <c r="Q113" s="2">
        <v>131241.60000000001</v>
      </c>
      <c r="R113" s="24">
        <v>669.6</v>
      </c>
      <c r="S113" s="24"/>
      <c r="T113" s="24">
        <v>131241.60000000001</v>
      </c>
      <c r="U113" s="24">
        <v>669.6</v>
      </c>
      <c r="V113" s="23"/>
    </row>
    <row r="114" spans="1:22" x14ac:dyDescent="0.25">
      <c r="A114" s="1">
        <v>40422</v>
      </c>
      <c r="B114" s="11">
        <f t="shared" si="16"/>
        <v>9</v>
      </c>
      <c r="C114" s="11">
        <f t="shared" si="17"/>
        <v>2010</v>
      </c>
      <c r="D114" s="2">
        <v>27309.542400000002</v>
      </c>
      <c r="E114" s="2">
        <v>29973.888000000003</v>
      </c>
      <c r="F114" s="2"/>
      <c r="G114" s="2">
        <f t="shared" si="18"/>
        <v>30355.200000000001</v>
      </c>
      <c r="I114" s="7">
        <f t="shared" si="19"/>
        <v>3045.6575999999986</v>
      </c>
      <c r="J114" s="7">
        <f t="shared" si="20"/>
        <v>381.31199999999808</v>
      </c>
      <c r="Q114" s="2">
        <v>115718.39999999999</v>
      </c>
      <c r="R114" s="24">
        <v>590.4</v>
      </c>
      <c r="S114" s="24"/>
      <c r="T114" s="24">
        <v>127008</v>
      </c>
      <c r="U114" s="24">
        <v>648</v>
      </c>
      <c r="V114" s="23"/>
    </row>
    <row r="115" spans="1:22" x14ac:dyDescent="0.25">
      <c r="A115" s="1">
        <v>40452</v>
      </c>
      <c r="B115" s="11">
        <f t="shared" si="16"/>
        <v>10</v>
      </c>
      <c r="C115" s="11">
        <f t="shared" si="17"/>
        <v>2010</v>
      </c>
      <c r="D115" s="2">
        <v>8272.3633548387097</v>
      </c>
      <c r="E115" s="2">
        <v>18317.376000000004</v>
      </c>
      <c r="F115" s="2"/>
      <c r="G115" s="2">
        <f t="shared" si="18"/>
        <v>13976.6</v>
      </c>
      <c r="I115" s="7">
        <f t="shared" si="19"/>
        <v>5704.2366451612907</v>
      </c>
      <c r="J115" s="7">
        <f t="shared" si="20"/>
        <v>-4340.7760000000035</v>
      </c>
      <c r="Q115" s="2">
        <v>36220.800000000003</v>
      </c>
      <c r="R115" s="24">
        <v>184.8</v>
      </c>
      <c r="S115" s="24"/>
      <c r="T115" s="24">
        <v>80203.199999999997</v>
      </c>
      <c r="U115" s="24">
        <v>409.2</v>
      </c>
      <c r="V115" s="23"/>
    </row>
    <row r="116" spans="1:22" x14ac:dyDescent="0.25">
      <c r="A116" s="1">
        <v>40483</v>
      </c>
      <c r="B116" s="11">
        <f t="shared" si="16"/>
        <v>11</v>
      </c>
      <c r="C116" s="11">
        <f t="shared" si="17"/>
        <v>2010</v>
      </c>
      <c r="D116" s="2">
        <v>13987.814400000001</v>
      </c>
      <c r="E116" s="2">
        <v>29973.887999999999</v>
      </c>
      <c r="F116" s="2"/>
      <c r="G116" s="2">
        <f t="shared" si="18"/>
        <v>22870.799999999999</v>
      </c>
      <c r="I116" s="7">
        <f t="shared" si="19"/>
        <v>8882.9855999999982</v>
      </c>
      <c r="J116" s="7">
        <f t="shared" si="20"/>
        <v>-7103.0879999999997</v>
      </c>
      <c r="Q116" s="2">
        <v>59270.400000000001</v>
      </c>
      <c r="R116" s="24">
        <v>302.39999999999998</v>
      </c>
      <c r="S116" s="24"/>
      <c r="T116" s="24">
        <v>127008</v>
      </c>
      <c r="U116" s="24">
        <v>648</v>
      </c>
      <c r="V116" s="23"/>
    </row>
    <row r="117" spans="1:22" x14ac:dyDescent="0.25">
      <c r="A117" s="1">
        <v>40513</v>
      </c>
      <c r="B117" s="11">
        <f t="shared" si="16"/>
        <v>12</v>
      </c>
      <c r="C117" s="11">
        <f t="shared" si="17"/>
        <v>2010</v>
      </c>
      <c r="D117" s="2">
        <v>14825.794064516127</v>
      </c>
      <c r="E117" s="2">
        <v>29973.888000000003</v>
      </c>
      <c r="F117" s="2"/>
      <c r="G117" s="2">
        <f t="shared" si="18"/>
        <v>22870.799999999999</v>
      </c>
      <c r="I117" s="7">
        <f t="shared" si="19"/>
        <v>8045.0059354838722</v>
      </c>
      <c r="J117" s="7">
        <f t="shared" si="20"/>
        <v>-7103.0880000000034</v>
      </c>
      <c r="Q117" s="2">
        <v>64915.199999999997</v>
      </c>
      <c r="R117" s="24">
        <v>331.2</v>
      </c>
      <c r="S117" s="24"/>
      <c r="T117" s="24">
        <v>131241.60000000001</v>
      </c>
      <c r="U117" s="24">
        <v>669.6</v>
      </c>
      <c r="V117" s="23"/>
    </row>
    <row r="118" spans="1:22" x14ac:dyDescent="0.25">
      <c r="A118" s="1">
        <v>40544</v>
      </c>
      <c r="B118" s="11">
        <f t="shared" si="16"/>
        <v>1</v>
      </c>
      <c r="C118" s="11">
        <f t="shared" si="17"/>
        <v>2011</v>
      </c>
      <c r="D118" s="2">
        <v>13536.594580645164</v>
      </c>
      <c r="E118" s="2">
        <v>29973.888000000014</v>
      </c>
      <c r="F118" s="2"/>
      <c r="G118" s="2">
        <f t="shared" si="18"/>
        <v>22870.799999999999</v>
      </c>
      <c r="I118" s="7">
        <f t="shared" si="19"/>
        <v>9334.2054193548356</v>
      </c>
      <c r="J118" s="7">
        <f t="shared" si="20"/>
        <v>-7103.0880000000143</v>
      </c>
      <c r="Q118" s="2">
        <v>59270.400000000001</v>
      </c>
      <c r="R118" s="24">
        <v>302.39999999999998</v>
      </c>
      <c r="S118" s="24"/>
      <c r="T118" s="24">
        <v>131241.60000000001</v>
      </c>
      <c r="U118" s="24">
        <v>669.6</v>
      </c>
      <c r="V118" s="23"/>
    </row>
    <row r="119" spans="1:22" x14ac:dyDescent="0.25">
      <c r="A119" s="1">
        <v>40575</v>
      </c>
      <c r="B119" s="11">
        <f t="shared" si="16"/>
        <v>2</v>
      </c>
      <c r="C119" s="11">
        <f t="shared" si="17"/>
        <v>2011</v>
      </c>
      <c r="D119" s="2">
        <v>14273.28</v>
      </c>
      <c r="E119" s="2">
        <v>29973.887999999995</v>
      </c>
      <c r="F119" s="2"/>
      <c r="G119" s="2">
        <f t="shared" si="18"/>
        <v>22870.799999999999</v>
      </c>
      <c r="I119" s="7">
        <f t="shared" si="19"/>
        <v>8597.5199999999986</v>
      </c>
      <c r="J119" s="7">
        <f t="shared" si="20"/>
        <v>-7103.0879999999961</v>
      </c>
      <c r="Q119" s="2">
        <v>56448</v>
      </c>
      <c r="R119" s="24">
        <v>288</v>
      </c>
      <c r="S119" s="24"/>
      <c r="T119" s="24">
        <v>118540.8</v>
      </c>
      <c r="U119" s="24">
        <v>604.79999999999995</v>
      </c>
      <c r="V119" s="23"/>
    </row>
    <row r="120" spans="1:22" x14ac:dyDescent="0.25">
      <c r="A120" s="1">
        <v>40603</v>
      </c>
      <c r="B120" s="11">
        <f t="shared" si="16"/>
        <v>3</v>
      </c>
      <c r="C120" s="11">
        <f t="shared" si="17"/>
        <v>2011</v>
      </c>
      <c r="D120" s="2">
        <v>14825.794064516129</v>
      </c>
      <c r="E120" s="2">
        <v>29973.887999999984</v>
      </c>
      <c r="F120" s="2"/>
      <c r="G120" s="2">
        <f t="shared" si="18"/>
        <v>22870.799999999999</v>
      </c>
      <c r="I120" s="7">
        <f t="shared" si="19"/>
        <v>8045.0059354838704</v>
      </c>
      <c r="J120" s="7">
        <f t="shared" si="20"/>
        <v>-7103.0879999999852</v>
      </c>
      <c r="Q120" s="2">
        <v>64915.199999999997</v>
      </c>
      <c r="R120" s="24">
        <v>331.2</v>
      </c>
      <c r="S120" s="24"/>
      <c r="T120" s="24">
        <v>131241.60000000001</v>
      </c>
      <c r="U120" s="24">
        <v>669.6</v>
      </c>
      <c r="V120" s="23"/>
    </row>
    <row r="121" spans="1:22" x14ac:dyDescent="0.25">
      <c r="A121" s="1">
        <v>40634</v>
      </c>
      <c r="B121" s="11">
        <f t="shared" si="16"/>
        <v>4</v>
      </c>
      <c r="C121" s="11">
        <f t="shared" si="17"/>
        <v>2011</v>
      </c>
      <c r="D121" s="2">
        <v>12211.584000000001</v>
      </c>
      <c r="E121" s="2">
        <v>18317.376000000007</v>
      </c>
      <c r="F121" s="2"/>
      <c r="G121" s="2">
        <f t="shared" si="18"/>
        <v>13976.6</v>
      </c>
      <c r="I121" s="7">
        <f t="shared" si="19"/>
        <v>1765.0159999999996</v>
      </c>
      <c r="J121" s="7">
        <f t="shared" si="20"/>
        <v>-4340.7760000000071</v>
      </c>
      <c r="Q121" s="2">
        <v>51744</v>
      </c>
      <c r="R121" s="24">
        <v>264</v>
      </c>
      <c r="S121" s="24"/>
      <c r="T121" s="24">
        <v>77616</v>
      </c>
      <c r="U121" s="24">
        <v>396</v>
      </c>
      <c r="V121" s="23"/>
    </row>
    <row r="122" spans="1:22" x14ac:dyDescent="0.25">
      <c r="A122" s="1">
        <v>40664</v>
      </c>
      <c r="B122" s="11">
        <f t="shared" si="16"/>
        <v>5</v>
      </c>
      <c r="C122" s="11">
        <f t="shared" si="17"/>
        <v>2011</v>
      </c>
      <c r="D122" s="2">
        <v>29973.88800000001</v>
      </c>
      <c r="E122" s="2">
        <v>29973.88800000001</v>
      </c>
      <c r="F122" s="2"/>
      <c r="G122" s="2">
        <f t="shared" si="18"/>
        <v>30355.200000000001</v>
      </c>
      <c r="I122" s="7">
        <f t="shared" si="19"/>
        <v>381.3119999999908</v>
      </c>
      <c r="J122" s="7">
        <f t="shared" si="20"/>
        <v>381.3119999999908</v>
      </c>
      <c r="Q122" s="2">
        <v>131241.60000000001</v>
      </c>
      <c r="R122" s="24">
        <v>669.6</v>
      </c>
      <c r="S122" s="24"/>
      <c r="T122" s="24">
        <v>131241.60000000001</v>
      </c>
      <c r="U122" s="24">
        <v>669.6</v>
      </c>
      <c r="V122" s="23"/>
    </row>
    <row r="123" spans="1:22" x14ac:dyDescent="0.25">
      <c r="A123" s="1">
        <v>40695</v>
      </c>
      <c r="B123" s="11">
        <f t="shared" si="16"/>
        <v>6</v>
      </c>
      <c r="C123" s="11">
        <f t="shared" si="17"/>
        <v>2011</v>
      </c>
      <c r="D123" s="2">
        <v>27309.542399999998</v>
      </c>
      <c r="E123" s="2">
        <v>29973.887999999995</v>
      </c>
      <c r="F123" s="2"/>
      <c r="G123" s="2">
        <f t="shared" si="18"/>
        <v>30355.200000000001</v>
      </c>
      <c r="I123" s="7">
        <f t="shared" si="19"/>
        <v>3045.6576000000023</v>
      </c>
      <c r="J123" s="7">
        <f t="shared" si="20"/>
        <v>381.31200000000536</v>
      </c>
      <c r="Q123" s="2">
        <v>115718.39999999999</v>
      </c>
      <c r="R123" s="24">
        <v>590.4</v>
      </c>
      <c r="S123" s="24"/>
      <c r="T123" s="24">
        <v>127008</v>
      </c>
      <c r="U123" s="24">
        <v>648</v>
      </c>
      <c r="V123" s="23"/>
    </row>
    <row r="124" spans="1:22" x14ac:dyDescent="0.25">
      <c r="A124" s="1">
        <v>40725</v>
      </c>
      <c r="B124" s="11">
        <f t="shared" si="16"/>
        <v>7</v>
      </c>
      <c r="C124" s="11">
        <f t="shared" si="17"/>
        <v>2011</v>
      </c>
      <c r="D124" s="2">
        <v>29973.888000000006</v>
      </c>
      <c r="E124" s="2">
        <v>29973.888000000006</v>
      </c>
      <c r="F124" s="2"/>
      <c r="G124" s="2">
        <f t="shared" si="18"/>
        <v>30355.200000000001</v>
      </c>
      <c r="I124" s="7">
        <f t="shared" si="19"/>
        <v>381.31199999999444</v>
      </c>
      <c r="J124" s="7">
        <f t="shared" si="20"/>
        <v>381.31199999999444</v>
      </c>
      <c r="Q124" s="2">
        <v>131241.60000000001</v>
      </c>
      <c r="R124" s="24">
        <v>669.6</v>
      </c>
      <c r="S124" s="24"/>
      <c r="T124" s="24">
        <v>131241.60000000001</v>
      </c>
      <c r="U124" s="24">
        <v>669.6</v>
      </c>
      <c r="V124" s="23"/>
    </row>
    <row r="125" spans="1:22" x14ac:dyDescent="0.25">
      <c r="A125" s="1">
        <v>40756</v>
      </c>
      <c r="B125" s="11">
        <f t="shared" si="16"/>
        <v>8</v>
      </c>
      <c r="C125" s="11">
        <f t="shared" si="17"/>
        <v>2011</v>
      </c>
      <c r="D125" s="2">
        <v>29973.887999999988</v>
      </c>
      <c r="E125" s="2">
        <v>29973.887999999988</v>
      </c>
      <c r="F125" s="2"/>
      <c r="G125" s="2">
        <f t="shared" si="18"/>
        <v>30355.200000000001</v>
      </c>
      <c r="I125" s="7">
        <f t="shared" si="19"/>
        <v>381.31200000001263</v>
      </c>
      <c r="J125" s="7">
        <f t="shared" si="20"/>
        <v>381.31200000001263</v>
      </c>
      <c r="Q125" s="2">
        <v>131241.60000000001</v>
      </c>
      <c r="R125" s="24">
        <v>669.6</v>
      </c>
      <c r="S125" s="24"/>
      <c r="T125" s="24">
        <v>131241.60000000001</v>
      </c>
      <c r="U125" s="24">
        <v>669.6</v>
      </c>
      <c r="V125" s="23"/>
    </row>
    <row r="126" spans="1:22" x14ac:dyDescent="0.25">
      <c r="A126" s="1">
        <v>40787</v>
      </c>
      <c r="B126" s="11">
        <f t="shared" si="16"/>
        <v>9</v>
      </c>
      <c r="C126" s="11">
        <f t="shared" si="17"/>
        <v>2011</v>
      </c>
      <c r="D126" s="2">
        <v>27309.542400000009</v>
      </c>
      <c r="E126" s="2">
        <v>29973.887999999999</v>
      </c>
      <c r="F126" s="2"/>
      <c r="G126" s="2">
        <f t="shared" si="18"/>
        <v>30355.200000000001</v>
      </c>
      <c r="I126" s="7">
        <f t="shared" si="19"/>
        <v>3045.6575999999914</v>
      </c>
      <c r="J126" s="7">
        <f t="shared" si="20"/>
        <v>381.31200000000172</v>
      </c>
      <c r="Q126" s="2">
        <v>115718.39999999999</v>
      </c>
      <c r="R126" s="24">
        <v>590.4</v>
      </c>
      <c r="S126" s="24"/>
      <c r="T126" s="24">
        <v>127008</v>
      </c>
      <c r="U126" s="24">
        <v>648</v>
      </c>
      <c r="V126" s="23"/>
    </row>
    <row r="127" spans="1:22" x14ac:dyDescent="0.25">
      <c r="A127" s="1">
        <v>40817</v>
      </c>
      <c r="B127" s="11">
        <f t="shared" si="16"/>
        <v>10</v>
      </c>
      <c r="C127" s="11">
        <f t="shared" si="17"/>
        <v>2011</v>
      </c>
      <c r="D127" s="2">
        <v>8272.3633548387115</v>
      </c>
      <c r="E127" s="2">
        <v>18317.376000000004</v>
      </c>
      <c r="F127" s="2"/>
      <c r="G127" s="2">
        <f t="shared" si="18"/>
        <v>13976.6</v>
      </c>
      <c r="I127" s="7">
        <f t="shared" si="19"/>
        <v>5704.2366451612888</v>
      </c>
      <c r="J127" s="7">
        <f t="shared" si="20"/>
        <v>-4340.7760000000035</v>
      </c>
      <c r="Q127" s="2">
        <v>36220.800000000003</v>
      </c>
      <c r="R127" s="24">
        <v>184.8</v>
      </c>
      <c r="S127" s="24"/>
      <c r="T127" s="24">
        <v>80203.199999999997</v>
      </c>
      <c r="U127" s="24">
        <v>409.2</v>
      </c>
      <c r="V127" s="23"/>
    </row>
    <row r="128" spans="1:22" x14ac:dyDescent="0.25">
      <c r="A128" s="1">
        <v>40848</v>
      </c>
      <c r="B128" s="11">
        <f t="shared" si="16"/>
        <v>11</v>
      </c>
      <c r="C128" s="11">
        <f t="shared" si="17"/>
        <v>2011</v>
      </c>
      <c r="D128" s="2">
        <v>13987.814400000003</v>
      </c>
      <c r="E128" s="2">
        <v>29973.887999999999</v>
      </c>
      <c r="F128" s="2"/>
      <c r="G128" s="2">
        <f t="shared" si="18"/>
        <v>22870.799999999999</v>
      </c>
      <c r="I128" s="7">
        <f t="shared" si="19"/>
        <v>8882.9855999999963</v>
      </c>
      <c r="J128" s="7">
        <f t="shared" si="20"/>
        <v>-7103.0879999999997</v>
      </c>
      <c r="Q128" s="2">
        <v>59270.400000000001</v>
      </c>
      <c r="R128" s="24">
        <v>302.39999999999998</v>
      </c>
      <c r="S128" s="24"/>
      <c r="T128" s="24">
        <v>127008</v>
      </c>
      <c r="U128" s="24">
        <v>648</v>
      </c>
      <c r="V128" s="23"/>
    </row>
    <row r="129" spans="1:22" x14ac:dyDescent="0.25">
      <c r="A129" s="1">
        <v>40878</v>
      </c>
      <c r="B129" s="11">
        <f t="shared" si="16"/>
        <v>12</v>
      </c>
      <c r="C129" s="11">
        <f t="shared" si="17"/>
        <v>2011</v>
      </c>
      <c r="D129" s="2">
        <v>13536.594580645164</v>
      </c>
      <c r="E129" s="2">
        <v>29973.888000000006</v>
      </c>
      <c r="F129" s="2"/>
      <c r="G129" s="2">
        <f t="shared" si="18"/>
        <v>22870.799999999999</v>
      </c>
      <c r="I129" s="7">
        <f t="shared" si="19"/>
        <v>9334.2054193548356</v>
      </c>
      <c r="J129" s="7">
        <f t="shared" si="20"/>
        <v>-7103.088000000007</v>
      </c>
      <c r="Q129" s="2">
        <v>59270.400000000001</v>
      </c>
      <c r="R129" s="24">
        <v>302.39999999999998</v>
      </c>
      <c r="S129" s="24"/>
      <c r="T129" s="24">
        <v>131241.60000000001</v>
      </c>
      <c r="U129" s="24">
        <v>669.6</v>
      </c>
      <c r="V129" s="23"/>
    </row>
    <row r="130" spans="1:22" x14ac:dyDescent="0.25">
      <c r="A130" s="1">
        <v>40909</v>
      </c>
      <c r="B130" s="11">
        <f t="shared" si="16"/>
        <v>1</v>
      </c>
      <c r="C130" s="11">
        <f t="shared" si="17"/>
        <v>2012</v>
      </c>
      <c r="D130" s="2">
        <v>13536.594580645162</v>
      </c>
      <c r="E130" s="2">
        <v>29973.88800000001</v>
      </c>
      <c r="F130" s="2"/>
      <c r="G130" s="2">
        <f t="shared" si="18"/>
        <v>22870.799999999999</v>
      </c>
      <c r="I130" s="7">
        <f t="shared" si="19"/>
        <v>9334.2054193548374</v>
      </c>
      <c r="J130" s="7">
        <f t="shared" si="20"/>
        <v>-7103.0880000000107</v>
      </c>
      <c r="Q130" s="2">
        <v>59270.400000000001</v>
      </c>
      <c r="R130" s="24">
        <v>302.39999999999998</v>
      </c>
      <c r="S130" s="24"/>
      <c r="T130" s="24">
        <v>131241.60000000001</v>
      </c>
      <c r="U130" s="24">
        <v>669.6</v>
      </c>
      <c r="V130" s="23"/>
    </row>
    <row r="131" spans="1:22" x14ac:dyDescent="0.25">
      <c r="A131" s="1">
        <v>40940</v>
      </c>
      <c r="B131" s="11">
        <f t="shared" si="16"/>
        <v>2</v>
      </c>
      <c r="C131" s="11">
        <f t="shared" si="17"/>
        <v>2012</v>
      </c>
      <c r="D131" s="2">
        <v>14470.152827586207</v>
      </c>
      <c r="E131" s="2">
        <v>29973.887999999995</v>
      </c>
      <c r="F131" s="2"/>
      <c r="G131" s="2">
        <f t="shared" si="18"/>
        <v>22870.799999999999</v>
      </c>
      <c r="I131" s="7">
        <f t="shared" si="19"/>
        <v>8400.6471724137918</v>
      </c>
      <c r="J131" s="7">
        <f t="shared" si="20"/>
        <v>-7103.0879999999961</v>
      </c>
      <c r="Q131" s="2">
        <v>59270.400000000001</v>
      </c>
      <c r="R131" s="24">
        <v>302.39999999999998</v>
      </c>
      <c r="S131" s="24"/>
      <c r="T131" s="24">
        <v>122774.39999999999</v>
      </c>
      <c r="U131" s="24">
        <v>626.4</v>
      </c>
      <c r="V131" s="23"/>
    </row>
    <row r="132" spans="1:22" x14ac:dyDescent="0.25">
      <c r="A132" s="1">
        <v>40969</v>
      </c>
      <c r="B132" s="11">
        <f t="shared" si="16"/>
        <v>3</v>
      </c>
      <c r="C132" s="11">
        <f t="shared" si="17"/>
        <v>2012</v>
      </c>
      <c r="D132" s="2">
        <v>14181.194322580646</v>
      </c>
      <c r="E132" s="2">
        <v>29973.887999999999</v>
      </c>
      <c r="F132" s="2"/>
      <c r="G132" s="2">
        <f t="shared" si="18"/>
        <v>22870.799999999999</v>
      </c>
      <c r="I132" s="7">
        <f t="shared" si="19"/>
        <v>8689.605677419353</v>
      </c>
      <c r="J132" s="7">
        <f t="shared" si="20"/>
        <v>-7103.0879999999997</v>
      </c>
      <c r="Q132" s="2">
        <v>62092.800000000003</v>
      </c>
      <c r="R132" s="24">
        <v>316.8</v>
      </c>
      <c r="S132" s="24"/>
      <c r="T132" s="24">
        <v>131241.60000000001</v>
      </c>
      <c r="U132" s="24">
        <v>669.6</v>
      </c>
      <c r="V132" s="23"/>
    </row>
    <row r="133" spans="1:22" x14ac:dyDescent="0.25">
      <c r="A133" s="1">
        <v>41000</v>
      </c>
      <c r="B133" s="11">
        <f t="shared" si="16"/>
        <v>4</v>
      </c>
      <c r="C133" s="11">
        <f t="shared" si="17"/>
        <v>2012</v>
      </c>
      <c r="D133" s="2">
        <v>12211.583999999999</v>
      </c>
      <c r="E133" s="2">
        <v>18317.376000000004</v>
      </c>
      <c r="F133" s="2"/>
      <c r="G133" s="2">
        <f t="shared" si="18"/>
        <v>13976.6</v>
      </c>
      <c r="I133" s="7">
        <f t="shared" si="19"/>
        <v>1765.0160000000014</v>
      </c>
      <c r="J133" s="7">
        <f t="shared" si="20"/>
        <v>-4340.7760000000035</v>
      </c>
      <c r="Q133" s="2">
        <v>51744</v>
      </c>
      <c r="R133" s="24">
        <v>264</v>
      </c>
      <c r="S133" s="24"/>
      <c r="T133" s="24">
        <v>77616</v>
      </c>
      <c r="U133" s="24">
        <v>396</v>
      </c>
      <c r="V133" s="23"/>
    </row>
    <row r="134" spans="1:22" x14ac:dyDescent="0.25">
      <c r="A134" s="1">
        <v>41030</v>
      </c>
      <c r="B134" s="11">
        <f t="shared" si="16"/>
        <v>5</v>
      </c>
      <c r="C134" s="11">
        <f t="shared" si="17"/>
        <v>2012</v>
      </c>
      <c r="D134" s="2">
        <v>29973.888000000003</v>
      </c>
      <c r="E134" s="2">
        <v>29973.888000000003</v>
      </c>
      <c r="F134" s="2"/>
      <c r="G134" s="2">
        <f t="shared" si="18"/>
        <v>30355.200000000001</v>
      </c>
      <c r="I134" s="7">
        <f t="shared" si="19"/>
        <v>381.31199999999808</v>
      </c>
      <c r="J134" s="7">
        <f t="shared" si="20"/>
        <v>381.31199999999808</v>
      </c>
      <c r="Q134" s="2">
        <v>131241.60000000001</v>
      </c>
      <c r="R134" s="24">
        <v>669.6</v>
      </c>
      <c r="S134" s="24"/>
      <c r="T134" s="24">
        <v>131241.60000000001</v>
      </c>
      <c r="U134" s="24">
        <v>669.6</v>
      </c>
      <c r="V134" s="23"/>
    </row>
    <row r="135" spans="1:22" x14ac:dyDescent="0.25">
      <c r="A135" s="1">
        <v>41061</v>
      </c>
      <c r="B135" s="11">
        <f t="shared" si="16"/>
        <v>6</v>
      </c>
      <c r="C135" s="11">
        <f t="shared" si="17"/>
        <v>2012</v>
      </c>
      <c r="D135" s="2">
        <v>27309.542399999998</v>
      </c>
      <c r="E135" s="2">
        <v>29973.887999999995</v>
      </c>
      <c r="F135" s="2"/>
      <c r="G135" s="2">
        <f t="shared" si="18"/>
        <v>30355.200000000001</v>
      </c>
      <c r="I135" s="7">
        <f t="shared" si="19"/>
        <v>3045.6576000000023</v>
      </c>
      <c r="J135" s="7">
        <f t="shared" si="20"/>
        <v>381.31200000000536</v>
      </c>
      <c r="Q135" s="2">
        <v>115718.39999999999</v>
      </c>
      <c r="R135" s="24">
        <v>590.4</v>
      </c>
      <c r="S135" s="24"/>
      <c r="T135" s="24">
        <v>127008</v>
      </c>
      <c r="U135" s="24">
        <v>648</v>
      </c>
      <c r="V135" s="23"/>
    </row>
    <row r="136" spans="1:22" x14ac:dyDescent="0.25">
      <c r="A136" s="1">
        <v>41091</v>
      </c>
      <c r="B136" s="11">
        <f t="shared" si="16"/>
        <v>7</v>
      </c>
      <c r="C136" s="11">
        <f t="shared" si="17"/>
        <v>2012</v>
      </c>
      <c r="D136" s="2">
        <v>29973.88800000001</v>
      </c>
      <c r="E136" s="2">
        <v>29973.88800000001</v>
      </c>
      <c r="F136" s="2"/>
      <c r="G136" s="2">
        <f t="shared" si="18"/>
        <v>30355.200000000001</v>
      </c>
      <c r="I136" s="7">
        <f t="shared" si="19"/>
        <v>381.3119999999908</v>
      </c>
      <c r="J136" s="7">
        <f t="shared" si="20"/>
        <v>381.3119999999908</v>
      </c>
      <c r="Q136" s="2">
        <v>131241.60000000001</v>
      </c>
      <c r="R136" s="24">
        <v>669.6</v>
      </c>
      <c r="S136" s="24"/>
      <c r="T136" s="24">
        <v>131241.60000000001</v>
      </c>
      <c r="U136" s="24">
        <v>669.6</v>
      </c>
      <c r="V136" s="23"/>
    </row>
    <row r="137" spans="1:22" x14ac:dyDescent="0.25">
      <c r="A137" s="1">
        <v>41122</v>
      </c>
      <c r="B137" s="11">
        <f t="shared" si="16"/>
        <v>8</v>
      </c>
      <c r="C137" s="11">
        <f t="shared" si="17"/>
        <v>2012</v>
      </c>
      <c r="D137" s="2">
        <v>29973.887999999984</v>
      </c>
      <c r="E137" s="2">
        <v>29973.887999999984</v>
      </c>
      <c r="F137" s="2"/>
      <c r="G137" s="2">
        <f t="shared" si="18"/>
        <v>30355.200000000001</v>
      </c>
      <c r="I137" s="7">
        <f t="shared" si="19"/>
        <v>381.31200000001627</v>
      </c>
      <c r="J137" s="7">
        <f t="shared" si="20"/>
        <v>381.31200000001627</v>
      </c>
      <c r="Q137" s="2">
        <v>131241.60000000001</v>
      </c>
      <c r="R137" s="24">
        <v>669.6</v>
      </c>
      <c r="S137" s="24"/>
      <c r="T137" s="24">
        <v>131241.60000000001</v>
      </c>
      <c r="U137" s="24">
        <v>669.6</v>
      </c>
      <c r="V137" s="23"/>
    </row>
    <row r="138" spans="1:22" x14ac:dyDescent="0.25">
      <c r="A138" s="1">
        <v>41153</v>
      </c>
      <c r="B138" s="11">
        <f t="shared" si="16"/>
        <v>9</v>
      </c>
      <c r="C138" s="11">
        <f t="shared" si="17"/>
        <v>2012</v>
      </c>
      <c r="D138" s="2">
        <v>26643.456000000009</v>
      </c>
      <c r="E138" s="2">
        <v>29973.888000000014</v>
      </c>
      <c r="F138" s="2"/>
      <c r="G138" s="2">
        <f t="shared" si="18"/>
        <v>30355.200000000001</v>
      </c>
      <c r="I138" s="7">
        <f t="shared" si="19"/>
        <v>3711.7439999999915</v>
      </c>
      <c r="J138" s="7">
        <f t="shared" si="20"/>
        <v>381.31199999998717</v>
      </c>
      <c r="Q138" s="2">
        <v>112896</v>
      </c>
      <c r="R138" s="24">
        <v>576</v>
      </c>
      <c r="S138" s="24"/>
      <c r="T138" s="24">
        <v>127008</v>
      </c>
      <c r="U138" s="24">
        <v>648</v>
      </c>
      <c r="V138" s="23"/>
    </row>
    <row r="139" spans="1:22" x14ac:dyDescent="0.25">
      <c r="A139" s="1">
        <v>41183</v>
      </c>
      <c r="B139" s="11">
        <f t="shared" si="16"/>
        <v>10</v>
      </c>
      <c r="C139" s="11">
        <f t="shared" si="17"/>
        <v>2012</v>
      </c>
      <c r="D139" s="2">
        <v>9060.2074838709668</v>
      </c>
      <c r="E139" s="2">
        <v>18317.376000000011</v>
      </c>
      <c r="F139" s="2"/>
      <c r="G139" s="2">
        <f t="shared" si="18"/>
        <v>13976.6</v>
      </c>
      <c r="I139" s="7">
        <f t="shared" si="19"/>
        <v>4916.3925161290335</v>
      </c>
      <c r="J139" s="7">
        <f t="shared" si="20"/>
        <v>-4340.7760000000108</v>
      </c>
      <c r="Q139" s="2">
        <v>39670.400000000001</v>
      </c>
      <c r="R139" s="24">
        <v>202.4</v>
      </c>
      <c r="S139" s="24"/>
      <c r="T139" s="24">
        <v>80203.199999999997</v>
      </c>
      <c r="U139" s="24">
        <v>409.2</v>
      </c>
      <c r="V139" s="23"/>
    </row>
    <row r="140" spans="1:22" x14ac:dyDescent="0.25">
      <c r="A140" s="1">
        <v>41214</v>
      </c>
      <c r="B140" s="11">
        <f t="shared" si="16"/>
        <v>11</v>
      </c>
      <c r="C140" s="11">
        <f t="shared" si="17"/>
        <v>2012</v>
      </c>
      <c r="D140" s="2">
        <v>13987.814400000003</v>
      </c>
      <c r="E140" s="2">
        <v>29973.887999999999</v>
      </c>
      <c r="F140" s="2"/>
      <c r="G140" s="2">
        <f t="shared" si="18"/>
        <v>22870.799999999999</v>
      </c>
      <c r="I140" s="7">
        <f t="shared" si="19"/>
        <v>8882.9855999999963</v>
      </c>
      <c r="J140" s="7">
        <f t="shared" si="20"/>
        <v>-7103.0879999999997</v>
      </c>
      <c r="Q140" s="2">
        <v>59270.400000000001</v>
      </c>
      <c r="R140" s="24">
        <v>302.39999999999998</v>
      </c>
      <c r="S140" s="24"/>
      <c r="T140" s="24">
        <v>127008</v>
      </c>
      <c r="U140" s="24">
        <v>648</v>
      </c>
      <c r="V140" s="23"/>
    </row>
    <row r="141" spans="1:22" x14ac:dyDescent="0.25">
      <c r="A141" s="1">
        <v>41244</v>
      </c>
      <c r="B141" s="11">
        <f t="shared" si="16"/>
        <v>12</v>
      </c>
      <c r="C141" s="11">
        <f t="shared" si="17"/>
        <v>2012</v>
      </c>
      <c r="D141" s="2">
        <v>12891.994838709676</v>
      </c>
      <c r="E141" s="2">
        <v>29973.888000000006</v>
      </c>
      <c r="F141" s="2"/>
      <c r="G141" s="2">
        <f t="shared" si="18"/>
        <v>22870.799999999999</v>
      </c>
      <c r="I141" s="7">
        <f t="shared" si="19"/>
        <v>9978.8051612903237</v>
      </c>
      <c r="J141" s="7">
        <f t="shared" si="20"/>
        <v>-7103.088000000007</v>
      </c>
      <c r="Q141" s="2">
        <v>56448</v>
      </c>
      <c r="R141" s="24">
        <v>288</v>
      </c>
      <c r="S141" s="24"/>
      <c r="T141" s="24">
        <v>131241.60000000001</v>
      </c>
      <c r="U141" s="24">
        <v>669.6</v>
      </c>
      <c r="V141" s="23"/>
    </row>
    <row r="142" spans="1:22" x14ac:dyDescent="0.25">
      <c r="A142" s="1">
        <v>41275</v>
      </c>
      <c r="B142" s="11">
        <f t="shared" si="16"/>
        <v>1</v>
      </c>
      <c r="C142" s="11">
        <f t="shared" si="17"/>
        <v>2013</v>
      </c>
      <c r="D142" s="2">
        <v>14181.194322580646</v>
      </c>
      <c r="E142" s="2">
        <v>29973.888000000003</v>
      </c>
      <c r="F142" s="2"/>
      <c r="G142" s="2">
        <f t="shared" si="18"/>
        <v>22870.799999999999</v>
      </c>
      <c r="I142" s="7">
        <f t="shared" si="19"/>
        <v>8689.605677419353</v>
      </c>
      <c r="J142" s="7">
        <f t="shared" si="20"/>
        <v>-7103.0880000000034</v>
      </c>
      <c r="Q142" s="2">
        <v>62092.800000000003</v>
      </c>
      <c r="R142" s="24">
        <v>316.8</v>
      </c>
      <c r="S142" s="24"/>
      <c r="T142" s="24">
        <v>131241.60000000001</v>
      </c>
      <c r="U142" s="24">
        <v>669.6</v>
      </c>
      <c r="V142" s="23"/>
    </row>
    <row r="143" spans="1:22" x14ac:dyDescent="0.25">
      <c r="A143" s="1">
        <v>41306</v>
      </c>
      <c r="B143" s="11">
        <f t="shared" si="16"/>
        <v>2</v>
      </c>
      <c r="C143" s="11">
        <f t="shared" si="17"/>
        <v>2013</v>
      </c>
      <c r="D143" s="2">
        <v>14273.28</v>
      </c>
      <c r="E143" s="2">
        <v>29973.887999999988</v>
      </c>
      <c r="F143" s="2"/>
      <c r="G143" s="2">
        <f t="shared" si="18"/>
        <v>22870.799999999999</v>
      </c>
      <c r="I143" s="7">
        <f t="shared" ref="I143:I174" si="21">+$G143-D143</f>
        <v>8597.5199999999986</v>
      </c>
      <c r="J143" s="7">
        <f t="shared" ref="J143:J174" si="22">+$G143-E143</f>
        <v>-7103.0879999999888</v>
      </c>
      <c r="Q143" s="2">
        <v>56448</v>
      </c>
      <c r="R143" s="24">
        <v>288</v>
      </c>
      <c r="S143" s="24"/>
      <c r="T143" s="24">
        <v>118540.8</v>
      </c>
      <c r="U143" s="24">
        <v>604.79999999999995</v>
      </c>
      <c r="V143" s="23"/>
    </row>
    <row r="144" spans="1:22" x14ac:dyDescent="0.25">
      <c r="A144" s="1">
        <v>41334</v>
      </c>
      <c r="B144" s="11">
        <f t="shared" ref="B144:B207" si="23">MONTH(A144)</f>
        <v>3</v>
      </c>
      <c r="C144" s="11">
        <f t="shared" ref="C144:C207" si="24">YEAR(A144)</f>
        <v>2013</v>
      </c>
      <c r="D144" s="2">
        <v>13536.59458064516</v>
      </c>
      <c r="E144" s="2">
        <v>29973.888000000003</v>
      </c>
      <c r="F144" s="2"/>
      <c r="G144" s="2">
        <f t="shared" ref="G144:G207" si="25">VLOOKUP(MONTH($A144),GasVolume,2,0)</f>
        <v>22870.799999999999</v>
      </c>
      <c r="I144" s="7">
        <f t="shared" si="21"/>
        <v>9334.2054193548393</v>
      </c>
      <c r="J144" s="7">
        <f t="shared" si="22"/>
        <v>-7103.0880000000034</v>
      </c>
      <c r="Q144" s="2">
        <v>59270.400000000001</v>
      </c>
      <c r="R144" s="24">
        <v>302.39999999999998</v>
      </c>
      <c r="S144" s="24"/>
      <c r="T144" s="24">
        <v>131241.60000000001</v>
      </c>
      <c r="U144" s="24">
        <v>669.6</v>
      </c>
      <c r="V144" s="23"/>
    </row>
    <row r="145" spans="1:22" x14ac:dyDescent="0.25">
      <c r="A145" s="1">
        <v>41365</v>
      </c>
      <c r="B145" s="11">
        <f t="shared" si="23"/>
        <v>4</v>
      </c>
      <c r="C145" s="11">
        <f t="shared" si="24"/>
        <v>2013</v>
      </c>
      <c r="D145" s="2">
        <v>12211.583999999999</v>
      </c>
      <c r="E145" s="2">
        <v>18317.376000000007</v>
      </c>
      <c r="F145" s="2"/>
      <c r="G145" s="2">
        <f t="shared" si="25"/>
        <v>13976.6</v>
      </c>
      <c r="I145" s="7">
        <f t="shared" si="21"/>
        <v>1765.0160000000014</v>
      </c>
      <c r="J145" s="7">
        <f t="shared" si="22"/>
        <v>-4340.7760000000071</v>
      </c>
      <c r="Q145" s="2">
        <v>51744</v>
      </c>
      <c r="R145" s="24">
        <v>264</v>
      </c>
      <c r="S145" s="24"/>
      <c r="T145" s="24">
        <v>77616</v>
      </c>
      <c r="U145" s="24">
        <v>396</v>
      </c>
      <c r="V145" s="23"/>
    </row>
    <row r="146" spans="1:22" x14ac:dyDescent="0.25">
      <c r="A146" s="1">
        <v>41395</v>
      </c>
      <c r="B146" s="11">
        <f t="shared" si="23"/>
        <v>5</v>
      </c>
      <c r="C146" s="11">
        <f t="shared" si="24"/>
        <v>2013</v>
      </c>
      <c r="D146" s="2">
        <v>29973.887999999999</v>
      </c>
      <c r="E146" s="2">
        <v>29973.887999999999</v>
      </c>
      <c r="F146" s="2"/>
      <c r="G146" s="2">
        <f t="shared" si="25"/>
        <v>30355.200000000001</v>
      </c>
      <c r="I146" s="7">
        <f t="shared" si="21"/>
        <v>381.31200000000172</v>
      </c>
      <c r="J146" s="7">
        <f t="shared" si="22"/>
        <v>381.31200000000172</v>
      </c>
      <c r="Q146" s="2">
        <v>131241.60000000001</v>
      </c>
      <c r="R146" s="24">
        <v>669.6</v>
      </c>
      <c r="S146" s="24"/>
      <c r="T146" s="24">
        <v>131241.60000000001</v>
      </c>
      <c r="U146" s="24">
        <v>669.6</v>
      </c>
      <c r="V146" s="23"/>
    </row>
    <row r="147" spans="1:22" x14ac:dyDescent="0.25">
      <c r="A147" s="1">
        <v>41426</v>
      </c>
      <c r="B147" s="11">
        <f t="shared" si="23"/>
        <v>6</v>
      </c>
      <c r="C147" s="11">
        <f t="shared" si="24"/>
        <v>2013</v>
      </c>
      <c r="D147" s="2">
        <v>26643.455999999998</v>
      </c>
      <c r="E147" s="2">
        <v>29973.887999999999</v>
      </c>
      <c r="F147" s="2"/>
      <c r="G147" s="2">
        <f t="shared" si="25"/>
        <v>30355.200000000001</v>
      </c>
      <c r="I147" s="7">
        <f t="shared" si="21"/>
        <v>3711.7440000000024</v>
      </c>
      <c r="J147" s="7">
        <f t="shared" si="22"/>
        <v>381.31200000000172</v>
      </c>
      <c r="Q147" s="2">
        <v>112896</v>
      </c>
      <c r="R147" s="24">
        <v>576</v>
      </c>
      <c r="S147" s="24"/>
      <c r="T147" s="24">
        <v>127008</v>
      </c>
      <c r="U147" s="24">
        <v>648</v>
      </c>
      <c r="V147" s="23"/>
    </row>
    <row r="148" spans="1:22" x14ac:dyDescent="0.25">
      <c r="A148" s="1">
        <v>41456</v>
      </c>
      <c r="B148" s="11">
        <f t="shared" si="23"/>
        <v>7</v>
      </c>
      <c r="C148" s="11">
        <f t="shared" si="24"/>
        <v>2013</v>
      </c>
      <c r="D148" s="2">
        <v>29973.888000000003</v>
      </c>
      <c r="E148" s="2">
        <v>29973.888000000003</v>
      </c>
      <c r="F148" s="2"/>
      <c r="G148" s="2">
        <f t="shared" si="25"/>
        <v>30355.200000000001</v>
      </c>
      <c r="I148" s="7">
        <f t="shared" si="21"/>
        <v>381.31199999999808</v>
      </c>
      <c r="J148" s="7">
        <f t="shared" si="22"/>
        <v>381.31199999999808</v>
      </c>
      <c r="Q148" s="2">
        <v>131241.60000000001</v>
      </c>
      <c r="R148" s="24">
        <v>669.6</v>
      </c>
      <c r="S148" s="24"/>
      <c r="T148" s="24">
        <v>131241.60000000001</v>
      </c>
      <c r="U148" s="24">
        <v>669.6</v>
      </c>
      <c r="V148" s="23"/>
    </row>
    <row r="149" spans="1:22" x14ac:dyDescent="0.25">
      <c r="A149" s="1">
        <v>41487</v>
      </c>
      <c r="B149" s="11">
        <f t="shared" si="23"/>
        <v>8</v>
      </c>
      <c r="C149" s="11">
        <f t="shared" si="24"/>
        <v>2013</v>
      </c>
      <c r="D149" s="2">
        <v>29973.887999999999</v>
      </c>
      <c r="E149" s="2">
        <v>29973.887999999999</v>
      </c>
      <c r="F149" s="2"/>
      <c r="G149" s="2">
        <f t="shared" si="25"/>
        <v>30355.200000000001</v>
      </c>
      <c r="I149" s="7">
        <f t="shared" si="21"/>
        <v>381.31200000000172</v>
      </c>
      <c r="J149" s="7">
        <f t="shared" si="22"/>
        <v>381.31200000000172</v>
      </c>
      <c r="Q149" s="2">
        <v>131241.60000000001</v>
      </c>
      <c r="R149" s="24">
        <v>669.6</v>
      </c>
      <c r="S149" s="24"/>
      <c r="T149" s="24">
        <v>131241.60000000001</v>
      </c>
      <c r="U149" s="24">
        <v>669.6</v>
      </c>
      <c r="V149" s="23"/>
    </row>
    <row r="150" spans="1:22" x14ac:dyDescent="0.25">
      <c r="A150" s="1">
        <v>41518</v>
      </c>
      <c r="B150" s="11">
        <f t="shared" si="23"/>
        <v>9</v>
      </c>
      <c r="C150" s="11">
        <f t="shared" si="24"/>
        <v>2013</v>
      </c>
      <c r="D150" s="2">
        <v>27309.542400000009</v>
      </c>
      <c r="E150" s="2">
        <v>29973.888000000003</v>
      </c>
      <c r="F150" s="2"/>
      <c r="G150" s="2">
        <f t="shared" si="25"/>
        <v>30355.200000000001</v>
      </c>
      <c r="I150" s="7">
        <f t="shared" si="21"/>
        <v>3045.6575999999914</v>
      </c>
      <c r="J150" s="7">
        <f t="shared" si="22"/>
        <v>381.31199999999808</v>
      </c>
      <c r="Q150" s="2">
        <v>115718.39999999999</v>
      </c>
      <c r="R150" s="24">
        <v>590.4</v>
      </c>
      <c r="S150" s="24"/>
      <c r="T150" s="24">
        <v>127008</v>
      </c>
      <c r="U150" s="24">
        <v>648</v>
      </c>
      <c r="V150" s="23"/>
    </row>
    <row r="151" spans="1:22" x14ac:dyDescent="0.25">
      <c r="A151" s="1">
        <v>41548</v>
      </c>
      <c r="B151" s="11">
        <f t="shared" si="23"/>
        <v>10</v>
      </c>
      <c r="C151" s="11">
        <f t="shared" si="24"/>
        <v>2013</v>
      </c>
      <c r="D151" s="2">
        <v>9060.2074838709686</v>
      </c>
      <c r="E151" s="2">
        <v>18317.376000000007</v>
      </c>
      <c r="F151" s="2"/>
      <c r="G151" s="2">
        <f t="shared" si="25"/>
        <v>13976.6</v>
      </c>
      <c r="I151" s="7">
        <f t="shared" si="21"/>
        <v>4916.3925161290317</v>
      </c>
      <c r="J151" s="7">
        <f t="shared" si="22"/>
        <v>-4340.7760000000071</v>
      </c>
      <c r="Q151" s="2">
        <v>39670.400000000001</v>
      </c>
      <c r="R151" s="24">
        <v>202.4</v>
      </c>
      <c r="S151" s="24"/>
      <c r="T151" s="24">
        <v>80203.199999999997</v>
      </c>
      <c r="U151" s="24">
        <v>409.2</v>
      </c>
      <c r="V151" s="23"/>
    </row>
    <row r="152" spans="1:22" x14ac:dyDescent="0.25">
      <c r="A152" s="1">
        <v>41579</v>
      </c>
      <c r="B152" s="11">
        <f t="shared" si="23"/>
        <v>11</v>
      </c>
      <c r="C152" s="11">
        <f t="shared" si="24"/>
        <v>2013</v>
      </c>
      <c r="D152" s="2">
        <v>13321.728000000001</v>
      </c>
      <c r="E152" s="2">
        <v>29973.887999999995</v>
      </c>
      <c r="F152" s="2"/>
      <c r="G152" s="2">
        <f t="shared" si="25"/>
        <v>22870.799999999999</v>
      </c>
      <c r="I152" s="7">
        <f t="shared" si="21"/>
        <v>9549.0719999999983</v>
      </c>
      <c r="J152" s="7">
        <f t="shared" si="22"/>
        <v>-7103.0879999999961</v>
      </c>
      <c r="Q152" s="2">
        <v>56448</v>
      </c>
      <c r="R152" s="24">
        <v>288</v>
      </c>
      <c r="S152" s="24"/>
      <c r="T152" s="24">
        <v>127008</v>
      </c>
      <c r="U152" s="24">
        <v>648</v>
      </c>
      <c r="V152" s="23"/>
    </row>
    <row r="153" spans="1:22" x14ac:dyDescent="0.25">
      <c r="A153" s="1">
        <v>41609</v>
      </c>
      <c r="B153" s="11">
        <f t="shared" si="23"/>
        <v>12</v>
      </c>
      <c r="C153" s="11">
        <f t="shared" si="24"/>
        <v>2013</v>
      </c>
      <c r="D153" s="2">
        <v>13536.594580645162</v>
      </c>
      <c r="E153" s="2">
        <v>29973.888000000006</v>
      </c>
      <c r="F153" s="2"/>
      <c r="G153" s="2">
        <f t="shared" si="25"/>
        <v>22870.799999999999</v>
      </c>
      <c r="I153" s="7">
        <f t="shared" si="21"/>
        <v>9334.2054193548374</v>
      </c>
      <c r="J153" s="7">
        <f t="shared" si="22"/>
        <v>-7103.088000000007</v>
      </c>
      <c r="Q153" s="2">
        <v>59270.400000000001</v>
      </c>
      <c r="R153" s="24">
        <v>302.39999999999998</v>
      </c>
      <c r="S153" s="24"/>
      <c r="T153" s="24">
        <v>131241.60000000001</v>
      </c>
      <c r="U153" s="24">
        <v>669.6</v>
      </c>
      <c r="V153" s="23"/>
    </row>
    <row r="154" spans="1:22" x14ac:dyDescent="0.25">
      <c r="A154" s="1">
        <v>41640</v>
      </c>
      <c r="B154" s="11">
        <f t="shared" si="23"/>
        <v>1</v>
      </c>
      <c r="C154" s="11">
        <f t="shared" si="24"/>
        <v>2014</v>
      </c>
      <c r="D154" s="2">
        <v>14181.194322580646</v>
      </c>
      <c r="E154" s="2">
        <v>29973.888000000003</v>
      </c>
      <c r="F154" s="2"/>
      <c r="G154" s="2">
        <f t="shared" si="25"/>
        <v>22870.799999999999</v>
      </c>
      <c r="I154" s="7">
        <f t="shared" si="21"/>
        <v>8689.605677419353</v>
      </c>
      <c r="J154" s="7">
        <f t="shared" si="22"/>
        <v>-7103.0880000000034</v>
      </c>
      <c r="Q154" s="2">
        <v>62092.800000000003</v>
      </c>
      <c r="R154" s="24">
        <v>316.8</v>
      </c>
      <c r="S154" s="24"/>
      <c r="T154" s="24">
        <v>131241.60000000001</v>
      </c>
      <c r="U154" s="24">
        <v>669.6</v>
      </c>
      <c r="V154" s="23"/>
    </row>
    <row r="155" spans="1:22" x14ac:dyDescent="0.25">
      <c r="A155" s="1">
        <v>41671</v>
      </c>
      <c r="B155" s="11">
        <f t="shared" si="23"/>
        <v>2</v>
      </c>
      <c r="C155" s="11">
        <f t="shared" si="24"/>
        <v>2014</v>
      </c>
      <c r="D155" s="2">
        <v>14273.28</v>
      </c>
      <c r="E155" s="2">
        <v>29973.887999999995</v>
      </c>
      <c r="F155" s="2"/>
      <c r="G155" s="2">
        <f t="shared" si="25"/>
        <v>22870.799999999999</v>
      </c>
      <c r="I155" s="7">
        <f t="shared" si="21"/>
        <v>8597.5199999999986</v>
      </c>
      <c r="J155" s="7">
        <f t="shared" si="22"/>
        <v>-7103.0879999999961</v>
      </c>
      <c r="Q155" s="2">
        <v>56448</v>
      </c>
      <c r="R155" s="24">
        <v>288</v>
      </c>
      <c r="S155" s="24"/>
      <c r="T155" s="24">
        <v>118540.8</v>
      </c>
      <c r="U155" s="24">
        <v>604.79999999999995</v>
      </c>
      <c r="V155" s="23"/>
    </row>
    <row r="156" spans="1:22" x14ac:dyDescent="0.25">
      <c r="A156" s="1">
        <v>41699</v>
      </c>
      <c r="B156" s="11">
        <f t="shared" si="23"/>
        <v>3</v>
      </c>
      <c r="C156" s="11">
        <f t="shared" si="24"/>
        <v>2014</v>
      </c>
      <c r="D156" s="2">
        <v>13536.594580645162</v>
      </c>
      <c r="E156" s="2">
        <v>29973.888000000003</v>
      </c>
      <c r="F156" s="2"/>
      <c r="G156" s="2">
        <f t="shared" si="25"/>
        <v>22870.799999999999</v>
      </c>
      <c r="I156" s="7">
        <f t="shared" si="21"/>
        <v>9334.2054193548374</v>
      </c>
      <c r="J156" s="7">
        <f t="shared" si="22"/>
        <v>-7103.0880000000034</v>
      </c>
      <c r="Q156" s="2">
        <v>59270.400000000001</v>
      </c>
      <c r="R156" s="24">
        <v>302.39999999999998</v>
      </c>
      <c r="S156" s="24"/>
      <c r="T156" s="24">
        <v>131241.60000000001</v>
      </c>
      <c r="U156" s="24">
        <v>669.6</v>
      </c>
      <c r="V156" s="23"/>
    </row>
    <row r="157" spans="1:22" x14ac:dyDescent="0.25">
      <c r="A157" s="1">
        <v>41730</v>
      </c>
      <c r="B157" s="11">
        <f t="shared" si="23"/>
        <v>4</v>
      </c>
      <c r="C157" s="11">
        <f t="shared" si="24"/>
        <v>2014</v>
      </c>
      <c r="D157" s="2">
        <v>12211.584000000001</v>
      </c>
      <c r="E157" s="2">
        <v>18317.376000000007</v>
      </c>
      <c r="F157" s="2"/>
      <c r="G157" s="2">
        <f t="shared" si="25"/>
        <v>13976.6</v>
      </c>
      <c r="I157" s="7">
        <f t="shared" si="21"/>
        <v>1765.0159999999996</v>
      </c>
      <c r="J157" s="7">
        <f t="shared" si="22"/>
        <v>-4340.7760000000071</v>
      </c>
      <c r="Q157" s="2">
        <v>51744</v>
      </c>
      <c r="R157" s="24">
        <v>264</v>
      </c>
      <c r="S157" s="24"/>
      <c r="T157" s="24">
        <v>77616</v>
      </c>
      <c r="U157" s="24">
        <v>396</v>
      </c>
      <c r="V157" s="23"/>
    </row>
    <row r="158" spans="1:22" x14ac:dyDescent="0.25">
      <c r="A158" s="1">
        <v>41760</v>
      </c>
      <c r="B158" s="11">
        <f t="shared" si="23"/>
        <v>5</v>
      </c>
      <c r="C158" s="11">
        <f t="shared" si="24"/>
        <v>2014</v>
      </c>
      <c r="D158" s="2">
        <v>29973.888000000003</v>
      </c>
      <c r="E158" s="2">
        <v>29973.888000000003</v>
      </c>
      <c r="F158" s="2"/>
      <c r="G158" s="2">
        <f t="shared" si="25"/>
        <v>30355.200000000001</v>
      </c>
      <c r="I158" s="7">
        <f t="shared" si="21"/>
        <v>381.31199999999808</v>
      </c>
      <c r="J158" s="7">
        <f t="shared" si="22"/>
        <v>381.31199999999808</v>
      </c>
      <c r="Q158" s="2">
        <v>131241.60000000001</v>
      </c>
      <c r="R158" s="24">
        <v>669.6</v>
      </c>
      <c r="S158" s="24"/>
      <c r="T158" s="24">
        <v>131241.60000000001</v>
      </c>
      <c r="U158" s="24">
        <v>669.6</v>
      </c>
      <c r="V158" s="23"/>
    </row>
    <row r="159" spans="1:22" x14ac:dyDescent="0.25">
      <c r="A159" s="1">
        <v>41791</v>
      </c>
      <c r="B159" s="11">
        <f t="shared" si="23"/>
        <v>6</v>
      </c>
      <c r="C159" s="11">
        <f t="shared" si="24"/>
        <v>2014</v>
      </c>
      <c r="D159" s="2">
        <v>29973.887999999995</v>
      </c>
      <c r="E159" s="2">
        <v>29973.887999999995</v>
      </c>
      <c r="F159" s="2"/>
      <c r="G159" s="2">
        <f t="shared" si="25"/>
        <v>30355.200000000001</v>
      </c>
      <c r="I159" s="7">
        <f t="shared" si="21"/>
        <v>381.31200000000536</v>
      </c>
      <c r="J159" s="7">
        <f t="shared" si="22"/>
        <v>381.31200000000536</v>
      </c>
      <c r="Q159" s="2">
        <v>127008</v>
      </c>
      <c r="R159" s="24">
        <v>648</v>
      </c>
      <c r="S159" s="24"/>
      <c r="T159" s="24">
        <v>127008</v>
      </c>
      <c r="U159" s="24">
        <v>648</v>
      </c>
      <c r="V159" s="23"/>
    </row>
    <row r="160" spans="1:22" x14ac:dyDescent="0.25">
      <c r="A160" s="1">
        <v>41821</v>
      </c>
      <c r="B160" s="11">
        <f t="shared" si="23"/>
        <v>7</v>
      </c>
      <c r="C160" s="11">
        <f t="shared" si="24"/>
        <v>2014</v>
      </c>
      <c r="D160" s="2">
        <v>29973.888000000003</v>
      </c>
      <c r="E160" s="2">
        <v>29973.888000000003</v>
      </c>
      <c r="F160" s="2"/>
      <c r="G160" s="2">
        <f t="shared" si="25"/>
        <v>30355.200000000001</v>
      </c>
      <c r="I160" s="7">
        <f t="shared" si="21"/>
        <v>381.31199999999808</v>
      </c>
      <c r="J160" s="7">
        <f t="shared" si="22"/>
        <v>381.31199999999808</v>
      </c>
      <c r="Q160" s="2">
        <v>131241.60000000001</v>
      </c>
      <c r="R160" s="24">
        <v>669.6</v>
      </c>
      <c r="S160" s="24"/>
      <c r="T160" s="24">
        <v>131241.60000000001</v>
      </c>
      <c r="U160" s="24">
        <v>669.6</v>
      </c>
      <c r="V160" s="23"/>
    </row>
    <row r="161" spans="1:22" x14ac:dyDescent="0.25">
      <c r="A161" s="1">
        <v>41852</v>
      </c>
      <c r="B161" s="11">
        <f t="shared" si="23"/>
        <v>8</v>
      </c>
      <c r="C161" s="11">
        <f t="shared" si="24"/>
        <v>2014</v>
      </c>
      <c r="D161" s="2">
        <v>29973.888000000003</v>
      </c>
      <c r="E161" s="2">
        <v>29973.888000000003</v>
      </c>
      <c r="F161" s="2"/>
      <c r="G161" s="2">
        <f t="shared" si="25"/>
        <v>30355.200000000001</v>
      </c>
      <c r="I161" s="7">
        <f t="shared" si="21"/>
        <v>381.31199999999808</v>
      </c>
      <c r="J161" s="7">
        <f t="shared" si="22"/>
        <v>381.31199999999808</v>
      </c>
      <c r="Q161" s="2">
        <v>131241.60000000001</v>
      </c>
      <c r="R161" s="24">
        <v>669.6</v>
      </c>
      <c r="S161" s="24"/>
      <c r="T161" s="24">
        <v>131241.60000000001</v>
      </c>
      <c r="U161" s="24">
        <v>669.6</v>
      </c>
      <c r="V161" s="23"/>
    </row>
    <row r="162" spans="1:22" x14ac:dyDescent="0.25">
      <c r="A162" s="1">
        <v>41883</v>
      </c>
      <c r="B162" s="11">
        <f t="shared" si="23"/>
        <v>9</v>
      </c>
      <c r="C162" s="11">
        <f t="shared" si="24"/>
        <v>2014</v>
      </c>
      <c r="D162" s="2">
        <v>27309.542400000009</v>
      </c>
      <c r="E162" s="2">
        <v>29973.887999999999</v>
      </c>
      <c r="F162" s="2"/>
      <c r="G162" s="2">
        <f t="shared" si="25"/>
        <v>30355.200000000001</v>
      </c>
      <c r="I162" s="7">
        <f t="shared" si="21"/>
        <v>3045.6575999999914</v>
      </c>
      <c r="J162" s="7">
        <f t="shared" si="22"/>
        <v>381.31200000000172</v>
      </c>
      <c r="Q162" s="2">
        <v>115718.39999999999</v>
      </c>
      <c r="R162" s="24">
        <v>590.4</v>
      </c>
      <c r="S162" s="24"/>
      <c r="T162" s="24">
        <v>127008</v>
      </c>
      <c r="U162" s="24">
        <v>648</v>
      </c>
      <c r="V162" s="23"/>
    </row>
    <row r="163" spans="1:22" x14ac:dyDescent="0.25">
      <c r="A163" s="1">
        <v>41913</v>
      </c>
      <c r="B163" s="11">
        <f t="shared" si="23"/>
        <v>10</v>
      </c>
      <c r="C163" s="11">
        <f t="shared" si="24"/>
        <v>2014</v>
      </c>
      <c r="D163" s="2">
        <v>9060.2074838709668</v>
      </c>
      <c r="E163" s="2">
        <v>18317.376000000007</v>
      </c>
      <c r="F163" s="2"/>
      <c r="G163" s="2">
        <f t="shared" si="25"/>
        <v>13976.6</v>
      </c>
      <c r="I163" s="7">
        <f t="shared" si="21"/>
        <v>4916.3925161290335</v>
      </c>
      <c r="J163" s="7">
        <f t="shared" si="22"/>
        <v>-4340.7760000000071</v>
      </c>
      <c r="Q163" s="2">
        <v>39670.400000000001</v>
      </c>
      <c r="R163" s="24">
        <v>202.4</v>
      </c>
      <c r="S163" s="24"/>
      <c r="T163" s="24">
        <v>80203.199999999997</v>
      </c>
      <c r="U163" s="24">
        <v>409.2</v>
      </c>
      <c r="V163" s="23"/>
    </row>
    <row r="164" spans="1:22" x14ac:dyDescent="0.25">
      <c r="A164" s="1">
        <v>41944</v>
      </c>
      <c r="B164" s="11">
        <f t="shared" si="23"/>
        <v>11</v>
      </c>
      <c r="C164" s="11">
        <f t="shared" si="24"/>
        <v>2014</v>
      </c>
      <c r="D164" s="2">
        <v>12655.641600000001</v>
      </c>
      <c r="E164" s="2">
        <v>29973.888000000014</v>
      </c>
      <c r="F164" s="2"/>
      <c r="G164" s="2">
        <f t="shared" si="25"/>
        <v>22870.799999999999</v>
      </c>
      <c r="I164" s="7">
        <f t="shared" si="21"/>
        <v>10215.158399999998</v>
      </c>
      <c r="J164" s="7">
        <f t="shared" si="22"/>
        <v>-7103.0880000000143</v>
      </c>
      <c r="Q164" s="2">
        <v>53625.599999999999</v>
      </c>
      <c r="R164" s="24">
        <v>273.60000000000002</v>
      </c>
      <c r="S164" s="24"/>
      <c r="T164" s="24">
        <v>127008</v>
      </c>
      <c r="U164" s="24">
        <v>648</v>
      </c>
      <c r="V164" s="23"/>
    </row>
    <row r="165" spans="1:22" x14ac:dyDescent="0.25">
      <c r="A165" s="1">
        <v>41974</v>
      </c>
      <c r="B165" s="11">
        <f t="shared" si="23"/>
        <v>12</v>
      </c>
      <c r="C165" s="11">
        <f t="shared" si="24"/>
        <v>2014</v>
      </c>
      <c r="D165" s="2">
        <v>14181.194322580646</v>
      </c>
      <c r="E165" s="2">
        <v>29973.887999999999</v>
      </c>
      <c r="F165" s="2"/>
      <c r="G165" s="2">
        <f t="shared" si="25"/>
        <v>22870.799999999999</v>
      </c>
      <c r="I165" s="7">
        <f t="shared" si="21"/>
        <v>8689.605677419353</v>
      </c>
      <c r="J165" s="7">
        <f t="shared" si="22"/>
        <v>-7103.0879999999997</v>
      </c>
      <c r="Q165" s="2">
        <v>62092.800000000003</v>
      </c>
      <c r="R165" s="24">
        <v>316.8</v>
      </c>
      <c r="S165" s="24"/>
      <c r="T165" s="24">
        <v>131241.60000000001</v>
      </c>
      <c r="U165" s="24">
        <v>669.6</v>
      </c>
      <c r="V165" s="23"/>
    </row>
    <row r="166" spans="1:22" x14ac:dyDescent="0.25">
      <c r="A166" s="1">
        <v>42005</v>
      </c>
      <c r="B166" s="11">
        <f t="shared" si="23"/>
        <v>1</v>
      </c>
      <c r="C166" s="11">
        <f t="shared" si="24"/>
        <v>2015</v>
      </c>
      <c r="D166" s="2">
        <v>13536.594580645164</v>
      </c>
      <c r="E166" s="2">
        <v>29973.888000000003</v>
      </c>
      <c r="F166" s="2"/>
      <c r="G166" s="2">
        <f t="shared" si="25"/>
        <v>22870.799999999999</v>
      </c>
      <c r="I166" s="7">
        <f t="shared" si="21"/>
        <v>9334.2054193548356</v>
      </c>
      <c r="J166" s="7">
        <f t="shared" si="22"/>
        <v>-7103.0880000000034</v>
      </c>
      <c r="Q166" s="2">
        <v>59270.400000000001</v>
      </c>
      <c r="R166" s="24">
        <v>302.39999999999998</v>
      </c>
      <c r="S166" s="24"/>
      <c r="T166" s="24">
        <v>131241.60000000001</v>
      </c>
      <c r="U166" s="24">
        <v>669.6</v>
      </c>
      <c r="V166" s="23"/>
    </row>
    <row r="167" spans="1:22" x14ac:dyDescent="0.25">
      <c r="A167" s="1">
        <v>42036</v>
      </c>
      <c r="B167" s="11">
        <f t="shared" si="23"/>
        <v>2</v>
      </c>
      <c r="C167" s="11">
        <f t="shared" si="24"/>
        <v>2015</v>
      </c>
      <c r="D167" s="2">
        <v>14273.28</v>
      </c>
      <c r="E167" s="2">
        <v>29973.887999999995</v>
      </c>
      <c r="F167" s="2"/>
      <c r="G167" s="2">
        <f t="shared" si="25"/>
        <v>22870.799999999999</v>
      </c>
      <c r="I167" s="7">
        <f t="shared" si="21"/>
        <v>8597.5199999999986</v>
      </c>
      <c r="J167" s="7">
        <f t="shared" si="22"/>
        <v>-7103.0879999999961</v>
      </c>
      <c r="Q167" s="2">
        <v>56448</v>
      </c>
      <c r="R167" s="24">
        <v>288</v>
      </c>
      <c r="S167" s="24"/>
      <c r="T167" s="24">
        <v>118540.8</v>
      </c>
      <c r="U167" s="24">
        <v>604.79999999999995</v>
      </c>
      <c r="V167" s="23"/>
    </row>
    <row r="168" spans="1:22" x14ac:dyDescent="0.25">
      <c r="A168" s="1">
        <v>42064</v>
      </c>
      <c r="B168" s="11">
        <f t="shared" si="23"/>
        <v>3</v>
      </c>
      <c r="C168" s="11">
        <f t="shared" si="24"/>
        <v>2015</v>
      </c>
      <c r="D168" s="2">
        <v>14181.194322580644</v>
      </c>
      <c r="E168" s="2">
        <v>29973.887999999999</v>
      </c>
      <c r="F168" s="2"/>
      <c r="G168" s="2">
        <f t="shared" si="25"/>
        <v>22870.799999999999</v>
      </c>
      <c r="I168" s="7">
        <f t="shared" si="21"/>
        <v>8689.6056774193548</v>
      </c>
      <c r="J168" s="7">
        <f t="shared" si="22"/>
        <v>-7103.0879999999997</v>
      </c>
      <c r="Q168" s="2">
        <v>62092.800000000003</v>
      </c>
      <c r="R168" s="24">
        <v>316.8</v>
      </c>
      <c r="S168" s="24"/>
      <c r="T168" s="24">
        <v>131241.60000000001</v>
      </c>
      <c r="U168" s="24">
        <v>669.6</v>
      </c>
      <c r="V168" s="23"/>
    </row>
    <row r="169" spans="1:22" x14ac:dyDescent="0.25">
      <c r="A169" s="1">
        <v>42095</v>
      </c>
      <c r="B169" s="11">
        <f t="shared" si="23"/>
        <v>4</v>
      </c>
      <c r="C169" s="11">
        <f t="shared" si="24"/>
        <v>2015</v>
      </c>
      <c r="D169" s="2">
        <v>12211.584000000001</v>
      </c>
      <c r="E169" s="2">
        <v>18317.376000000007</v>
      </c>
      <c r="F169" s="2"/>
      <c r="G169" s="2">
        <f t="shared" si="25"/>
        <v>13976.6</v>
      </c>
      <c r="I169" s="7">
        <f t="shared" si="21"/>
        <v>1765.0159999999996</v>
      </c>
      <c r="J169" s="7">
        <f t="shared" si="22"/>
        <v>-4340.7760000000071</v>
      </c>
      <c r="Q169" s="2">
        <v>51744</v>
      </c>
      <c r="R169" s="24">
        <v>264</v>
      </c>
      <c r="S169" s="24"/>
      <c r="T169" s="24">
        <v>77616</v>
      </c>
      <c r="U169" s="24">
        <v>396</v>
      </c>
      <c r="V169" s="23"/>
    </row>
    <row r="170" spans="1:22" x14ac:dyDescent="0.25">
      <c r="A170" s="1">
        <v>42125</v>
      </c>
      <c r="B170" s="11">
        <f t="shared" si="23"/>
        <v>5</v>
      </c>
      <c r="C170" s="11">
        <f t="shared" si="24"/>
        <v>2015</v>
      </c>
      <c r="D170" s="2">
        <v>29973.888000000003</v>
      </c>
      <c r="E170" s="2">
        <v>29973.888000000003</v>
      </c>
      <c r="F170" s="2"/>
      <c r="G170" s="2">
        <f t="shared" si="25"/>
        <v>30355.200000000001</v>
      </c>
      <c r="I170" s="7">
        <f t="shared" si="21"/>
        <v>381.31199999999808</v>
      </c>
      <c r="J170" s="7">
        <f t="shared" si="22"/>
        <v>381.31199999999808</v>
      </c>
      <c r="Q170" s="2">
        <v>131241.60000000001</v>
      </c>
      <c r="R170" s="24">
        <v>669.6</v>
      </c>
      <c r="S170" s="24"/>
      <c r="T170" s="24">
        <v>131241.60000000001</v>
      </c>
      <c r="U170" s="24">
        <v>669.6</v>
      </c>
      <c r="V170" s="23"/>
    </row>
    <row r="171" spans="1:22" x14ac:dyDescent="0.25">
      <c r="A171" s="1">
        <v>42156</v>
      </c>
      <c r="B171" s="11">
        <f t="shared" si="23"/>
        <v>6</v>
      </c>
      <c r="C171" s="11">
        <f t="shared" si="24"/>
        <v>2015</v>
      </c>
      <c r="D171" s="2">
        <v>29973.887999999995</v>
      </c>
      <c r="E171" s="2">
        <v>29973.887999999995</v>
      </c>
      <c r="F171" s="2"/>
      <c r="G171" s="2">
        <f t="shared" si="25"/>
        <v>30355.200000000001</v>
      </c>
      <c r="I171" s="7">
        <f t="shared" si="21"/>
        <v>381.31200000000536</v>
      </c>
      <c r="J171" s="7">
        <f t="shared" si="22"/>
        <v>381.31200000000536</v>
      </c>
      <c r="Q171" s="2">
        <v>127008</v>
      </c>
      <c r="R171" s="24">
        <v>648</v>
      </c>
      <c r="S171" s="24"/>
      <c r="T171" s="24">
        <v>127008</v>
      </c>
      <c r="U171" s="24">
        <v>648</v>
      </c>
      <c r="V171" s="23"/>
    </row>
    <row r="172" spans="1:22" x14ac:dyDescent="0.25">
      <c r="A172" s="1">
        <v>42186</v>
      </c>
      <c r="B172" s="11">
        <f t="shared" si="23"/>
        <v>7</v>
      </c>
      <c r="C172" s="11">
        <f t="shared" si="24"/>
        <v>2015</v>
      </c>
      <c r="D172" s="2">
        <v>29973.887999999995</v>
      </c>
      <c r="E172" s="2">
        <v>29973.887999999995</v>
      </c>
      <c r="F172" s="2"/>
      <c r="G172" s="2">
        <f t="shared" si="25"/>
        <v>30355.200000000001</v>
      </c>
      <c r="I172" s="7">
        <f t="shared" si="21"/>
        <v>381.31200000000536</v>
      </c>
      <c r="J172" s="7">
        <f t="shared" si="22"/>
        <v>381.31200000000536</v>
      </c>
      <c r="Q172" s="2">
        <v>131241.60000000001</v>
      </c>
      <c r="R172" s="24">
        <v>669.6</v>
      </c>
      <c r="S172" s="24"/>
      <c r="T172" s="24">
        <v>131241.60000000001</v>
      </c>
      <c r="U172" s="24">
        <v>669.6</v>
      </c>
      <c r="V172" s="23"/>
    </row>
    <row r="173" spans="1:22" x14ac:dyDescent="0.25">
      <c r="A173" s="1">
        <v>42217</v>
      </c>
      <c r="B173" s="11">
        <f t="shared" si="23"/>
        <v>8</v>
      </c>
      <c r="C173" s="11">
        <f t="shared" si="24"/>
        <v>2015</v>
      </c>
      <c r="D173" s="2">
        <v>29973.888000000003</v>
      </c>
      <c r="E173" s="2">
        <v>29973.888000000003</v>
      </c>
      <c r="F173" s="2"/>
      <c r="G173" s="2">
        <f t="shared" si="25"/>
        <v>30355.200000000001</v>
      </c>
      <c r="I173" s="7">
        <f t="shared" si="21"/>
        <v>381.31199999999808</v>
      </c>
      <c r="J173" s="7">
        <f t="shared" si="22"/>
        <v>381.31199999999808</v>
      </c>
      <c r="Q173" s="2">
        <v>131241.60000000001</v>
      </c>
      <c r="R173" s="24">
        <v>669.6</v>
      </c>
      <c r="S173" s="24"/>
      <c r="T173" s="24">
        <v>131241.60000000001</v>
      </c>
      <c r="U173" s="24">
        <v>669.6</v>
      </c>
      <c r="V173" s="23"/>
    </row>
    <row r="174" spans="1:22" x14ac:dyDescent="0.25">
      <c r="A174" s="1">
        <v>42248</v>
      </c>
      <c r="B174" s="11">
        <f t="shared" si="23"/>
        <v>9</v>
      </c>
      <c r="C174" s="11">
        <f t="shared" si="24"/>
        <v>2015</v>
      </c>
      <c r="D174" s="2">
        <v>27309.542400000002</v>
      </c>
      <c r="E174" s="2">
        <v>29973.888000000003</v>
      </c>
      <c r="F174" s="2"/>
      <c r="G174" s="2">
        <f t="shared" si="25"/>
        <v>30355.200000000001</v>
      </c>
      <c r="I174" s="7">
        <f t="shared" si="21"/>
        <v>3045.6575999999986</v>
      </c>
      <c r="J174" s="7">
        <f t="shared" si="22"/>
        <v>381.31199999999808</v>
      </c>
      <c r="Q174" s="2">
        <v>115718.39999999999</v>
      </c>
      <c r="R174" s="24">
        <v>590.4</v>
      </c>
      <c r="S174" s="24"/>
      <c r="T174" s="24">
        <v>127008</v>
      </c>
      <c r="U174" s="24">
        <v>648</v>
      </c>
      <c r="V174" s="23"/>
    </row>
    <row r="175" spans="1:22" x14ac:dyDescent="0.25">
      <c r="A175" s="1">
        <v>42278</v>
      </c>
      <c r="B175" s="11">
        <f t="shared" si="23"/>
        <v>10</v>
      </c>
      <c r="C175" s="11">
        <f t="shared" si="24"/>
        <v>2015</v>
      </c>
      <c r="D175" s="2">
        <v>8666.285419354841</v>
      </c>
      <c r="E175" s="2">
        <v>18317.376000000007</v>
      </c>
      <c r="F175" s="2"/>
      <c r="G175" s="2">
        <f t="shared" si="25"/>
        <v>13976.6</v>
      </c>
      <c r="I175" s="7">
        <f t="shared" ref="I175:I206" si="26">+$G175-D175</f>
        <v>5310.3145806451594</v>
      </c>
      <c r="J175" s="7">
        <f t="shared" ref="J175:J206" si="27">+$G175-E175</f>
        <v>-4340.7760000000071</v>
      </c>
      <c r="Q175" s="2">
        <v>37945.599999999999</v>
      </c>
      <c r="R175" s="24">
        <v>193.6</v>
      </c>
      <c r="S175" s="24"/>
      <c r="T175" s="24">
        <v>80203.199999999997</v>
      </c>
      <c r="U175" s="24">
        <v>409.2</v>
      </c>
      <c r="V175" s="23"/>
    </row>
    <row r="176" spans="1:22" x14ac:dyDescent="0.25">
      <c r="A176" s="1">
        <v>42309</v>
      </c>
      <c r="B176" s="11">
        <f t="shared" si="23"/>
        <v>11</v>
      </c>
      <c r="C176" s="11">
        <f t="shared" si="24"/>
        <v>2015</v>
      </c>
      <c r="D176" s="2">
        <v>13321.727999999999</v>
      </c>
      <c r="E176" s="2">
        <v>29973.888000000003</v>
      </c>
      <c r="F176" s="2"/>
      <c r="G176" s="2">
        <f t="shared" si="25"/>
        <v>22870.799999999999</v>
      </c>
      <c r="I176" s="7">
        <f t="shared" si="26"/>
        <v>9549.0720000000001</v>
      </c>
      <c r="J176" s="7">
        <f t="shared" si="27"/>
        <v>-7103.0880000000034</v>
      </c>
      <c r="Q176" s="2">
        <v>56448</v>
      </c>
      <c r="R176" s="24">
        <v>288</v>
      </c>
      <c r="S176" s="24"/>
      <c r="T176" s="24">
        <v>127008</v>
      </c>
      <c r="U176" s="24">
        <v>648</v>
      </c>
      <c r="V176" s="23"/>
    </row>
    <row r="177" spans="1:22" x14ac:dyDescent="0.25">
      <c r="A177" s="1">
        <v>42339</v>
      </c>
      <c r="B177" s="11">
        <f t="shared" si="23"/>
        <v>12</v>
      </c>
      <c r="C177" s="11">
        <f t="shared" si="24"/>
        <v>2015</v>
      </c>
      <c r="D177" s="2">
        <v>14181.194322580646</v>
      </c>
      <c r="E177" s="2">
        <v>29973.888000000006</v>
      </c>
      <c r="F177" s="2"/>
      <c r="G177" s="2">
        <f t="shared" si="25"/>
        <v>22870.799999999999</v>
      </c>
      <c r="I177" s="7">
        <f t="shared" si="26"/>
        <v>8689.605677419353</v>
      </c>
      <c r="J177" s="7">
        <f t="shared" si="27"/>
        <v>-7103.088000000007</v>
      </c>
      <c r="Q177" s="2">
        <v>62092.800000000003</v>
      </c>
      <c r="R177" s="24">
        <v>316.8</v>
      </c>
      <c r="S177" s="24"/>
      <c r="T177" s="24">
        <v>131241.60000000001</v>
      </c>
      <c r="U177" s="24">
        <v>669.6</v>
      </c>
      <c r="V177" s="23"/>
    </row>
    <row r="178" spans="1:22" x14ac:dyDescent="0.25">
      <c r="A178" s="1">
        <v>42370</v>
      </c>
      <c r="B178" s="11">
        <f t="shared" si="23"/>
        <v>1</v>
      </c>
      <c r="C178" s="11">
        <f t="shared" si="24"/>
        <v>2016</v>
      </c>
      <c r="D178" s="2">
        <v>12891.994838709677</v>
      </c>
      <c r="E178" s="2">
        <v>29973.88800000001</v>
      </c>
      <c r="F178" s="2"/>
      <c r="G178" s="2">
        <f t="shared" si="25"/>
        <v>22870.799999999999</v>
      </c>
      <c r="I178" s="7">
        <f t="shared" si="26"/>
        <v>9978.8051612903218</v>
      </c>
      <c r="J178" s="7">
        <f t="shared" si="27"/>
        <v>-7103.0880000000107</v>
      </c>
      <c r="Q178" s="2">
        <v>56448</v>
      </c>
      <c r="R178" s="24">
        <v>288</v>
      </c>
      <c r="S178" s="24"/>
      <c r="T178" s="24">
        <v>131241.60000000001</v>
      </c>
      <c r="U178" s="24">
        <v>669.6</v>
      </c>
      <c r="V178" s="23"/>
    </row>
    <row r="179" spans="1:22" x14ac:dyDescent="0.25">
      <c r="A179" s="1">
        <v>42401</v>
      </c>
      <c r="B179" s="11">
        <f t="shared" si="23"/>
        <v>2</v>
      </c>
      <c r="C179" s="11">
        <f t="shared" si="24"/>
        <v>2016</v>
      </c>
      <c r="D179" s="2">
        <v>14470.152827586207</v>
      </c>
      <c r="E179" s="2">
        <v>29973.887999999992</v>
      </c>
      <c r="F179" s="2"/>
      <c r="G179" s="2">
        <f t="shared" si="25"/>
        <v>22870.799999999999</v>
      </c>
      <c r="I179" s="7">
        <f t="shared" si="26"/>
        <v>8400.6471724137918</v>
      </c>
      <c r="J179" s="7">
        <f t="shared" si="27"/>
        <v>-7103.0879999999925</v>
      </c>
      <c r="Q179" s="2">
        <v>59270.400000000001</v>
      </c>
      <c r="R179" s="24">
        <v>302.39999999999998</v>
      </c>
      <c r="S179" s="24"/>
      <c r="T179" s="24">
        <v>122774.39999999999</v>
      </c>
      <c r="U179" s="24">
        <v>626.4</v>
      </c>
      <c r="V179" s="23"/>
    </row>
    <row r="180" spans="1:22" x14ac:dyDescent="0.25">
      <c r="A180" s="1">
        <v>42430</v>
      </c>
      <c r="B180" s="11">
        <f t="shared" si="23"/>
        <v>3</v>
      </c>
      <c r="C180" s="11">
        <f t="shared" si="24"/>
        <v>2016</v>
      </c>
      <c r="D180" s="2">
        <v>14825.794064516131</v>
      </c>
      <c r="E180" s="2">
        <v>29973.887999999992</v>
      </c>
      <c r="F180" s="2"/>
      <c r="G180" s="2">
        <f t="shared" si="25"/>
        <v>22870.799999999999</v>
      </c>
      <c r="I180" s="7">
        <f t="shared" si="26"/>
        <v>8045.0059354838686</v>
      </c>
      <c r="J180" s="7">
        <f t="shared" si="27"/>
        <v>-7103.0879999999925</v>
      </c>
      <c r="Q180" s="2">
        <v>64915.199999999997</v>
      </c>
      <c r="R180" s="24">
        <v>331.2</v>
      </c>
      <c r="S180" s="24"/>
      <c r="T180" s="24">
        <v>131241.60000000001</v>
      </c>
      <c r="U180" s="24">
        <v>669.6</v>
      </c>
      <c r="V180" s="23"/>
    </row>
    <row r="181" spans="1:22" x14ac:dyDescent="0.25">
      <c r="A181" s="1">
        <v>42461</v>
      </c>
      <c r="B181" s="11">
        <f t="shared" si="23"/>
        <v>4</v>
      </c>
      <c r="C181" s="11">
        <f t="shared" si="24"/>
        <v>2016</v>
      </c>
      <c r="D181" s="2">
        <v>12211.584000000001</v>
      </c>
      <c r="E181" s="2">
        <v>18317.376000000004</v>
      </c>
      <c r="F181" s="2"/>
      <c r="G181" s="2">
        <f t="shared" si="25"/>
        <v>13976.6</v>
      </c>
      <c r="I181" s="7">
        <f t="shared" si="26"/>
        <v>1765.0159999999996</v>
      </c>
      <c r="J181" s="7">
        <f t="shared" si="27"/>
        <v>-4340.7760000000035</v>
      </c>
      <c r="Q181" s="2">
        <v>51744</v>
      </c>
      <c r="R181" s="24">
        <v>264</v>
      </c>
      <c r="S181" s="24"/>
      <c r="T181" s="24">
        <v>77616</v>
      </c>
      <c r="U181" s="24">
        <v>396</v>
      </c>
      <c r="V181" s="23"/>
    </row>
    <row r="182" spans="1:22" x14ac:dyDescent="0.25">
      <c r="A182" s="1">
        <v>42491</v>
      </c>
      <c r="B182" s="11">
        <f t="shared" si="23"/>
        <v>5</v>
      </c>
      <c r="C182" s="11">
        <f t="shared" si="24"/>
        <v>2016</v>
      </c>
      <c r="D182" s="2">
        <v>29973.888000000006</v>
      </c>
      <c r="E182" s="2">
        <v>29973.888000000006</v>
      </c>
      <c r="F182" s="2"/>
      <c r="G182" s="2">
        <f t="shared" si="25"/>
        <v>30355.200000000001</v>
      </c>
      <c r="I182" s="7">
        <f t="shared" si="26"/>
        <v>381.31199999999444</v>
      </c>
      <c r="J182" s="7">
        <f t="shared" si="27"/>
        <v>381.31199999999444</v>
      </c>
      <c r="Q182" s="2">
        <v>131241.60000000001</v>
      </c>
      <c r="R182" s="24">
        <v>669.6</v>
      </c>
      <c r="S182" s="24"/>
      <c r="T182" s="24">
        <v>131241.60000000001</v>
      </c>
      <c r="U182" s="24">
        <v>669.6</v>
      </c>
      <c r="V182" s="23"/>
    </row>
    <row r="183" spans="1:22" x14ac:dyDescent="0.25">
      <c r="A183" s="1">
        <v>42522</v>
      </c>
      <c r="B183" s="11">
        <f t="shared" si="23"/>
        <v>6</v>
      </c>
      <c r="C183" s="11">
        <f t="shared" si="24"/>
        <v>2016</v>
      </c>
      <c r="D183" s="2">
        <v>27309.542400000002</v>
      </c>
      <c r="E183" s="2">
        <v>29973.887999999995</v>
      </c>
      <c r="F183" s="2"/>
      <c r="G183" s="2">
        <f t="shared" si="25"/>
        <v>30355.200000000001</v>
      </c>
      <c r="I183" s="7">
        <f t="shared" si="26"/>
        <v>3045.6575999999986</v>
      </c>
      <c r="J183" s="7">
        <f t="shared" si="27"/>
        <v>381.31200000000536</v>
      </c>
      <c r="Q183" s="2">
        <v>115718.39999999999</v>
      </c>
      <c r="R183" s="24">
        <v>590.4</v>
      </c>
      <c r="S183" s="24"/>
      <c r="T183" s="24">
        <v>127008</v>
      </c>
      <c r="U183" s="24">
        <v>648</v>
      </c>
      <c r="V183" s="23"/>
    </row>
    <row r="184" spans="1:22" x14ac:dyDescent="0.25">
      <c r="A184" s="1">
        <v>42552</v>
      </c>
      <c r="B184" s="11">
        <f t="shared" si="23"/>
        <v>7</v>
      </c>
      <c r="C184" s="11">
        <f t="shared" si="24"/>
        <v>2016</v>
      </c>
      <c r="D184" s="2">
        <v>29973.888000000006</v>
      </c>
      <c r="E184" s="2">
        <v>29973.888000000006</v>
      </c>
      <c r="F184" s="2"/>
      <c r="G184" s="2">
        <f t="shared" si="25"/>
        <v>30355.200000000001</v>
      </c>
      <c r="I184" s="7">
        <f t="shared" si="26"/>
        <v>381.31199999999444</v>
      </c>
      <c r="J184" s="7">
        <f t="shared" si="27"/>
        <v>381.31199999999444</v>
      </c>
      <c r="Q184" s="2">
        <v>131241.60000000001</v>
      </c>
      <c r="R184" s="24">
        <v>669.6</v>
      </c>
      <c r="S184" s="24"/>
      <c r="T184" s="24">
        <v>131241.60000000001</v>
      </c>
      <c r="U184" s="24">
        <v>669.6</v>
      </c>
      <c r="V184" s="23"/>
    </row>
    <row r="185" spans="1:22" x14ac:dyDescent="0.25">
      <c r="A185" s="1">
        <v>42583</v>
      </c>
      <c r="B185" s="11">
        <f t="shared" si="23"/>
        <v>8</v>
      </c>
      <c r="C185" s="11">
        <f t="shared" si="24"/>
        <v>2016</v>
      </c>
      <c r="D185" s="2">
        <v>29973.887999999984</v>
      </c>
      <c r="E185" s="2">
        <v>29973.887999999984</v>
      </c>
      <c r="F185" s="2"/>
      <c r="G185" s="2">
        <f t="shared" si="25"/>
        <v>30355.200000000001</v>
      </c>
      <c r="I185" s="7">
        <f t="shared" si="26"/>
        <v>381.31200000001627</v>
      </c>
      <c r="J185" s="7">
        <f t="shared" si="27"/>
        <v>381.31200000001627</v>
      </c>
      <c r="Q185" s="2">
        <v>131241.60000000001</v>
      </c>
      <c r="R185" s="24">
        <v>669.6</v>
      </c>
      <c r="S185" s="24"/>
      <c r="T185" s="24">
        <v>131241.60000000001</v>
      </c>
      <c r="U185" s="24">
        <v>669.6</v>
      </c>
      <c r="V185" s="23"/>
    </row>
    <row r="186" spans="1:22" x14ac:dyDescent="0.25">
      <c r="A186" s="1">
        <v>42614</v>
      </c>
      <c r="B186" s="11">
        <f t="shared" si="23"/>
        <v>9</v>
      </c>
      <c r="C186" s="11">
        <f t="shared" si="24"/>
        <v>2016</v>
      </c>
      <c r="D186" s="2">
        <v>17318.2464</v>
      </c>
      <c r="E186" s="2">
        <v>29973.887999999999</v>
      </c>
      <c r="F186" s="2"/>
      <c r="G186" s="2">
        <f t="shared" si="25"/>
        <v>30355.200000000001</v>
      </c>
      <c r="I186" s="7">
        <f t="shared" si="26"/>
        <v>13036.953600000001</v>
      </c>
      <c r="J186" s="7">
        <f t="shared" si="27"/>
        <v>381.31200000000172</v>
      </c>
      <c r="Q186" s="2">
        <v>73382.399999999994</v>
      </c>
      <c r="R186" s="24">
        <v>374.4</v>
      </c>
      <c r="S186" s="24"/>
      <c r="T186" s="24">
        <v>127008</v>
      </c>
      <c r="U186" s="24">
        <v>648</v>
      </c>
      <c r="V186" s="23"/>
    </row>
    <row r="187" spans="1:22" x14ac:dyDescent="0.25">
      <c r="A187" s="1">
        <v>42644</v>
      </c>
      <c r="B187" s="11">
        <f t="shared" si="23"/>
        <v>10</v>
      </c>
      <c r="C187" s="11">
        <f t="shared" si="24"/>
        <v>2016</v>
      </c>
      <c r="D187" s="2">
        <v>8272.3633548387097</v>
      </c>
      <c r="E187" s="2">
        <v>18317.376000000004</v>
      </c>
      <c r="F187" s="2"/>
      <c r="G187" s="2">
        <f t="shared" si="25"/>
        <v>13976.6</v>
      </c>
      <c r="I187" s="7">
        <f t="shared" si="26"/>
        <v>5704.2366451612907</v>
      </c>
      <c r="J187" s="7">
        <f t="shared" si="27"/>
        <v>-4340.7760000000035</v>
      </c>
      <c r="Q187" s="2">
        <v>36220.800000000003</v>
      </c>
      <c r="R187" s="24">
        <v>184.8</v>
      </c>
      <c r="S187" s="24"/>
      <c r="T187" s="24">
        <v>80203.199999999997</v>
      </c>
      <c r="U187" s="24">
        <v>409.2</v>
      </c>
      <c r="V187" s="23"/>
    </row>
    <row r="188" spans="1:22" x14ac:dyDescent="0.25">
      <c r="A188" s="1">
        <v>42675</v>
      </c>
      <c r="B188" s="11">
        <f t="shared" si="23"/>
        <v>11</v>
      </c>
      <c r="C188" s="11">
        <f t="shared" si="24"/>
        <v>2016</v>
      </c>
      <c r="D188" s="2">
        <v>13987.814400000003</v>
      </c>
      <c r="E188" s="2">
        <v>29973.887999999999</v>
      </c>
      <c r="F188" s="2"/>
      <c r="G188" s="2">
        <f t="shared" si="25"/>
        <v>22870.799999999999</v>
      </c>
      <c r="I188" s="7">
        <f t="shared" si="26"/>
        <v>8882.9855999999963</v>
      </c>
      <c r="J188" s="7">
        <f t="shared" si="27"/>
        <v>-7103.0879999999997</v>
      </c>
      <c r="Q188" s="2">
        <v>59270.400000000001</v>
      </c>
      <c r="R188" s="24">
        <v>302.39999999999998</v>
      </c>
      <c r="S188" s="24"/>
      <c r="T188" s="24">
        <v>127008</v>
      </c>
      <c r="U188" s="24">
        <v>648</v>
      </c>
      <c r="V188" s="23"/>
    </row>
    <row r="189" spans="1:22" x14ac:dyDescent="0.25">
      <c r="A189" s="1">
        <v>42705</v>
      </c>
      <c r="B189" s="11">
        <f t="shared" si="23"/>
        <v>12</v>
      </c>
      <c r="C189" s="11">
        <f t="shared" si="24"/>
        <v>2016</v>
      </c>
      <c r="D189" s="2">
        <v>13536.594580645164</v>
      </c>
      <c r="E189" s="2">
        <v>29973.888000000003</v>
      </c>
      <c r="F189" s="2"/>
      <c r="G189" s="2">
        <f t="shared" si="25"/>
        <v>22870.799999999999</v>
      </c>
      <c r="I189" s="7">
        <f t="shared" si="26"/>
        <v>9334.2054193548356</v>
      </c>
      <c r="J189" s="7">
        <f t="shared" si="27"/>
        <v>-7103.0880000000034</v>
      </c>
      <c r="Q189" s="2">
        <v>59270.400000000001</v>
      </c>
      <c r="R189" s="24">
        <v>302.39999999999998</v>
      </c>
      <c r="S189" s="24"/>
      <c r="T189" s="24">
        <v>131241.60000000001</v>
      </c>
      <c r="U189" s="24">
        <v>669.6</v>
      </c>
      <c r="V189" s="23"/>
    </row>
    <row r="190" spans="1:22" x14ac:dyDescent="0.25">
      <c r="A190" s="1">
        <v>42736</v>
      </c>
      <c r="B190" s="11">
        <f t="shared" si="23"/>
        <v>1</v>
      </c>
      <c r="C190" s="11">
        <f t="shared" si="24"/>
        <v>2017</v>
      </c>
      <c r="D190" s="2">
        <v>13536.594580645162</v>
      </c>
      <c r="E190" s="2">
        <v>29973.888000000006</v>
      </c>
      <c r="F190" s="2"/>
      <c r="G190" s="2">
        <f t="shared" si="25"/>
        <v>22870.799999999999</v>
      </c>
      <c r="I190" s="7">
        <f t="shared" si="26"/>
        <v>9334.2054193548374</v>
      </c>
      <c r="J190" s="7">
        <f t="shared" si="27"/>
        <v>-7103.088000000007</v>
      </c>
      <c r="Q190" s="2">
        <v>59270.400000000001</v>
      </c>
      <c r="R190" s="24">
        <v>302.39999999999998</v>
      </c>
      <c r="S190" s="24"/>
      <c r="T190" s="24">
        <v>131241.60000000001</v>
      </c>
      <c r="U190" s="24">
        <v>669.6</v>
      </c>
      <c r="V190" s="23"/>
    </row>
    <row r="191" spans="1:22" x14ac:dyDescent="0.25">
      <c r="A191" s="1">
        <v>42767</v>
      </c>
      <c r="B191" s="11">
        <f t="shared" si="23"/>
        <v>2</v>
      </c>
      <c r="C191" s="11">
        <f t="shared" si="24"/>
        <v>2017</v>
      </c>
      <c r="D191" s="2">
        <v>14273.28</v>
      </c>
      <c r="E191" s="2">
        <v>29973.887999999988</v>
      </c>
      <c r="F191" s="2"/>
      <c r="G191" s="2">
        <f t="shared" si="25"/>
        <v>22870.799999999999</v>
      </c>
      <c r="I191" s="7">
        <f t="shared" si="26"/>
        <v>8597.5199999999986</v>
      </c>
      <c r="J191" s="7">
        <f t="shared" si="27"/>
        <v>-7103.0879999999888</v>
      </c>
      <c r="Q191" s="2">
        <v>56448</v>
      </c>
      <c r="R191" s="24">
        <v>288</v>
      </c>
      <c r="S191" s="24"/>
      <c r="T191" s="24">
        <v>118540.8</v>
      </c>
      <c r="U191" s="24">
        <v>604.79999999999995</v>
      </c>
      <c r="V191" s="23"/>
    </row>
    <row r="192" spans="1:22" x14ac:dyDescent="0.25">
      <c r="A192" s="1">
        <v>42795</v>
      </c>
      <c r="B192" s="11">
        <f t="shared" si="23"/>
        <v>3</v>
      </c>
      <c r="C192" s="11">
        <f t="shared" si="24"/>
        <v>2017</v>
      </c>
      <c r="D192" s="2">
        <v>14825.794064516129</v>
      </c>
      <c r="E192" s="2">
        <v>29973.887999999992</v>
      </c>
      <c r="F192" s="2"/>
      <c r="G192" s="2">
        <f t="shared" si="25"/>
        <v>22870.799999999999</v>
      </c>
      <c r="I192" s="7">
        <f t="shared" si="26"/>
        <v>8045.0059354838704</v>
      </c>
      <c r="J192" s="7">
        <f t="shared" si="27"/>
        <v>-7103.0879999999925</v>
      </c>
      <c r="Q192" s="2">
        <v>64915.199999999997</v>
      </c>
      <c r="R192" s="24">
        <v>331.2</v>
      </c>
      <c r="S192" s="24"/>
      <c r="T192" s="24">
        <v>131241.60000000001</v>
      </c>
      <c r="U192" s="24">
        <v>669.6</v>
      </c>
      <c r="V192" s="23"/>
    </row>
    <row r="193" spans="1:22" x14ac:dyDescent="0.25">
      <c r="A193" s="1">
        <v>42826</v>
      </c>
      <c r="B193" s="11">
        <f t="shared" si="23"/>
        <v>4</v>
      </c>
      <c r="C193" s="11">
        <f t="shared" si="24"/>
        <v>2017</v>
      </c>
      <c r="D193" s="2">
        <v>10176.32</v>
      </c>
      <c r="E193" s="2">
        <v>18317.376</v>
      </c>
      <c r="F193" s="2"/>
      <c r="G193" s="2">
        <f t="shared" si="25"/>
        <v>13976.6</v>
      </c>
      <c r="I193" s="7">
        <f t="shared" si="26"/>
        <v>3800.2800000000007</v>
      </c>
      <c r="J193" s="7">
        <f t="shared" si="27"/>
        <v>-4340.7759999999998</v>
      </c>
      <c r="Q193" s="2">
        <v>43120</v>
      </c>
      <c r="R193" s="24">
        <v>220</v>
      </c>
      <c r="S193" s="24"/>
      <c r="T193" s="24">
        <v>77616</v>
      </c>
      <c r="U193" s="24">
        <v>396</v>
      </c>
      <c r="V193" s="23"/>
    </row>
    <row r="194" spans="1:22" x14ac:dyDescent="0.25">
      <c r="A194" s="1">
        <v>42856</v>
      </c>
      <c r="B194" s="11">
        <f t="shared" si="23"/>
        <v>5</v>
      </c>
      <c r="C194" s="11">
        <f t="shared" si="24"/>
        <v>2017</v>
      </c>
      <c r="D194" s="2">
        <v>29973.888000000006</v>
      </c>
      <c r="E194" s="2">
        <v>29973.888000000006</v>
      </c>
      <c r="F194" s="2"/>
      <c r="G194" s="2">
        <f t="shared" si="25"/>
        <v>30355.200000000001</v>
      </c>
      <c r="I194" s="7">
        <f t="shared" si="26"/>
        <v>381.31199999999444</v>
      </c>
      <c r="J194" s="7">
        <f t="shared" si="27"/>
        <v>381.31199999999444</v>
      </c>
      <c r="Q194" s="2">
        <v>131241.60000000001</v>
      </c>
      <c r="R194" s="24">
        <v>669.6</v>
      </c>
      <c r="S194" s="24"/>
      <c r="T194" s="24">
        <v>131241.60000000001</v>
      </c>
      <c r="U194" s="24">
        <v>669.6</v>
      </c>
      <c r="V194" s="23"/>
    </row>
    <row r="195" spans="1:22" x14ac:dyDescent="0.25">
      <c r="A195" s="1">
        <v>42887</v>
      </c>
      <c r="B195" s="11">
        <f t="shared" si="23"/>
        <v>6</v>
      </c>
      <c r="C195" s="11">
        <f t="shared" si="24"/>
        <v>2017</v>
      </c>
      <c r="D195" s="2">
        <v>27309.542399999995</v>
      </c>
      <c r="E195" s="2">
        <v>29973.887999999992</v>
      </c>
      <c r="F195" s="2"/>
      <c r="G195" s="2">
        <f t="shared" si="25"/>
        <v>30355.200000000001</v>
      </c>
      <c r="I195" s="7">
        <f t="shared" si="26"/>
        <v>3045.6576000000059</v>
      </c>
      <c r="J195" s="7">
        <f t="shared" si="27"/>
        <v>381.31200000000899</v>
      </c>
      <c r="Q195" s="2">
        <v>115718.39999999999</v>
      </c>
      <c r="R195" s="24">
        <v>590.4</v>
      </c>
      <c r="S195" s="24"/>
      <c r="T195" s="24">
        <v>127008</v>
      </c>
      <c r="U195" s="24">
        <v>648</v>
      </c>
      <c r="V195" s="23"/>
    </row>
    <row r="196" spans="1:22" x14ac:dyDescent="0.25">
      <c r="A196" s="1">
        <v>42917</v>
      </c>
      <c r="B196" s="11">
        <f t="shared" si="23"/>
        <v>7</v>
      </c>
      <c r="C196" s="11">
        <f t="shared" si="24"/>
        <v>2017</v>
      </c>
      <c r="D196" s="2">
        <v>29973.888000000006</v>
      </c>
      <c r="E196" s="2">
        <v>29973.888000000006</v>
      </c>
      <c r="F196" s="2"/>
      <c r="G196" s="2">
        <f t="shared" si="25"/>
        <v>30355.200000000001</v>
      </c>
      <c r="I196" s="7">
        <f t="shared" si="26"/>
        <v>381.31199999999444</v>
      </c>
      <c r="J196" s="7">
        <f t="shared" si="27"/>
        <v>381.31199999999444</v>
      </c>
      <c r="Q196" s="2">
        <v>131241.60000000001</v>
      </c>
      <c r="R196" s="24">
        <v>669.6</v>
      </c>
      <c r="S196" s="24"/>
      <c r="T196" s="24">
        <v>131241.60000000001</v>
      </c>
      <c r="U196" s="24">
        <v>669.6</v>
      </c>
      <c r="V196" s="23"/>
    </row>
    <row r="197" spans="1:22" x14ac:dyDescent="0.25">
      <c r="A197" s="1">
        <v>42948</v>
      </c>
      <c r="B197" s="11">
        <f t="shared" si="23"/>
        <v>8</v>
      </c>
      <c r="C197" s="11">
        <f t="shared" si="24"/>
        <v>2017</v>
      </c>
      <c r="D197" s="2">
        <v>29973.887999999988</v>
      </c>
      <c r="E197" s="2">
        <v>29973.887999999988</v>
      </c>
      <c r="F197" s="2"/>
      <c r="G197" s="2">
        <f t="shared" si="25"/>
        <v>30355.200000000001</v>
      </c>
      <c r="I197" s="7">
        <f t="shared" si="26"/>
        <v>381.31200000001263</v>
      </c>
      <c r="J197" s="7">
        <f t="shared" si="27"/>
        <v>381.31200000001263</v>
      </c>
      <c r="Q197" s="2">
        <v>131241.60000000001</v>
      </c>
      <c r="R197" s="24">
        <v>669.6</v>
      </c>
      <c r="S197" s="24"/>
      <c r="T197" s="24">
        <v>131241.60000000001</v>
      </c>
      <c r="U197" s="24">
        <v>669.6</v>
      </c>
      <c r="V197" s="23"/>
    </row>
    <row r="198" spans="1:22" x14ac:dyDescent="0.25">
      <c r="A198" s="1">
        <v>42979</v>
      </c>
      <c r="B198" s="11">
        <f t="shared" si="23"/>
        <v>9</v>
      </c>
      <c r="C198" s="11">
        <f t="shared" si="24"/>
        <v>2017</v>
      </c>
      <c r="D198" s="2">
        <v>16652.16</v>
      </c>
      <c r="E198" s="2">
        <v>29973.887999999999</v>
      </c>
      <c r="F198" s="2"/>
      <c r="G198" s="2">
        <f t="shared" si="25"/>
        <v>30355.200000000001</v>
      </c>
      <c r="I198" s="7">
        <f t="shared" si="26"/>
        <v>13703.04</v>
      </c>
      <c r="J198" s="7">
        <f t="shared" si="27"/>
        <v>381.31200000000172</v>
      </c>
      <c r="Q198" s="2">
        <v>70560</v>
      </c>
      <c r="R198" s="24">
        <v>360</v>
      </c>
      <c r="S198" s="24"/>
      <c r="T198" s="24">
        <v>127008</v>
      </c>
      <c r="U198" s="24">
        <v>648</v>
      </c>
      <c r="V198" s="23"/>
    </row>
    <row r="199" spans="1:22" x14ac:dyDescent="0.25">
      <c r="A199" s="1">
        <v>43009</v>
      </c>
      <c r="B199" s="11">
        <f t="shared" si="23"/>
        <v>10</v>
      </c>
      <c r="C199" s="11">
        <f t="shared" si="24"/>
        <v>2017</v>
      </c>
      <c r="D199" s="2">
        <v>8666.285419354841</v>
      </c>
      <c r="E199" s="2">
        <v>18317.376000000004</v>
      </c>
      <c r="F199" s="2"/>
      <c r="G199" s="2">
        <f t="shared" si="25"/>
        <v>13976.6</v>
      </c>
      <c r="I199" s="7">
        <f t="shared" si="26"/>
        <v>5310.3145806451594</v>
      </c>
      <c r="J199" s="7">
        <f t="shared" si="27"/>
        <v>-4340.7760000000035</v>
      </c>
      <c r="Q199" s="2">
        <v>37945.599999999999</v>
      </c>
      <c r="R199" s="24">
        <v>193.6</v>
      </c>
      <c r="S199" s="24"/>
      <c r="T199" s="24">
        <v>80203.199999999997</v>
      </c>
      <c r="U199" s="24">
        <v>409.2</v>
      </c>
      <c r="V199" s="23"/>
    </row>
    <row r="200" spans="1:22" x14ac:dyDescent="0.25">
      <c r="A200" s="1">
        <v>43040</v>
      </c>
      <c r="B200" s="11">
        <f t="shared" si="23"/>
        <v>11</v>
      </c>
      <c r="C200" s="11">
        <f t="shared" si="24"/>
        <v>2017</v>
      </c>
      <c r="D200" s="2">
        <v>13987.814400000001</v>
      </c>
      <c r="E200" s="2">
        <v>29973.887999999999</v>
      </c>
      <c r="F200" s="2"/>
      <c r="G200" s="2">
        <f t="shared" si="25"/>
        <v>22870.799999999999</v>
      </c>
      <c r="I200" s="7">
        <f t="shared" si="26"/>
        <v>8882.9855999999982</v>
      </c>
      <c r="J200" s="7">
        <f t="shared" si="27"/>
        <v>-7103.0879999999997</v>
      </c>
      <c r="Q200" s="2">
        <v>59270.400000000001</v>
      </c>
      <c r="R200" s="24">
        <v>302.39999999999998</v>
      </c>
      <c r="S200" s="24"/>
      <c r="T200" s="24">
        <v>127008</v>
      </c>
      <c r="U200" s="24">
        <v>648</v>
      </c>
      <c r="V200" s="23"/>
    </row>
    <row r="201" spans="1:22" x14ac:dyDescent="0.25">
      <c r="A201" s="1">
        <v>43070</v>
      </c>
      <c r="B201" s="11">
        <f t="shared" si="23"/>
        <v>12</v>
      </c>
      <c r="C201" s="11">
        <f t="shared" si="24"/>
        <v>2017</v>
      </c>
      <c r="D201" s="2">
        <v>12891.994838709677</v>
      </c>
      <c r="E201" s="2">
        <v>29973.888000000006</v>
      </c>
      <c r="F201" s="2"/>
      <c r="G201" s="2">
        <f t="shared" si="25"/>
        <v>22870.799999999999</v>
      </c>
      <c r="I201" s="7">
        <f t="shared" si="26"/>
        <v>9978.8051612903218</v>
      </c>
      <c r="J201" s="7">
        <f t="shared" si="27"/>
        <v>-7103.088000000007</v>
      </c>
      <c r="Q201" s="2">
        <v>56448</v>
      </c>
      <c r="R201" s="24">
        <v>288</v>
      </c>
      <c r="S201" s="24"/>
      <c r="T201" s="24">
        <v>131241.60000000001</v>
      </c>
      <c r="U201" s="24">
        <v>669.6</v>
      </c>
      <c r="V201" s="23"/>
    </row>
    <row r="202" spans="1:22" x14ac:dyDescent="0.25">
      <c r="A202" s="1">
        <v>43101</v>
      </c>
      <c r="B202" s="11">
        <f t="shared" si="23"/>
        <v>1</v>
      </c>
      <c r="C202" s="11">
        <f t="shared" si="24"/>
        <v>2018</v>
      </c>
      <c r="D202" s="2">
        <v>14181.194322580644</v>
      </c>
      <c r="E202" s="2">
        <v>29973.888000000003</v>
      </c>
      <c r="F202" s="2"/>
      <c r="G202" s="2">
        <f t="shared" si="25"/>
        <v>22870.799999999999</v>
      </c>
      <c r="I202" s="7">
        <f t="shared" si="26"/>
        <v>8689.6056774193548</v>
      </c>
      <c r="J202" s="7">
        <f t="shared" si="27"/>
        <v>-7103.0880000000034</v>
      </c>
      <c r="Q202" s="2">
        <v>62092.800000000003</v>
      </c>
      <c r="R202" s="24">
        <v>316.8</v>
      </c>
      <c r="S202" s="24"/>
      <c r="T202" s="24">
        <v>131241.60000000001</v>
      </c>
      <c r="U202" s="24">
        <v>669.6</v>
      </c>
      <c r="V202" s="23"/>
    </row>
    <row r="203" spans="1:22" x14ac:dyDescent="0.25">
      <c r="A203" s="1">
        <v>43132</v>
      </c>
      <c r="B203" s="11">
        <f t="shared" si="23"/>
        <v>2</v>
      </c>
      <c r="C203" s="11">
        <f t="shared" si="24"/>
        <v>2018</v>
      </c>
      <c r="D203" s="2">
        <v>14273.28</v>
      </c>
      <c r="E203" s="2">
        <v>29973.887999999988</v>
      </c>
      <c r="F203" s="2"/>
      <c r="G203" s="2">
        <f t="shared" si="25"/>
        <v>22870.799999999999</v>
      </c>
      <c r="I203" s="7">
        <f t="shared" si="26"/>
        <v>8597.5199999999986</v>
      </c>
      <c r="J203" s="7">
        <f t="shared" si="27"/>
        <v>-7103.0879999999888</v>
      </c>
      <c r="Q203" s="2">
        <v>56448</v>
      </c>
      <c r="R203" s="24">
        <v>288</v>
      </c>
      <c r="S203" s="24"/>
      <c r="T203" s="24">
        <v>118540.8</v>
      </c>
      <c r="U203" s="24">
        <v>604.79999999999995</v>
      </c>
      <c r="V203" s="23"/>
    </row>
    <row r="204" spans="1:22" x14ac:dyDescent="0.25">
      <c r="A204" s="1">
        <v>43160</v>
      </c>
      <c r="B204" s="11">
        <f t="shared" si="23"/>
        <v>3</v>
      </c>
      <c r="C204" s="11">
        <f t="shared" si="24"/>
        <v>2018</v>
      </c>
      <c r="D204" s="2">
        <v>14181.194322580646</v>
      </c>
      <c r="E204" s="2">
        <v>29973.888000000003</v>
      </c>
      <c r="F204" s="2"/>
      <c r="G204" s="2">
        <f t="shared" si="25"/>
        <v>22870.799999999999</v>
      </c>
      <c r="I204" s="7">
        <f t="shared" si="26"/>
        <v>8689.605677419353</v>
      </c>
      <c r="J204" s="7">
        <f t="shared" si="27"/>
        <v>-7103.0880000000034</v>
      </c>
      <c r="Q204" s="2">
        <v>62092.800000000003</v>
      </c>
      <c r="R204" s="24">
        <v>316.8</v>
      </c>
      <c r="S204" s="24"/>
      <c r="T204" s="24">
        <v>131241.60000000001</v>
      </c>
      <c r="U204" s="24">
        <v>669.6</v>
      </c>
      <c r="V204" s="23"/>
    </row>
    <row r="205" spans="1:22" x14ac:dyDescent="0.25">
      <c r="A205" s="1">
        <v>43191</v>
      </c>
      <c r="B205" s="11">
        <f t="shared" si="23"/>
        <v>4</v>
      </c>
      <c r="C205" s="11">
        <f t="shared" si="24"/>
        <v>2018</v>
      </c>
      <c r="D205" s="2">
        <v>10583.372800000003</v>
      </c>
      <c r="E205" s="2">
        <v>18317.376000000007</v>
      </c>
      <c r="F205" s="2"/>
      <c r="G205" s="2">
        <f t="shared" si="25"/>
        <v>13976.6</v>
      </c>
      <c r="I205" s="7">
        <f t="shared" si="26"/>
        <v>3393.2271999999975</v>
      </c>
      <c r="J205" s="7">
        <f t="shared" si="27"/>
        <v>-4340.7760000000071</v>
      </c>
      <c r="Q205" s="2">
        <v>44844.800000000003</v>
      </c>
      <c r="R205" s="24">
        <v>228.8</v>
      </c>
      <c r="S205" s="24"/>
      <c r="T205" s="24">
        <v>77616</v>
      </c>
      <c r="U205" s="24">
        <v>396</v>
      </c>
      <c r="V205" s="23"/>
    </row>
    <row r="206" spans="1:22" x14ac:dyDescent="0.25">
      <c r="A206" s="1">
        <v>43221</v>
      </c>
      <c r="B206" s="11">
        <f t="shared" si="23"/>
        <v>5</v>
      </c>
      <c r="C206" s="11">
        <f t="shared" si="24"/>
        <v>2018</v>
      </c>
      <c r="D206" s="2">
        <v>29973.887999999999</v>
      </c>
      <c r="E206" s="2">
        <v>29973.887999999999</v>
      </c>
      <c r="F206" s="2"/>
      <c r="G206" s="2">
        <f t="shared" si="25"/>
        <v>30355.200000000001</v>
      </c>
      <c r="I206" s="7">
        <f t="shared" si="26"/>
        <v>381.31200000000172</v>
      </c>
      <c r="J206" s="7">
        <f t="shared" si="27"/>
        <v>381.31200000000172</v>
      </c>
      <c r="Q206" s="2">
        <v>131241.60000000001</v>
      </c>
      <c r="R206" s="24">
        <v>669.6</v>
      </c>
      <c r="S206" s="24"/>
      <c r="T206" s="24">
        <v>131241.60000000001</v>
      </c>
      <c r="U206" s="24">
        <v>669.6</v>
      </c>
      <c r="V206" s="23"/>
    </row>
    <row r="207" spans="1:22" x14ac:dyDescent="0.25">
      <c r="A207" s="1">
        <v>43252</v>
      </c>
      <c r="B207" s="11">
        <f t="shared" si="23"/>
        <v>6</v>
      </c>
      <c r="C207" s="11">
        <f t="shared" si="24"/>
        <v>2018</v>
      </c>
      <c r="D207" s="2">
        <v>27309.542399999995</v>
      </c>
      <c r="E207" s="2">
        <v>29973.887999999992</v>
      </c>
      <c r="F207" s="2"/>
      <c r="G207" s="2">
        <f t="shared" si="25"/>
        <v>30355.200000000001</v>
      </c>
      <c r="I207" s="7">
        <f t="shared" ref="I207:I213" si="28">+$G207-D207</f>
        <v>3045.6576000000059</v>
      </c>
      <c r="J207" s="7">
        <f t="shared" ref="J207:J213" si="29">+$G207-E207</f>
        <v>381.31200000000899</v>
      </c>
      <c r="Q207" s="2">
        <v>115718.39999999999</v>
      </c>
      <c r="R207" s="24">
        <v>590.4</v>
      </c>
      <c r="S207" s="24"/>
      <c r="T207" s="24">
        <v>127008</v>
      </c>
      <c r="U207" s="24">
        <v>648</v>
      </c>
      <c r="V207" s="23"/>
    </row>
    <row r="208" spans="1:22" x14ac:dyDescent="0.25">
      <c r="A208" s="1">
        <v>43282</v>
      </c>
      <c r="B208" s="11">
        <f t="shared" ref="B208:B213" si="30">MONTH(A208)</f>
        <v>7</v>
      </c>
      <c r="C208" s="11">
        <f t="shared" ref="C208:C213" si="31">YEAR(A208)</f>
        <v>2018</v>
      </c>
      <c r="D208" s="2">
        <v>29973.88800000001</v>
      </c>
      <c r="E208" s="2">
        <v>29973.88800000001</v>
      </c>
      <c r="F208" s="2"/>
      <c r="G208" s="2">
        <f t="shared" ref="G208:G213" si="32">VLOOKUP(MONTH($A208),GasVolume,2,0)</f>
        <v>30355.200000000001</v>
      </c>
      <c r="I208" s="7">
        <f t="shared" si="28"/>
        <v>381.3119999999908</v>
      </c>
      <c r="J208" s="7">
        <f t="shared" si="29"/>
        <v>381.3119999999908</v>
      </c>
      <c r="Q208" s="2">
        <v>131241.60000000001</v>
      </c>
      <c r="R208" s="24">
        <v>669.6</v>
      </c>
      <c r="S208" s="24"/>
      <c r="T208" s="24">
        <v>131241.60000000001</v>
      </c>
      <c r="U208" s="24">
        <v>669.6</v>
      </c>
      <c r="V208" s="23"/>
    </row>
    <row r="209" spans="1:22" x14ac:dyDescent="0.25">
      <c r="A209" s="1">
        <v>43313</v>
      </c>
      <c r="B209" s="11">
        <f t="shared" si="30"/>
        <v>8</v>
      </c>
      <c r="C209" s="11">
        <f t="shared" si="31"/>
        <v>2018</v>
      </c>
      <c r="D209" s="2">
        <v>29973.887999999992</v>
      </c>
      <c r="E209" s="2">
        <v>29973.887999999992</v>
      </c>
      <c r="F209" s="2"/>
      <c r="G209" s="2">
        <f t="shared" si="32"/>
        <v>30355.200000000001</v>
      </c>
      <c r="I209" s="7">
        <f t="shared" si="28"/>
        <v>381.31200000000899</v>
      </c>
      <c r="J209" s="7">
        <f t="shared" si="29"/>
        <v>381.31200000000899</v>
      </c>
      <c r="Q209" s="2">
        <v>131241.60000000001</v>
      </c>
      <c r="R209" s="24">
        <v>669.6</v>
      </c>
      <c r="S209" s="24"/>
      <c r="T209" s="24">
        <v>131241.60000000001</v>
      </c>
      <c r="U209" s="24">
        <v>669.6</v>
      </c>
      <c r="V209" s="23"/>
    </row>
    <row r="210" spans="1:22" x14ac:dyDescent="0.25">
      <c r="A210" s="1">
        <v>43344</v>
      </c>
      <c r="B210" s="11">
        <f t="shared" si="30"/>
        <v>9</v>
      </c>
      <c r="C210" s="11">
        <f t="shared" si="31"/>
        <v>2018</v>
      </c>
      <c r="D210" s="2">
        <v>16652.16</v>
      </c>
      <c r="E210" s="2">
        <v>29973.888000000017</v>
      </c>
      <c r="F210" s="2"/>
      <c r="G210" s="2">
        <f t="shared" si="32"/>
        <v>30355.200000000001</v>
      </c>
      <c r="I210" s="7">
        <f t="shared" si="28"/>
        <v>13703.04</v>
      </c>
      <c r="J210" s="7">
        <f t="shared" si="29"/>
        <v>381.31199999998353</v>
      </c>
      <c r="Q210" s="2">
        <v>70560</v>
      </c>
      <c r="R210" s="24">
        <v>360</v>
      </c>
      <c r="S210" s="24"/>
      <c r="T210" s="24">
        <v>127008</v>
      </c>
      <c r="U210" s="24">
        <v>648</v>
      </c>
      <c r="V210" s="23"/>
    </row>
    <row r="211" spans="1:22" x14ac:dyDescent="0.25">
      <c r="A211" s="1">
        <v>43374</v>
      </c>
      <c r="B211" s="11">
        <f t="shared" si="30"/>
        <v>10</v>
      </c>
      <c r="C211" s="11">
        <f t="shared" si="31"/>
        <v>2018</v>
      </c>
      <c r="D211" s="2">
        <v>9060.2074838709686</v>
      </c>
      <c r="E211" s="2">
        <v>18317.376000000007</v>
      </c>
      <c r="F211" s="2"/>
      <c r="G211" s="2">
        <f t="shared" si="32"/>
        <v>13976.6</v>
      </c>
      <c r="I211" s="7">
        <f t="shared" si="28"/>
        <v>4916.3925161290317</v>
      </c>
      <c r="J211" s="7">
        <f t="shared" si="29"/>
        <v>-4340.7760000000071</v>
      </c>
      <c r="Q211" s="2">
        <v>39670.400000000001</v>
      </c>
      <c r="R211" s="24">
        <v>202.4</v>
      </c>
      <c r="S211" s="24"/>
      <c r="T211" s="24">
        <v>80203.199999999997</v>
      </c>
      <c r="U211" s="24">
        <v>409.2</v>
      </c>
      <c r="V211" s="23"/>
    </row>
    <row r="212" spans="1:22" x14ac:dyDescent="0.25">
      <c r="A212" s="1">
        <v>43405</v>
      </c>
      <c r="B212" s="11">
        <f t="shared" si="30"/>
        <v>11</v>
      </c>
      <c r="C212" s="11">
        <f t="shared" si="31"/>
        <v>2018</v>
      </c>
      <c r="D212" s="2">
        <v>13987.814400000003</v>
      </c>
      <c r="E212" s="2">
        <v>29973.887999999992</v>
      </c>
      <c r="F212" s="2"/>
      <c r="G212" s="2">
        <f t="shared" si="32"/>
        <v>22870.799999999999</v>
      </c>
      <c r="I212" s="7">
        <f t="shared" si="28"/>
        <v>8882.9855999999963</v>
      </c>
      <c r="J212" s="7">
        <f t="shared" si="29"/>
        <v>-7103.0879999999925</v>
      </c>
      <c r="Q212" s="2">
        <v>59270.400000000001</v>
      </c>
      <c r="R212" s="24">
        <v>302.39999999999998</v>
      </c>
      <c r="S212" s="24"/>
      <c r="T212" s="24">
        <v>127008</v>
      </c>
      <c r="U212" s="24">
        <v>648</v>
      </c>
      <c r="V212" s="23"/>
    </row>
    <row r="213" spans="1:22" x14ac:dyDescent="0.25">
      <c r="A213" s="1">
        <v>43435</v>
      </c>
      <c r="B213" s="11">
        <f t="shared" si="30"/>
        <v>12</v>
      </c>
      <c r="C213" s="11">
        <f t="shared" si="31"/>
        <v>2018</v>
      </c>
      <c r="D213" s="2">
        <v>12891.994838709677</v>
      </c>
      <c r="E213" s="2">
        <v>29973.888000000006</v>
      </c>
      <c r="F213" s="2"/>
      <c r="G213" s="2">
        <f t="shared" si="32"/>
        <v>22870.799999999999</v>
      </c>
      <c r="I213" s="7">
        <f t="shared" si="28"/>
        <v>9978.8051612903218</v>
      </c>
      <c r="J213" s="7">
        <f t="shared" si="29"/>
        <v>-7103.088000000007</v>
      </c>
      <c r="Q213" s="2">
        <v>56448</v>
      </c>
      <c r="R213" s="24">
        <v>288</v>
      </c>
      <c r="S213" s="24"/>
      <c r="T213" s="24">
        <v>131241.60000000001</v>
      </c>
      <c r="U213" s="24">
        <v>669.6</v>
      </c>
      <c r="V213" s="23"/>
    </row>
  </sheetData>
  <mergeCells count="8">
    <mergeCell ref="D12:E12"/>
    <mergeCell ref="I12:J12"/>
    <mergeCell ref="Q11:U11"/>
    <mergeCell ref="W11:AB11"/>
    <mergeCell ref="Q13:R13"/>
    <mergeCell ref="T13:U13"/>
    <mergeCell ref="X13:Y13"/>
    <mergeCell ref="AA13:AB1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GasVolume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cp:lastModifiedBy>Havlíček Jan</cp:lastModifiedBy>
  <dcterms:created xsi:type="dcterms:W3CDTF">2001-02-28T17:33:25Z</dcterms:created>
  <dcterms:modified xsi:type="dcterms:W3CDTF">2023-09-10T11:44:14Z</dcterms:modified>
</cp:coreProperties>
</file>