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32" windowHeight="8532" activeTab="3"/>
  </bookViews>
  <sheets>
    <sheet name="TM results" sheetId="1" r:id="rId1"/>
    <sheet name="ENE results" sheetId="4" r:id="rId2"/>
    <sheet name="Toll Info" sheetId="2" r:id="rId3"/>
    <sheet name="Sheet3" sheetId="3" r:id="rId4"/>
  </sheets>
  <externalReferences>
    <externalReference r:id="rId5"/>
  </externalReferences>
  <definedNames>
    <definedName name="DCRTable">[1]Proforma!$AM$85:$AV$106</definedName>
    <definedName name="tollyears" localSheetId="1">'ENE results'!$AD$4</definedName>
    <definedName name="tollyears">'TM results'!$AD$4</definedName>
  </definedNames>
  <calcPr calcId="0"/>
</workbook>
</file>

<file path=xl/calcChain.xml><?xml version="1.0" encoding="utf-8"?>
<calcChain xmlns="http://schemas.openxmlformats.org/spreadsheetml/2006/main">
  <c r="E4" i="4" l="1"/>
  <c r="E5" i="4"/>
  <c r="E9" i="4"/>
  <c r="E10" i="4"/>
  <c r="M10" i="4"/>
  <c r="E15" i="4"/>
  <c r="E37" i="4"/>
  <c r="E38" i="4"/>
  <c r="E39" i="4"/>
  <c r="M43" i="4"/>
  <c r="E44" i="4"/>
  <c r="E48" i="4"/>
  <c r="E61" i="4"/>
  <c r="E62" i="4"/>
  <c r="E64" i="4"/>
  <c r="K5" i="2"/>
  <c r="L5" i="2"/>
  <c r="K12" i="2"/>
  <c r="L12" i="2"/>
  <c r="D21" i="2"/>
</calcChain>
</file>

<file path=xl/sharedStrings.xml><?xml version="1.0" encoding="utf-8"?>
<sst xmlns="http://schemas.openxmlformats.org/spreadsheetml/2006/main" count="217" uniqueCount="104">
  <si>
    <t>Structure:</t>
  </si>
  <si>
    <t>Percent</t>
  </si>
  <si>
    <t>Amount</t>
  </si>
  <si>
    <t>Revenue Factors</t>
  </si>
  <si>
    <t>Rate</t>
  </si>
  <si>
    <t>Equity (see below)</t>
  </si>
  <si>
    <t>Tolling/Cap'y Pmt, $/kw-mo</t>
  </si>
  <si>
    <t>Senior Debt</t>
  </si>
  <si>
    <t>Tolling Pmt1, $/kw-yr</t>
  </si>
  <si>
    <t>Subordinated Debt</t>
  </si>
  <si>
    <t>Tolling Pmt2, $/kw-yr</t>
  </si>
  <si>
    <t>Totals</t>
  </si>
  <si>
    <t>Variable O&amp;M Pmt, $/mwh</t>
  </si>
  <si>
    <t>Equity Distribution::</t>
  </si>
  <si>
    <t>Starts, $/starts/turbine/yr</t>
  </si>
  <si>
    <t>GenPower</t>
  </si>
  <si>
    <t>Fuel Passthru (toll only)</t>
  </si>
  <si>
    <t>GE</t>
  </si>
  <si>
    <t>All-In Market Price, $/mwh</t>
  </si>
  <si>
    <t>Other</t>
  </si>
  <si>
    <t>Total Electricity Revenue</t>
  </si>
  <si>
    <t>Financing:</t>
  </si>
  <si>
    <t>Interest Rate</t>
  </si>
  <si>
    <t>Senior Term Loan</t>
  </si>
  <si>
    <t>Level</t>
  </si>
  <si>
    <t>10yrTreas+280bps</t>
  </si>
  <si>
    <t>Term (years)</t>
  </si>
  <si>
    <t>Payments per year</t>
  </si>
  <si>
    <t>Typical Annual P+I</t>
  </si>
  <si>
    <t>Coverage Ratios:</t>
  </si>
  <si>
    <t>Sr Debt</t>
  </si>
  <si>
    <t xml:space="preserve">Toll-period Average: </t>
  </si>
  <si>
    <t xml:space="preserve">Toll-period Min/Max: </t>
  </si>
  <si>
    <t>1.78/1.84</t>
  </si>
  <si>
    <t xml:space="preserve">Post-Toll Avg: </t>
  </si>
  <si>
    <t xml:space="preserve">Post-Toll Min/Max: </t>
  </si>
  <si>
    <t>2.17/3.97</t>
  </si>
  <si>
    <t xml:space="preserve">Debt-period Avg: </t>
  </si>
  <si>
    <t>Debt-period Min/Max:</t>
  </si>
  <si>
    <t>1.78/3.97</t>
  </si>
  <si>
    <t xml:space="preserve">Returns: </t>
  </si>
  <si>
    <t>Project IRR, PTCF</t>
  </si>
  <si>
    <t>Case:</t>
  </si>
  <si>
    <t>Our indications have been that min coverage for this amount of tolling would be closer to 2.0x during toll period.</t>
  </si>
  <si>
    <t>Haven't seen close to 25 yrs and they're only amortizing 7% during toll period - would be much higher.</t>
  </si>
  <si>
    <t>23% seems disproportionally generous given fixed return on half the plant.</t>
  </si>
  <si>
    <t>Comments:</t>
  </si>
  <si>
    <t>Base provided by TM/AIG;  Toll 5 yrs for 50% of Cap'y &amp; Output, Mkt for 50%; Yr 6+  =100% Mkt.</t>
  </si>
  <si>
    <t>Leaving all variables the same except the term of the debt yields the following result:</t>
  </si>
  <si>
    <t>1.45/1.50</t>
  </si>
  <si>
    <t>1.77/2.12</t>
  </si>
  <si>
    <t>1.45/2.12</t>
  </si>
  <si>
    <t>Result:  Their model doesn't support this level of debt b/c coverage is way too tight.  This would be BB paper.</t>
  </si>
  <si>
    <t>2.27/2.96</t>
  </si>
  <si>
    <t>Our view of a 'baseline'</t>
  </si>
  <si>
    <t>Base provided by TM/AIG;  pure merchant with market debt structure</t>
  </si>
  <si>
    <t>Start Date</t>
  </si>
  <si>
    <t>Vol Curve</t>
  </si>
  <si>
    <t>Price Curve</t>
  </si>
  <si>
    <t>Hours</t>
  </si>
  <si>
    <t>Qty</t>
  </si>
  <si>
    <t>Nom Mwh</t>
  </si>
  <si>
    <t>Mid</t>
  </si>
  <si>
    <t>Total Option Upfront Payment</t>
  </si>
  <si>
    <t>Option Intrinsic Value</t>
  </si>
  <si>
    <t>100% Buy Call</t>
  </si>
  <si>
    <t>100% Sell Put</t>
  </si>
  <si>
    <t>End Date</t>
  </si>
  <si>
    <t>M-F; 5*16</t>
  </si>
  <si>
    <t>Avg Option Strike</t>
  </si>
  <si>
    <t xml:space="preserve">Term </t>
  </si>
  <si>
    <t>ENE Value</t>
  </si>
  <si>
    <t>Ozzie's Collar:</t>
  </si>
  <si>
    <t>Mezz Collar:</t>
  </si>
  <si>
    <t>Base provided by TM/AIG;  our collar on all 5*16 for 15 yrs.</t>
  </si>
  <si>
    <t>10yrTreas+250bps</t>
  </si>
  <si>
    <t>Mezzanine Loan</t>
  </si>
  <si>
    <t>10yrTreas+400bps</t>
  </si>
  <si>
    <t>Premium</t>
  </si>
  <si>
    <t>11% make-whole at T+100 bps</t>
  </si>
  <si>
    <t>Collar (see terms)</t>
  </si>
  <si>
    <t>42.50 - 52.50</t>
  </si>
  <si>
    <t>1.66/4.58</t>
  </si>
  <si>
    <t>Sub debt refinanced with $135MM in Senior with prepay; senior coverage is post take-out</t>
  </si>
  <si>
    <t>Enron Equity Value after Refinancing</t>
  </si>
  <si>
    <t>Enron Equity Investment</t>
  </si>
  <si>
    <t>Net Value @ PV 12%</t>
  </si>
  <si>
    <t>IRR</t>
  </si>
  <si>
    <t>Equates to 12.5% of total sub loan</t>
  </si>
  <si>
    <t>Mezz investment with this collar adds additional $11MM in value…</t>
  </si>
  <si>
    <t>Rough estimate of TMs weekend volume</t>
  </si>
  <si>
    <t>Rough TM total dispatch estimate for BE collar</t>
  </si>
  <si>
    <t>Background for our mezzanine case:</t>
  </si>
  <si>
    <t>Volume</t>
  </si>
  <si>
    <t>Annual collared volume from Ozzie's case</t>
  </si>
  <si>
    <t>Incremenal to get 5*16 on full 1217 MW</t>
  </si>
  <si>
    <t>Pricing</t>
  </si>
  <si>
    <t>Floats at TMs curve b/w collar</t>
  </si>
  <si>
    <t>Floats at TMs weekend power curve</t>
  </si>
  <si>
    <t>Issues:</t>
  </si>
  <si>
    <t>More background on fuel and transport</t>
  </si>
  <si>
    <t>More detailed support of dispatch assumptions</t>
  </si>
  <si>
    <t>Collar MUST be refined further for this duration; merely an indication</t>
  </si>
  <si>
    <t>We needed a bump to cover the early years…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</si>
</sst>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71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1">
    <xf numFmtId="0" fontId="0" fillId="0" borderId="0" xfId="0"/>
    <xf numFmtId="43" fontId="0" fillId="0" borderId="0" xfId="1" applyFont="1"/>
    <xf numFmtId="165" fontId="0" fillId="0" borderId="0" xfId="1" applyNumberFormat="1" applyFont="1"/>
    <xf numFmtId="9" fontId="0" fillId="0" borderId="0" xfId="3" applyFont="1"/>
    <xf numFmtId="10" fontId="0" fillId="0" borderId="0" xfId="3" applyNumberFormat="1" applyFont="1"/>
    <xf numFmtId="2" fontId="0" fillId="0" borderId="0" xfId="0" applyNumberFormat="1"/>
    <xf numFmtId="14" fontId="0" fillId="0" borderId="0" xfId="0" applyNumberFormat="1"/>
    <xf numFmtId="9" fontId="2" fillId="0" borderId="0" xfId="3" applyFont="1"/>
    <xf numFmtId="9" fontId="0" fillId="0" borderId="1" xfId="3" applyFont="1" applyBorder="1"/>
    <xf numFmtId="165" fontId="0" fillId="0" borderId="1" xfId="1" applyNumberFormat="1" applyFont="1" applyBorder="1"/>
    <xf numFmtId="0" fontId="0" fillId="0" borderId="2" xfId="0" applyBorder="1"/>
    <xf numFmtId="2" fontId="0" fillId="0" borderId="3" xfId="0" applyNumberFormat="1" applyBorder="1"/>
    <xf numFmtId="0" fontId="2" fillId="0" borderId="0" xfId="0" applyFont="1"/>
    <xf numFmtId="2" fontId="2" fillId="0" borderId="3" xfId="0" applyNumberFormat="1" applyFont="1" applyBorder="1"/>
    <xf numFmtId="0" fontId="2" fillId="0" borderId="3" xfId="0" applyFont="1" applyBorder="1"/>
    <xf numFmtId="9" fontId="2" fillId="0" borderId="2" xfId="3" applyFont="1" applyBorder="1"/>
    <xf numFmtId="10" fontId="2" fillId="0" borderId="0" xfId="3" applyNumberFormat="1" applyFont="1"/>
    <xf numFmtId="0" fontId="0" fillId="0" borderId="0" xfId="0" applyAlignment="1">
      <alignment horizontal="right"/>
    </xf>
    <xf numFmtId="171" fontId="0" fillId="0" borderId="0" xfId="2" applyNumberFormat="1" applyFont="1"/>
    <xf numFmtId="171" fontId="2" fillId="0" borderId="3" xfId="2" applyNumberFormat="1" applyFont="1" applyBorder="1"/>
    <xf numFmtId="171" fontId="0" fillId="0" borderId="1" xfId="2" applyNumberFormat="1" applyFont="1" applyBorder="1"/>
    <xf numFmtId="171" fontId="2" fillId="0" borderId="0" xfId="2" applyNumberFormat="1" applyFont="1"/>
    <xf numFmtId="0" fontId="0" fillId="0" borderId="0" xfId="0" applyBorder="1"/>
    <xf numFmtId="0" fontId="0" fillId="0" borderId="4" xfId="0" applyBorder="1"/>
    <xf numFmtId="165" fontId="1" fillId="0" borderId="0" xfId="1" applyNumberFormat="1"/>
    <xf numFmtId="9" fontId="1" fillId="0" borderId="0" xfId="3"/>
    <xf numFmtId="171" fontId="1" fillId="0" borderId="0" xfId="2" applyNumberFormat="1"/>
    <xf numFmtId="43" fontId="1" fillId="0" borderId="0" xfId="1"/>
    <xf numFmtId="9" fontId="1" fillId="0" borderId="1" xfId="3" applyBorder="1"/>
    <xf numFmtId="171" fontId="1" fillId="0" borderId="1" xfId="2" applyNumberFormat="1" applyBorder="1"/>
    <xf numFmtId="10" fontId="1" fillId="0" borderId="0" xfId="3" applyNumberFormat="1"/>
    <xf numFmtId="43" fontId="1" fillId="0" borderId="1" xfId="1" applyBorder="1"/>
    <xf numFmtId="0" fontId="2" fillId="0" borderId="0" xfId="0" applyFont="1" applyAlignment="1">
      <alignment horizontal="center" wrapText="1"/>
    </xf>
    <xf numFmtId="171" fontId="0" fillId="0" borderId="0" xfId="0" applyNumberFormat="1"/>
    <xf numFmtId="0" fontId="2" fillId="0" borderId="2" xfId="0" applyFont="1" applyBorder="1"/>
    <xf numFmtId="171" fontId="2" fillId="0" borderId="5" xfId="0" applyNumberFormat="1" applyFont="1" applyBorder="1"/>
    <xf numFmtId="171" fontId="2" fillId="0" borderId="3" xfId="0" applyNumberFormat="1" applyFont="1" applyBorder="1"/>
    <xf numFmtId="0" fontId="2" fillId="0" borderId="0" xfId="0" applyFont="1" applyAlignment="1">
      <alignment horizontal="left" wrapText="1"/>
    </xf>
    <xf numFmtId="14" fontId="0" fillId="0" borderId="6" xfId="0" applyNumberFormat="1" applyBorder="1"/>
    <xf numFmtId="165" fontId="0" fillId="0" borderId="6" xfId="1" applyNumberFormat="1" applyFont="1" applyBorder="1"/>
    <xf numFmtId="44" fontId="0" fillId="0" borderId="6" xfId="2" applyNumberFormat="1" applyFont="1" applyBorder="1"/>
    <xf numFmtId="171" fontId="0" fillId="0" borderId="6" xfId="2" applyNumberFormat="1" applyFont="1" applyBorder="1"/>
    <xf numFmtId="171" fontId="0" fillId="0" borderId="7" xfId="2" applyNumberFormat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4" fontId="0" fillId="0" borderId="1" xfId="0" applyNumberFormat="1" applyBorder="1"/>
    <xf numFmtId="0" fontId="0" fillId="0" borderId="1" xfId="0" applyBorder="1"/>
    <xf numFmtId="44" fontId="0" fillId="0" borderId="1" xfId="2" applyNumberFormat="1" applyFont="1" applyBorder="1"/>
    <xf numFmtId="171" fontId="0" fillId="0" borderId="11" xfId="2" applyNumberFormat="1" applyFont="1" applyBorder="1"/>
    <xf numFmtId="44" fontId="1" fillId="0" borderId="0" xfId="2"/>
    <xf numFmtId="44" fontId="1" fillId="0" borderId="3" xfId="2" applyBorder="1"/>
    <xf numFmtId="9" fontId="1" fillId="0" borderId="5" xfId="3" applyBorder="1"/>
    <xf numFmtId="44" fontId="1" fillId="0" borderId="5" xfId="2" applyBorder="1"/>
    <xf numFmtId="165" fontId="1" fillId="0" borderId="0" xfId="1" applyNumberFormat="1" applyFont="1"/>
    <xf numFmtId="0" fontId="2" fillId="0" borderId="0" xfId="0" applyFont="1" applyBorder="1"/>
    <xf numFmtId="10" fontId="1" fillId="0" borderId="0" xfId="3" applyNumberFormat="1" applyFont="1"/>
    <xf numFmtId="2" fontId="2" fillId="0" borderId="3" xfId="0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43" fontId="1" fillId="0" borderId="0" xfId="1" applyFont="1"/>
    <xf numFmtId="171" fontId="0" fillId="0" borderId="0" xfId="2" applyNumberFormat="1" applyFont="1" applyBorder="1"/>
    <xf numFmtId="0" fontId="2" fillId="0" borderId="4" xfId="0" applyFont="1" applyBorder="1"/>
    <xf numFmtId="0" fontId="2" fillId="0" borderId="6" xfId="0" applyFont="1" applyBorder="1"/>
    <xf numFmtId="171" fontId="2" fillId="0" borderId="7" xfId="2" applyNumberFormat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" xfId="0" applyFont="1" applyBorder="1"/>
    <xf numFmtId="10" fontId="2" fillId="0" borderId="11" xfId="0" applyNumberFormat="1" applyFont="1" applyBorder="1"/>
    <xf numFmtId="44" fontId="0" fillId="0" borderId="0" xfId="2" applyNumberFormat="1" applyFont="1"/>
    <xf numFmtId="165" fontId="0" fillId="0" borderId="0" xfId="0" applyNumberFormat="1"/>
    <xf numFmtId="43" fontId="0" fillId="0" borderId="6" xfId="1" applyFont="1" applyBorder="1" applyAlignment="1">
      <alignment horizontal="center"/>
    </xf>
    <xf numFmtId="0" fontId="0" fillId="0" borderId="0" xfId="0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10" fontId="1" fillId="0" borderId="1" xfId="3" applyNumberFormat="1" applyBorder="1"/>
    <xf numFmtId="10" fontId="0" fillId="0" borderId="0" xfId="3" applyNumberFormat="1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~005307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Technical"/>
      <sheetName val="CapCosts"/>
      <sheetName val="ConSched"/>
      <sheetName val="Market"/>
      <sheetName val="Fuel"/>
      <sheetName val="Proforma"/>
      <sheetName val="Notes"/>
    </sheetNames>
    <sheetDataSet>
      <sheetData sheetId="0"/>
      <sheetData sheetId="1"/>
      <sheetData sheetId="2"/>
      <sheetData sheetId="3"/>
      <sheetData sheetId="4"/>
      <sheetData sheetId="5"/>
      <sheetData sheetId="6">
        <row r="85">
          <cell r="AM85">
            <v>0</v>
          </cell>
          <cell r="AN85">
            <v>1.7649103748073769</v>
          </cell>
          <cell r="AO85" t="str">
            <v>1.45/2.12</v>
          </cell>
          <cell r="AP85">
            <v>1.7649103748073769</v>
          </cell>
          <cell r="AQ85" t="str">
            <v>1.45/2.12</v>
          </cell>
          <cell r="AR85">
            <v>0.20329379329918015</v>
          </cell>
          <cell r="AS85" t="str">
            <v>N/A</v>
          </cell>
          <cell r="AT85">
            <v>0.67241872702973604</v>
          </cell>
          <cell r="AU85">
            <v>1.7649103748073769</v>
          </cell>
          <cell r="AV85" t="str">
            <v>1.45/2.12</v>
          </cell>
        </row>
        <row r="86">
          <cell r="AM86">
            <v>5</v>
          </cell>
          <cell r="AN86">
            <v>1.4762362498224781</v>
          </cell>
          <cell r="AO86" t="str">
            <v>1.45/1.50</v>
          </cell>
          <cell r="AP86">
            <v>1.909247437299826</v>
          </cell>
          <cell r="AQ86" t="str">
            <v>1.77/2.12</v>
          </cell>
          <cell r="AR86">
            <v>-0.11822707618962161</v>
          </cell>
          <cell r="AS86">
            <v>0.58339507369046306</v>
          </cell>
          <cell r="AT86">
            <v>0.6946746403645544</v>
          </cell>
          <cell r="AU86">
            <v>1.909247437299826</v>
          </cell>
          <cell r="AV86" t="str">
            <v>1.77/2.12</v>
          </cell>
        </row>
        <row r="87">
          <cell r="AM87">
            <v>6</v>
          </cell>
          <cell r="AN87">
            <v>1.5251385815189742</v>
          </cell>
          <cell r="AO87" t="str">
            <v>1.45/1.77</v>
          </cell>
          <cell r="AP87">
            <v>1.9247582369996452</v>
          </cell>
          <cell r="AQ87" t="str">
            <v>1.79/2.12</v>
          </cell>
          <cell r="AR87">
            <v>-2.9072075486199247E-2</v>
          </cell>
          <cell r="AS87">
            <v>0.58690875004640464</v>
          </cell>
          <cell r="AT87">
            <v>0.69942187765605124</v>
          </cell>
          <cell r="AU87">
            <v>1.9247582369996452</v>
          </cell>
          <cell r="AV87" t="str">
            <v>1.79/2.12</v>
          </cell>
        </row>
        <row r="88">
          <cell r="AM88">
            <v>7</v>
          </cell>
          <cell r="AN88">
            <v>1.5628533900080106</v>
          </cell>
          <cell r="AO88" t="str">
            <v>1.45/1.79</v>
          </cell>
          <cell r="AP88">
            <v>1.9417102365068224</v>
          </cell>
          <cell r="AQ88" t="str">
            <v>1.84/2.12</v>
          </cell>
          <cell r="AR88">
            <v>2.631159880470172E-2</v>
          </cell>
          <cell r="AS88">
            <v>0.59061256158549846</v>
          </cell>
          <cell r="AT88">
            <v>0.70423223581360628</v>
          </cell>
          <cell r="AU88">
            <v>1.9417102365068224</v>
          </cell>
          <cell r="AV88" t="str">
            <v>1.84/2.12</v>
          </cell>
        </row>
        <row r="89">
          <cell r="AM89">
            <v>8</v>
          </cell>
          <cell r="AN89">
            <v>1.6073971944667995</v>
          </cell>
          <cell r="AO89" t="str">
            <v>1.45/1.92</v>
          </cell>
          <cell r="AP89">
            <v>1.9449254380537511</v>
          </cell>
          <cell r="AQ89" t="str">
            <v>1.84/2.12</v>
          </cell>
          <cell r="AR89">
            <v>6.8182282256252433E-2</v>
          </cell>
          <cell r="AS89">
            <v>0.59380860085570042</v>
          </cell>
          <cell r="AT89">
            <v>0.70941172758222348</v>
          </cell>
          <cell r="AU89">
            <v>1.9449254380537511</v>
          </cell>
          <cell r="AV89" t="str">
            <v>1.84/2.12</v>
          </cell>
        </row>
        <row r="90">
          <cell r="AM90">
            <v>9</v>
          </cell>
          <cell r="AN90">
            <v>1.6366429846345762</v>
          </cell>
          <cell r="AO90" t="str">
            <v>1.45/1.92</v>
          </cell>
          <cell r="AP90">
            <v>1.9573114600665775</v>
          </cell>
          <cell r="AQ90" t="str">
            <v>1.84/2.12</v>
          </cell>
          <cell r="AR90">
            <v>9.5183365385754407E-2</v>
          </cell>
          <cell r="AS90">
            <v>0.59542534741557462</v>
          </cell>
          <cell r="AT90">
            <v>0.71572750306270183</v>
          </cell>
          <cell r="AU90">
            <v>1.9573114600665775</v>
          </cell>
          <cell r="AV90" t="str">
            <v>1.84/2.12</v>
          </cell>
        </row>
        <row r="91">
          <cell r="AM91">
            <v>10</v>
          </cell>
          <cell r="AN91">
            <v>1.6573783139608871</v>
          </cell>
          <cell r="AO91" t="str">
            <v>1.45/1.92</v>
          </cell>
          <cell r="AP91">
            <v>1.9799744965003563</v>
          </cell>
          <cell r="AQ91" t="str">
            <v>1.89/2.12</v>
          </cell>
          <cell r="AR91">
            <v>0.11401541023379037</v>
          </cell>
          <cell r="AS91">
            <v>0.59707543713108369</v>
          </cell>
          <cell r="AT91">
            <v>0.72264758696217102</v>
          </cell>
          <cell r="AU91">
            <v>1.9799744965003563</v>
          </cell>
          <cell r="AV91" t="str">
            <v>1.89/2.12</v>
          </cell>
        </row>
        <row r="92">
          <cell r="AM92">
            <v>11</v>
          </cell>
          <cell r="AN92">
            <v>1.6781165877754014</v>
          </cell>
          <cell r="AO92" t="str">
            <v>1.45/1.92</v>
          </cell>
          <cell r="AP92">
            <v>2.0035932891453085</v>
          </cell>
          <cell r="AQ92" t="str">
            <v>1.92/2.12</v>
          </cell>
          <cell r="AR92">
            <v>0.12861527558565747</v>
          </cell>
          <cell r="AS92">
            <v>0.59983780082819504</v>
          </cell>
          <cell r="AT92">
            <v>0.7294465976166612</v>
          </cell>
          <cell r="AU92">
            <v>2.0035932891453085</v>
          </cell>
          <cell r="AV92" t="str">
            <v>1.92/2.12</v>
          </cell>
        </row>
        <row r="93">
          <cell r="AM93">
            <v>12</v>
          </cell>
          <cell r="AN93">
            <v>1.6984555548081091</v>
          </cell>
          <cell r="AO93" t="str">
            <v>1.45/1.92</v>
          </cell>
          <cell r="AP93">
            <v>2.0307296548044467</v>
          </cell>
          <cell r="AQ93" t="str">
            <v>1.97/2.12</v>
          </cell>
          <cell r="AR93">
            <v>0.14001444534894869</v>
          </cell>
          <cell r="AS93">
            <v>0.60416205405204737</v>
          </cell>
          <cell r="AT93">
            <v>0.73542488670144879</v>
          </cell>
          <cell r="AU93">
            <v>2.0307296548044467</v>
          </cell>
          <cell r="AV93" t="str">
            <v>1.97/2.12</v>
          </cell>
        </row>
        <row r="94">
          <cell r="AM94">
            <v>13</v>
          </cell>
          <cell r="AN94">
            <v>1.7189982731131077</v>
          </cell>
          <cell r="AO94" t="str">
            <v>1.45/1.97</v>
          </cell>
          <cell r="AP94">
            <v>2.0633390358201265</v>
          </cell>
          <cell r="AQ94" t="str">
            <v>2.01/2.12</v>
          </cell>
          <cell r="AR94">
            <v>0.14907779760596296</v>
          </cell>
          <cell r="AS94">
            <v>0.61009426696479818</v>
          </cell>
          <cell r="AT94">
            <v>0.7399368921000854</v>
          </cell>
          <cell r="AU94">
            <v>2.0633390358201265</v>
          </cell>
          <cell r="AV94" t="str">
            <v>2.01/2.12</v>
          </cell>
        </row>
        <row r="95">
          <cell r="AM95">
            <v>14</v>
          </cell>
          <cell r="AN95">
            <v>1.7398902479086991</v>
          </cell>
          <cell r="AO95" t="str">
            <v>1.45/2.01</v>
          </cell>
          <cell r="AP95">
            <v>2.1151921513888645</v>
          </cell>
          <cell r="AQ95" t="str">
            <v>2.12/2.12</v>
          </cell>
          <cell r="AR95">
            <v>0.15636643102479225</v>
          </cell>
          <cell r="AS95">
            <v>0.61463397862207592</v>
          </cell>
          <cell r="AT95">
            <v>0.74596295227584897</v>
          </cell>
          <cell r="AU95">
            <v>2.1151921513888645</v>
          </cell>
          <cell r="AV95" t="str">
            <v>2.12/2.12</v>
          </cell>
        </row>
        <row r="96">
          <cell r="AM96">
            <v>15</v>
          </cell>
          <cell r="AN96">
            <v>1.7649103748073769</v>
          </cell>
          <cell r="AO96" t="str">
            <v>1.45/2.12</v>
          </cell>
          <cell r="AP96" t="e">
            <v>#DIV/0!</v>
          </cell>
          <cell r="AQ96" t="str">
            <v>0.00/0.00</v>
          </cell>
          <cell r="AR96">
            <v>0.16257729374919463</v>
          </cell>
          <cell r="AS96">
            <v>0.61833570367895463</v>
          </cell>
          <cell r="AT96">
            <v>0.75354326205590816</v>
          </cell>
          <cell r="AU96" t="e">
            <v>#DIV/0!</v>
          </cell>
          <cell r="AV96" t="str">
            <v>0.00/0.00</v>
          </cell>
        </row>
        <row r="97">
          <cell r="AM97">
            <v>16</v>
          </cell>
          <cell r="AN97">
            <v>1.7649103748073769</v>
          </cell>
          <cell r="AO97" t="str">
            <v>1.45/2.12</v>
          </cell>
          <cell r="AP97" t="e">
            <v>#DIV/0!</v>
          </cell>
          <cell r="AQ97" t="str">
            <v>0.00/0.00</v>
          </cell>
          <cell r="AR97">
            <v>0.17196892434002986</v>
          </cell>
          <cell r="AS97">
            <v>0.62349788801184247</v>
          </cell>
          <cell r="AT97">
            <v>0.75938910750599131</v>
          </cell>
          <cell r="AU97" t="e">
            <v>#DIV/0!</v>
          </cell>
          <cell r="AV97" t="str">
            <v>0.00/0.00</v>
          </cell>
        </row>
        <row r="98">
          <cell r="AM98">
            <v>17</v>
          </cell>
          <cell r="AN98">
            <v>1.7649103748073769</v>
          </cell>
          <cell r="AO98" t="str">
            <v>1.45/2.12</v>
          </cell>
          <cell r="AP98" t="e">
            <v>#DIV/0!</v>
          </cell>
          <cell r="AQ98" t="str">
            <v>0.00/0.00</v>
          </cell>
          <cell r="AR98">
            <v>0.17961764578805098</v>
          </cell>
          <cell r="AS98">
            <v>0.63023351436576414</v>
          </cell>
          <cell r="AT98">
            <v>0.76206230394067631</v>
          </cell>
          <cell r="AU98" t="e">
            <v>#DIV/0!</v>
          </cell>
          <cell r="AV98" t="str">
            <v>0.00/0.00</v>
          </cell>
        </row>
        <row r="99">
          <cell r="AM99">
            <v>18</v>
          </cell>
          <cell r="AN99">
            <v>1.7649103748073769</v>
          </cell>
          <cell r="AO99" t="str">
            <v>1.45/2.12</v>
          </cell>
          <cell r="AP99" t="e">
            <v>#DIV/0!</v>
          </cell>
          <cell r="AQ99" t="str">
            <v>0.00/0.00</v>
          </cell>
          <cell r="AR99">
            <v>0.18520887067990999</v>
          </cell>
          <cell r="AS99">
            <v>0.63539867458225574</v>
          </cell>
          <cell r="AT99">
            <v>0.76761314760897104</v>
          </cell>
          <cell r="AU99" t="e">
            <v>#DIV/0!</v>
          </cell>
          <cell r="AV99" t="str">
            <v>0.00/0.00</v>
          </cell>
        </row>
        <row r="100">
          <cell r="AM100">
            <v>19</v>
          </cell>
          <cell r="AN100">
            <v>1.7649103748073769</v>
          </cell>
          <cell r="AO100" t="str">
            <v>1.45/2.12</v>
          </cell>
          <cell r="AP100" t="e">
            <v>#DIV/0!</v>
          </cell>
          <cell r="AQ100" t="str">
            <v>0.00/0.00</v>
          </cell>
          <cell r="AR100">
            <v>0.18977367755707134</v>
          </cell>
          <cell r="AS100">
            <v>0.64171485610674428</v>
          </cell>
          <cell r="AT100">
            <v>0.76964765161921012</v>
          </cell>
          <cell r="AU100" t="e">
            <v>#DIV/0!</v>
          </cell>
          <cell r="AV100" t="str">
            <v>0.00/0.00</v>
          </cell>
        </row>
        <row r="101">
          <cell r="AM101">
            <v>20</v>
          </cell>
          <cell r="AN101">
            <v>1.7649103748073769</v>
          </cell>
          <cell r="AO101" t="str">
            <v>1.45/2.12</v>
          </cell>
          <cell r="AP101" t="e">
            <v>#DIV/0!</v>
          </cell>
          <cell r="AQ101" t="str">
            <v>0.00/0.00</v>
          </cell>
          <cell r="AR101">
            <v>0.19340349011002811</v>
          </cell>
          <cell r="AS101">
            <v>0.64729872480231665</v>
          </cell>
          <cell r="AT101">
            <v>0.77289873593941416</v>
          </cell>
          <cell r="AU101" t="e">
            <v>#DIV/0!</v>
          </cell>
          <cell r="AV101" t="str">
            <v>0.00/0.00</v>
          </cell>
        </row>
        <row r="102">
          <cell r="AM102">
            <v>21</v>
          </cell>
          <cell r="AN102">
            <v>1.7649103748073769</v>
          </cell>
          <cell r="AO102" t="str">
            <v>1.45/2.12</v>
          </cell>
          <cell r="AP102" t="e">
            <v>#DIV/0!</v>
          </cell>
          <cell r="AQ102" t="str">
            <v>0.00/0.00</v>
          </cell>
          <cell r="AR102">
            <v>0.19627261431486173</v>
          </cell>
          <cell r="AS102">
            <v>0.65327967771360695</v>
          </cell>
          <cell r="AT102">
            <v>0.77289873593941416</v>
          </cell>
          <cell r="AU102" t="e">
            <v>#DIV/0!</v>
          </cell>
          <cell r="AV102" t="str">
            <v>0.00/0.00</v>
          </cell>
        </row>
        <row r="103">
          <cell r="AM103">
            <v>22</v>
          </cell>
          <cell r="AN103">
            <v>1.7649103748073769</v>
          </cell>
          <cell r="AO103" t="str">
            <v>1.45/2.12</v>
          </cell>
          <cell r="AP103" t="e">
            <v>#DIV/0!</v>
          </cell>
          <cell r="AQ103" t="str">
            <v>0.00/0.00</v>
          </cell>
          <cell r="AR103">
            <v>0.19863699328514131</v>
          </cell>
          <cell r="AS103">
            <v>0.65871690763296187</v>
          </cell>
          <cell r="AT103">
            <v>0.77289873593941427</v>
          </cell>
          <cell r="AU103" t="e">
            <v>#DIV/0!</v>
          </cell>
          <cell r="AV103" t="str">
            <v>0.00/0.00</v>
          </cell>
        </row>
        <row r="104">
          <cell r="AM104">
            <v>23</v>
          </cell>
          <cell r="AN104">
            <v>1.7649103748073769</v>
          </cell>
          <cell r="AO104" t="str">
            <v>1.45/2.12</v>
          </cell>
          <cell r="AP104" t="e">
            <v>#DIV/0!</v>
          </cell>
          <cell r="AQ104" t="str">
            <v>0.00/0.00</v>
          </cell>
          <cell r="AR104">
            <v>0.20047268350310193</v>
          </cell>
          <cell r="AS104">
            <v>0.66368133495063364</v>
          </cell>
          <cell r="AT104">
            <v>0.77289873593941416</v>
          </cell>
          <cell r="AU104" t="e">
            <v>#DIV/0!</v>
          </cell>
          <cell r="AV104" t="str">
            <v>0.00/0.00</v>
          </cell>
        </row>
        <row r="105">
          <cell r="AM105">
            <v>24</v>
          </cell>
          <cell r="AN105">
            <v>1.7649103748073769</v>
          </cell>
          <cell r="AO105" t="str">
            <v>1.45/2.12</v>
          </cell>
          <cell r="AP105" t="e">
            <v>#DIV/0!</v>
          </cell>
          <cell r="AQ105" t="str">
            <v>0.00/0.00</v>
          </cell>
          <cell r="AR105">
            <v>0.20199976457056498</v>
          </cell>
          <cell r="AS105">
            <v>0.66823205999183288</v>
          </cell>
          <cell r="AT105">
            <v>0.77289873593941416</v>
          </cell>
          <cell r="AU105" t="e">
            <v>#DIV/0!</v>
          </cell>
          <cell r="AV105" t="str">
            <v>0.00/0.00</v>
          </cell>
        </row>
        <row r="106">
          <cell r="AM106">
            <v>25</v>
          </cell>
          <cell r="AN106">
            <v>1.7649103748073769</v>
          </cell>
          <cell r="AO106" t="str">
            <v>1.45/2.12</v>
          </cell>
          <cell r="AP106" t="str">
            <v>N/A</v>
          </cell>
          <cell r="AQ106" t="str">
            <v>N/A</v>
          </cell>
          <cell r="AR106">
            <v>0.20329379329918015</v>
          </cell>
          <cell r="AS106">
            <v>0.67241872702973604</v>
          </cell>
          <cell r="AT106" t="str">
            <v>N/A</v>
          </cell>
          <cell r="AU106" t="str">
            <v>N/A</v>
          </cell>
          <cell r="AV106" t="str">
            <v>N/A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5"/>
  <sheetViews>
    <sheetView showGridLines="0" topLeftCell="A13" workbookViewId="0">
      <selection activeCell="I43" sqref="H43:I43"/>
    </sheetView>
  </sheetViews>
  <sheetFormatPr defaultRowHeight="13.2" x14ac:dyDescent="0.25"/>
  <cols>
    <col min="1" max="2" width="3.33203125" customWidth="1"/>
    <col min="3" max="3" width="22" customWidth="1"/>
    <col min="5" max="5" width="16.33203125" style="2" customWidth="1"/>
    <col min="6" max="7" width="4.44140625" customWidth="1"/>
    <col min="8" max="9" width="2.5546875" customWidth="1"/>
    <col min="14" max="14" width="14.88671875" style="2" bestFit="1" customWidth="1"/>
  </cols>
  <sheetData>
    <row r="1" spans="1:13" x14ac:dyDescent="0.25">
      <c r="A1" t="s">
        <v>42</v>
      </c>
      <c r="C1" s="12" t="s">
        <v>47</v>
      </c>
    </row>
    <row r="3" spans="1:13" x14ac:dyDescent="0.25">
      <c r="A3" t="s">
        <v>0</v>
      </c>
      <c r="D3" t="s">
        <v>1</v>
      </c>
      <c r="E3" s="2" t="s">
        <v>2</v>
      </c>
      <c r="I3" t="s">
        <v>3</v>
      </c>
      <c r="M3" s="17" t="s">
        <v>4</v>
      </c>
    </row>
    <row r="4" spans="1:13" x14ac:dyDescent="0.25">
      <c r="B4" t="s">
        <v>5</v>
      </c>
      <c r="D4" s="3">
        <v>0.3</v>
      </c>
      <c r="E4" s="18">
        <v>198304019.02693376</v>
      </c>
      <c r="J4" t="s">
        <v>6</v>
      </c>
      <c r="M4" s="1">
        <v>6.5</v>
      </c>
    </row>
    <row r="5" spans="1:13" x14ac:dyDescent="0.25">
      <c r="B5" t="s">
        <v>7</v>
      </c>
      <c r="D5" s="15">
        <v>0.7</v>
      </c>
      <c r="E5" s="19">
        <v>462709377.72951204</v>
      </c>
      <c r="J5" t="s">
        <v>8</v>
      </c>
      <c r="M5" s="1">
        <v>78</v>
      </c>
    </row>
    <row r="6" spans="1:13" x14ac:dyDescent="0.25">
      <c r="B6" t="s">
        <v>9</v>
      </c>
      <c r="D6" s="8">
        <v>0</v>
      </c>
      <c r="E6" s="20">
        <v>0</v>
      </c>
      <c r="J6" t="s">
        <v>10</v>
      </c>
      <c r="M6" s="1">
        <v>0</v>
      </c>
    </row>
    <row r="7" spans="1:13" x14ac:dyDescent="0.25">
      <c r="C7" t="s">
        <v>11</v>
      </c>
      <c r="D7" s="7">
        <v>1</v>
      </c>
      <c r="E7" s="21">
        <v>661013396.75644577</v>
      </c>
      <c r="J7" t="s">
        <v>12</v>
      </c>
      <c r="M7" s="1">
        <v>2.1</v>
      </c>
    </row>
    <row r="8" spans="1:13" x14ac:dyDescent="0.25">
      <c r="B8" t="s">
        <v>13</v>
      </c>
      <c r="D8" s="3"/>
      <c r="E8" s="18"/>
      <c r="J8" t="s">
        <v>14</v>
      </c>
      <c r="M8" s="1">
        <v>5000</v>
      </c>
    </row>
    <row r="9" spans="1:13" x14ac:dyDescent="0.25">
      <c r="C9" t="s">
        <v>15</v>
      </c>
      <c r="D9" s="3">
        <v>0.6</v>
      </c>
      <c r="E9" s="18">
        <v>118982411.41616026</v>
      </c>
      <c r="J9" t="s">
        <v>16</v>
      </c>
      <c r="M9" s="1">
        <v>25.105955059364163</v>
      </c>
    </row>
    <row r="10" spans="1:13" x14ac:dyDescent="0.25">
      <c r="C10" t="s">
        <v>17</v>
      </c>
      <c r="D10" s="3">
        <v>0.4</v>
      </c>
      <c r="E10" s="18">
        <v>79321607.610773504</v>
      </c>
      <c r="J10" t="s">
        <v>18</v>
      </c>
      <c r="M10" s="1">
        <v>49.132038579959271</v>
      </c>
    </row>
    <row r="11" spans="1:13" x14ac:dyDescent="0.25">
      <c r="C11" t="s">
        <v>19</v>
      </c>
      <c r="D11" s="3">
        <v>0</v>
      </c>
      <c r="E11" s="18">
        <v>0</v>
      </c>
      <c r="J11" t="s">
        <v>20</v>
      </c>
      <c r="M11" s="1">
        <v>47.325051867879367</v>
      </c>
    </row>
    <row r="13" spans="1:13" x14ac:dyDescent="0.25">
      <c r="A13" t="s">
        <v>21</v>
      </c>
      <c r="I13" t="s">
        <v>40</v>
      </c>
    </row>
    <row r="14" spans="1:13" x14ac:dyDescent="0.25">
      <c r="B14" t="s">
        <v>23</v>
      </c>
      <c r="D14" t="s">
        <v>24</v>
      </c>
      <c r="J14" s="12" t="s">
        <v>41</v>
      </c>
      <c r="M14" s="16">
        <v>0.2343847055275253</v>
      </c>
    </row>
    <row r="15" spans="1:13" x14ac:dyDescent="0.25">
      <c r="C15" t="s">
        <v>2</v>
      </c>
      <c r="E15" s="18">
        <v>462709377.72951204</v>
      </c>
      <c r="M15" s="4"/>
    </row>
    <row r="16" spans="1:13" x14ac:dyDescent="0.25">
      <c r="C16" t="s">
        <v>22</v>
      </c>
      <c r="D16" s="4">
        <v>8.676976744186049E-2</v>
      </c>
      <c r="E16" s="2" t="s">
        <v>25</v>
      </c>
    </row>
    <row r="17" spans="1:5" x14ac:dyDescent="0.25">
      <c r="C17" s="10" t="s">
        <v>26</v>
      </c>
      <c r="D17" s="14">
        <v>25</v>
      </c>
    </row>
    <row r="18" spans="1:5" x14ac:dyDescent="0.25">
      <c r="C18" t="s">
        <v>27</v>
      </c>
      <c r="D18">
        <v>2</v>
      </c>
    </row>
    <row r="19" spans="1:5" x14ac:dyDescent="0.25">
      <c r="C19" t="s">
        <v>28</v>
      </c>
      <c r="E19" s="18">
        <v>45374477.0949817</v>
      </c>
    </row>
    <row r="22" spans="1:5" x14ac:dyDescent="0.25">
      <c r="B22" t="s">
        <v>29</v>
      </c>
      <c r="D22" t="s">
        <v>30</v>
      </c>
    </row>
    <row r="23" spans="1:5" x14ac:dyDescent="0.25">
      <c r="C23" s="10" t="s">
        <v>31</v>
      </c>
      <c r="D23" s="13">
        <v>1.8119502730936787</v>
      </c>
    </row>
    <row r="24" spans="1:5" x14ac:dyDescent="0.25">
      <c r="C24" t="s">
        <v>32</v>
      </c>
      <c r="D24" t="s">
        <v>33</v>
      </c>
    </row>
    <row r="25" spans="1:5" x14ac:dyDescent="0.25">
      <c r="C25" s="10" t="s">
        <v>34</v>
      </c>
      <c r="D25" s="11">
        <v>2.869858982332782</v>
      </c>
    </row>
    <row r="26" spans="1:5" x14ac:dyDescent="0.25">
      <c r="C26" s="22" t="s">
        <v>35</v>
      </c>
      <c r="D26" s="22" t="s">
        <v>36</v>
      </c>
    </row>
    <row r="27" spans="1:5" x14ac:dyDescent="0.25">
      <c r="C27" t="s">
        <v>37</v>
      </c>
      <c r="D27" s="5">
        <v>2.6582772404849613</v>
      </c>
    </row>
    <row r="28" spans="1:5" x14ac:dyDescent="0.25">
      <c r="C28" t="s">
        <v>38</v>
      </c>
      <c r="D28" t="s">
        <v>39</v>
      </c>
    </row>
    <row r="30" spans="1:5" x14ac:dyDescent="0.25">
      <c r="A30" t="s">
        <v>46</v>
      </c>
    </row>
    <row r="31" spans="1:5" x14ac:dyDescent="0.25">
      <c r="A31" t="s">
        <v>43</v>
      </c>
      <c r="E31" s="4"/>
    </row>
    <row r="32" spans="1:5" x14ac:dyDescent="0.25">
      <c r="A32" t="s">
        <v>44</v>
      </c>
      <c r="E32" s="4"/>
    </row>
    <row r="33" spans="1:13" x14ac:dyDescent="0.25">
      <c r="A33" s="22" t="s">
        <v>45</v>
      </c>
      <c r="B33" s="22"/>
      <c r="C33" s="22"/>
      <c r="D33" s="22"/>
      <c r="E33" s="80"/>
      <c r="F33" s="22"/>
      <c r="G33" s="22"/>
    </row>
    <row r="34" spans="1:13" x14ac:dyDescent="0.25">
      <c r="A34" s="47"/>
      <c r="B34" s="47"/>
      <c r="C34" s="47"/>
      <c r="D34" s="47"/>
      <c r="E34" s="9"/>
      <c r="F34" s="47"/>
      <c r="G34" s="47"/>
      <c r="H34" s="47"/>
      <c r="I34" s="47"/>
      <c r="J34" s="47"/>
      <c r="K34" s="47"/>
      <c r="L34" s="47"/>
      <c r="M34" s="47"/>
    </row>
    <row r="35" spans="1:13" x14ac:dyDescent="0.25">
      <c r="E35" s="4"/>
    </row>
    <row r="36" spans="1:13" x14ac:dyDescent="0.25">
      <c r="A36" t="s">
        <v>48</v>
      </c>
      <c r="D36" s="6"/>
      <c r="E36" s="4"/>
    </row>
    <row r="37" spans="1:13" x14ac:dyDescent="0.25">
      <c r="D37" s="6"/>
      <c r="E37" s="4"/>
    </row>
    <row r="38" spans="1:13" x14ac:dyDescent="0.25">
      <c r="A38" t="s">
        <v>21</v>
      </c>
      <c r="I38" t="s">
        <v>40</v>
      </c>
    </row>
    <row r="39" spans="1:13" x14ac:dyDescent="0.25">
      <c r="B39" t="s">
        <v>23</v>
      </c>
      <c r="D39" t="s">
        <v>24</v>
      </c>
      <c r="J39" s="12" t="s">
        <v>41</v>
      </c>
      <c r="M39" s="16">
        <v>0.2049</v>
      </c>
    </row>
    <row r="40" spans="1:13" x14ac:dyDescent="0.25">
      <c r="C40" t="s">
        <v>2</v>
      </c>
      <c r="E40" s="18">
        <v>462709377.72951204</v>
      </c>
      <c r="M40" s="4"/>
    </row>
    <row r="41" spans="1:13" x14ac:dyDescent="0.25">
      <c r="C41" t="s">
        <v>22</v>
      </c>
      <c r="D41" s="4">
        <v>8.676976744186049E-2</v>
      </c>
      <c r="E41" s="2" t="s">
        <v>25</v>
      </c>
    </row>
    <row r="42" spans="1:13" x14ac:dyDescent="0.25">
      <c r="C42" s="10" t="s">
        <v>26</v>
      </c>
      <c r="D42" s="14">
        <v>15</v>
      </c>
    </row>
    <row r="43" spans="1:13" x14ac:dyDescent="0.25">
      <c r="C43" t="s">
        <v>27</v>
      </c>
      <c r="D43">
        <v>2</v>
      </c>
    </row>
    <row r="44" spans="1:13" x14ac:dyDescent="0.25">
      <c r="C44" t="s">
        <v>28</v>
      </c>
      <c r="E44" s="18">
        <v>55259596</v>
      </c>
    </row>
    <row r="47" spans="1:13" x14ac:dyDescent="0.25">
      <c r="B47" t="s">
        <v>29</v>
      </c>
      <c r="D47" t="s">
        <v>30</v>
      </c>
    </row>
    <row r="48" spans="1:13" x14ac:dyDescent="0.25">
      <c r="C48" s="10" t="s">
        <v>31</v>
      </c>
      <c r="D48" s="13">
        <v>1.4762362498224781</v>
      </c>
    </row>
    <row r="49" spans="1:4" x14ac:dyDescent="0.25">
      <c r="C49" t="s">
        <v>32</v>
      </c>
      <c r="D49" t="s">
        <v>49</v>
      </c>
    </row>
    <row r="50" spans="1:4" x14ac:dyDescent="0.25">
      <c r="C50" s="10" t="s">
        <v>34</v>
      </c>
      <c r="D50" s="11">
        <v>1.909247437299826</v>
      </c>
    </row>
    <row r="51" spans="1:4" x14ac:dyDescent="0.25">
      <c r="C51" s="22" t="s">
        <v>35</v>
      </c>
      <c r="D51" s="22" t="s">
        <v>50</v>
      </c>
    </row>
    <row r="52" spans="1:4" x14ac:dyDescent="0.25">
      <c r="C52" t="s">
        <v>37</v>
      </c>
      <c r="D52" s="5">
        <v>1.7649103748073769</v>
      </c>
    </row>
    <row r="53" spans="1:4" x14ac:dyDescent="0.25">
      <c r="C53" t="s">
        <v>38</v>
      </c>
      <c r="D53" t="s">
        <v>51</v>
      </c>
    </row>
    <row r="55" spans="1:4" x14ac:dyDescent="0.25">
      <c r="A55" t="s">
        <v>52</v>
      </c>
    </row>
  </sheetData>
  <pageMargins left="0.75" right="0.75" top="1" bottom="1" header="0.5" footer="0.5"/>
  <pageSetup scale="87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9"/>
  <sheetViews>
    <sheetView showGridLines="0" workbookViewId="0">
      <selection activeCell="I43" sqref="H43:I43"/>
    </sheetView>
  </sheetViews>
  <sheetFormatPr defaultRowHeight="13.2" x14ac:dyDescent="0.25"/>
  <cols>
    <col min="1" max="2" width="3.33203125" customWidth="1"/>
    <col min="3" max="3" width="22" customWidth="1"/>
    <col min="4" max="4" width="10.88671875" customWidth="1"/>
    <col min="5" max="5" width="16.33203125" style="24" customWidth="1"/>
    <col min="6" max="7" width="4.44140625" customWidth="1"/>
    <col min="8" max="9" width="2.5546875" customWidth="1"/>
    <col min="14" max="14" width="14.88671875" style="24" bestFit="1" customWidth="1"/>
  </cols>
  <sheetData>
    <row r="1" spans="1:13" x14ac:dyDescent="0.25">
      <c r="A1" t="s">
        <v>42</v>
      </c>
      <c r="C1" s="12" t="s">
        <v>55</v>
      </c>
    </row>
    <row r="3" spans="1:13" x14ac:dyDescent="0.25">
      <c r="A3" t="s">
        <v>0</v>
      </c>
      <c r="D3" t="s">
        <v>1</v>
      </c>
      <c r="E3" s="24" t="s">
        <v>2</v>
      </c>
      <c r="I3" t="s">
        <v>3</v>
      </c>
      <c r="M3" s="17" t="s">
        <v>4</v>
      </c>
    </row>
    <row r="4" spans="1:13" x14ac:dyDescent="0.25">
      <c r="B4" t="s">
        <v>5</v>
      </c>
      <c r="D4" s="25">
        <v>0.5</v>
      </c>
      <c r="E4" s="26">
        <f>D4*E7</f>
        <v>330491427</v>
      </c>
      <c r="J4" t="s">
        <v>6</v>
      </c>
      <c r="M4" s="27">
        <v>0</v>
      </c>
    </row>
    <row r="5" spans="1:13" x14ac:dyDescent="0.25">
      <c r="B5" t="s">
        <v>7</v>
      </c>
      <c r="D5" s="15">
        <v>0.5</v>
      </c>
      <c r="E5" s="19">
        <f>E4</f>
        <v>330491427</v>
      </c>
      <c r="J5" t="s">
        <v>8</v>
      </c>
      <c r="M5" s="27">
        <v>0</v>
      </c>
    </row>
    <row r="6" spans="1:13" x14ac:dyDescent="0.25">
      <c r="B6" t="s">
        <v>9</v>
      </c>
      <c r="D6" s="28">
        <v>0</v>
      </c>
      <c r="E6" s="29">
        <v>0</v>
      </c>
      <c r="J6" t="s">
        <v>10</v>
      </c>
      <c r="M6" s="27">
        <v>0</v>
      </c>
    </row>
    <row r="7" spans="1:13" x14ac:dyDescent="0.25">
      <c r="C7" t="s">
        <v>11</v>
      </c>
      <c r="D7" s="7">
        <v>1</v>
      </c>
      <c r="E7" s="21">
        <v>660982854</v>
      </c>
      <c r="J7" t="s">
        <v>12</v>
      </c>
      <c r="M7" s="27">
        <v>0</v>
      </c>
    </row>
    <row r="8" spans="1:13" x14ac:dyDescent="0.25">
      <c r="B8" t="s">
        <v>13</v>
      </c>
      <c r="D8" s="25"/>
      <c r="E8" s="26"/>
      <c r="J8" t="s">
        <v>14</v>
      </c>
      <c r="M8" s="27">
        <v>0</v>
      </c>
    </row>
    <row r="9" spans="1:13" x14ac:dyDescent="0.25">
      <c r="C9" t="s">
        <v>15</v>
      </c>
      <c r="D9" s="25">
        <v>0.6</v>
      </c>
      <c r="E9" s="26">
        <f>D9*$E$4</f>
        <v>198294856.19999999</v>
      </c>
      <c r="J9" t="s">
        <v>16</v>
      </c>
      <c r="M9" s="27">
        <v>0</v>
      </c>
    </row>
    <row r="10" spans="1:13" x14ac:dyDescent="0.25">
      <c r="C10" t="s">
        <v>17</v>
      </c>
      <c r="D10" s="25">
        <v>0.4</v>
      </c>
      <c r="E10" s="26">
        <f>D10*$E$4</f>
        <v>132196570.80000001</v>
      </c>
      <c r="J10" t="s">
        <v>18</v>
      </c>
      <c r="M10" s="31">
        <f>M11</f>
        <v>49.131999999999998</v>
      </c>
    </row>
    <row r="11" spans="1:13" x14ac:dyDescent="0.25">
      <c r="C11" t="s">
        <v>19</v>
      </c>
      <c r="D11" s="25">
        <v>0</v>
      </c>
      <c r="E11" s="26">
        <v>0</v>
      </c>
      <c r="J11" t="s">
        <v>20</v>
      </c>
      <c r="M11" s="27">
        <v>49.131999999999998</v>
      </c>
    </row>
    <row r="13" spans="1:13" x14ac:dyDescent="0.25">
      <c r="A13" t="s">
        <v>21</v>
      </c>
      <c r="I13" t="s">
        <v>40</v>
      </c>
    </row>
    <row r="14" spans="1:13" x14ac:dyDescent="0.25">
      <c r="B14" t="s">
        <v>23</v>
      </c>
      <c r="D14" t="s">
        <v>24</v>
      </c>
      <c r="J14" s="12" t="s">
        <v>41</v>
      </c>
      <c r="M14" s="16">
        <v>0.19139999999999999</v>
      </c>
    </row>
    <row r="15" spans="1:13" x14ac:dyDescent="0.25">
      <c r="C15" t="s">
        <v>2</v>
      </c>
      <c r="E15" s="26">
        <f>E5</f>
        <v>330491427</v>
      </c>
      <c r="M15" s="30"/>
    </row>
    <row r="16" spans="1:13" x14ac:dyDescent="0.25">
      <c r="C16" t="s">
        <v>22</v>
      </c>
      <c r="D16" s="30">
        <v>8.676976744186049E-2</v>
      </c>
      <c r="E16" s="24" t="s">
        <v>25</v>
      </c>
    </row>
    <row r="17" spans="1:13" x14ac:dyDescent="0.25">
      <c r="C17" s="10" t="s">
        <v>26</v>
      </c>
      <c r="D17" s="14">
        <v>15</v>
      </c>
    </row>
    <row r="18" spans="1:13" x14ac:dyDescent="0.25">
      <c r="C18" t="s">
        <v>27</v>
      </c>
      <c r="D18">
        <v>2</v>
      </c>
    </row>
    <row r="19" spans="1:13" x14ac:dyDescent="0.25">
      <c r="C19" t="s">
        <v>28</v>
      </c>
      <c r="E19" s="26">
        <v>39466265</v>
      </c>
    </row>
    <row r="22" spans="1:13" x14ac:dyDescent="0.25">
      <c r="B22" t="s">
        <v>29</v>
      </c>
      <c r="D22" t="s">
        <v>30</v>
      </c>
    </row>
    <row r="23" spans="1:13" x14ac:dyDescent="0.25">
      <c r="C23" s="10" t="s">
        <v>31</v>
      </c>
      <c r="D23" s="13">
        <v>2.56</v>
      </c>
    </row>
    <row r="24" spans="1:13" x14ac:dyDescent="0.25">
      <c r="C24" t="s">
        <v>32</v>
      </c>
      <c r="D24" t="s">
        <v>53</v>
      </c>
    </row>
    <row r="25" spans="1:13" x14ac:dyDescent="0.25">
      <c r="C25" s="10" t="s">
        <v>34</v>
      </c>
      <c r="D25" s="11">
        <v>2.56</v>
      </c>
    </row>
    <row r="26" spans="1:13" x14ac:dyDescent="0.25">
      <c r="C26" s="22" t="s">
        <v>35</v>
      </c>
      <c r="D26" s="22" t="s">
        <v>53</v>
      </c>
    </row>
    <row r="27" spans="1:13" x14ac:dyDescent="0.25">
      <c r="C27" t="s">
        <v>37</v>
      </c>
      <c r="D27" s="5">
        <v>2.56</v>
      </c>
    </row>
    <row r="28" spans="1:13" x14ac:dyDescent="0.25">
      <c r="C28" t="s">
        <v>38</v>
      </c>
      <c r="D28" t="s">
        <v>53</v>
      </c>
    </row>
    <row r="30" spans="1:13" x14ac:dyDescent="0.25">
      <c r="A30" t="s">
        <v>46</v>
      </c>
    </row>
    <row r="31" spans="1:13" x14ac:dyDescent="0.25">
      <c r="A31" s="22" t="s">
        <v>54</v>
      </c>
      <c r="B31" s="22"/>
      <c r="C31" s="22"/>
    </row>
    <row r="32" spans="1:13" x14ac:dyDescent="0.25">
      <c r="A32" s="47"/>
      <c r="B32" s="47"/>
      <c r="C32" s="47"/>
      <c r="D32" s="47"/>
      <c r="E32" s="79"/>
      <c r="F32" s="47"/>
      <c r="G32" s="47"/>
      <c r="H32" s="47"/>
      <c r="I32" s="47"/>
      <c r="J32" s="47"/>
      <c r="K32" s="47"/>
      <c r="L32" s="47"/>
      <c r="M32" s="47"/>
    </row>
    <row r="33" spans="1:13" x14ac:dyDescent="0.25">
      <c r="E33" s="30"/>
    </row>
    <row r="34" spans="1:13" x14ac:dyDescent="0.25">
      <c r="A34" t="s">
        <v>42</v>
      </c>
      <c r="C34" s="12" t="s">
        <v>74</v>
      </c>
    </row>
    <row r="36" spans="1:13" x14ac:dyDescent="0.25">
      <c r="A36" t="s">
        <v>0</v>
      </c>
      <c r="D36" t="s">
        <v>1</v>
      </c>
      <c r="E36" s="24" t="s">
        <v>2</v>
      </c>
      <c r="I36" t="s">
        <v>3</v>
      </c>
      <c r="M36" s="17" t="s">
        <v>4</v>
      </c>
    </row>
    <row r="37" spans="1:13" x14ac:dyDescent="0.25">
      <c r="B37" t="s">
        <v>5</v>
      </c>
      <c r="D37" s="25">
        <v>0.31850000000000001</v>
      </c>
      <c r="E37" s="50">
        <f>D37*$E$40</f>
        <v>210523038.99900001</v>
      </c>
      <c r="J37" t="s">
        <v>80</v>
      </c>
      <c r="M37" s="27">
        <v>0</v>
      </c>
    </row>
    <row r="38" spans="1:13" x14ac:dyDescent="0.25">
      <c r="B38" t="s">
        <v>7</v>
      </c>
      <c r="D38" s="15">
        <v>0.5</v>
      </c>
      <c r="E38" s="51">
        <f>D38*$E$40</f>
        <v>330491427</v>
      </c>
      <c r="J38" t="s">
        <v>8</v>
      </c>
      <c r="M38" s="27">
        <v>0</v>
      </c>
    </row>
    <row r="39" spans="1:13" x14ac:dyDescent="0.25">
      <c r="B39" t="s">
        <v>9</v>
      </c>
      <c r="D39" s="52">
        <v>0.18149999999999999</v>
      </c>
      <c r="E39" s="53">
        <f>D39*$E$40</f>
        <v>119968388.001</v>
      </c>
      <c r="J39" t="s">
        <v>10</v>
      </c>
      <c r="M39" s="27">
        <v>0</v>
      </c>
    </row>
    <row r="40" spans="1:13" x14ac:dyDescent="0.25">
      <c r="C40" t="s">
        <v>11</v>
      </c>
      <c r="D40" s="7">
        <v>1</v>
      </c>
      <c r="E40" s="21">
        <v>660982854</v>
      </c>
      <c r="J40" t="s">
        <v>12</v>
      </c>
      <c r="M40" s="27">
        <v>0</v>
      </c>
    </row>
    <row r="41" spans="1:13" x14ac:dyDescent="0.25">
      <c r="J41" t="s">
        <v>14</v>
      </c>
      <c r="M41" s="27">
        <v>0</v>
      </c>
    </row>
    <row r="42" spans="1:13" x14ac:dyDescent="0.25">
      <c r="A42" t="s">
        <v>21</v>
      </c>
      <c r="J42" t="s">
        <v>16</v>
      </c>
      <c r="M42" s="27">
        <v>0</v>
      </c>
    </row>
    <row r="43" spans="1:13" x14ac:dyDescent="0.25">
      <c r="B43" t="s">
        <v>23</v>
      </c>
      <c r="D43" t="s">
        <v>24</v>
      </c>
      <c r="J43" t="s">
        <v>18</v>
      </c>
      <c r="M43" s="31" t="str">
        <f>M44</f>
        <v>42.50 - 52.50</v>
      </c>
    </row>
    <row r="44" spans="1:13" x14ac:dyDescent="0.25">
      <c r="C44" t="s">
        <v>2</v>
      </c>
      <c r="E44" s="26">
        <f>E38</f>
        <v>330491427</v>
      </c>
      <c r="J44" t="s">
        <v>20</v>
      </c>
      <c r="M44" s="59" t="s">
        <v>81</v>
      </c>
    </row>
    <row r="45" spans="1:13" x14ac:dyDescent="0.25">
      <c r="C45" t="s">
        <v>22</v>
      </c>
      <c r="D45" s="30">
        <v>8.2500000000000004E-2</v>
      </c>
      <c r="E45" s="54" t="s">
        <v>75</v>
      </c>
    </row>
    <row r="46" spans="1:13" x14ac:dyDescent="0.25">
      <c r="C46" s="10" t="s">
        <v>26</v>
      </c>
      <c r="D46" s="14">
        <v>15</v>
      </c>
      <c r="I46" t="s">
        <v>40</v>
      </c>
    </row>
    <row r="47" spans="1:13" x14ac:dyDescent="0.25">
      <c r="B47" t="s">
        <v>76</v>
      </c>
      <c r="D47" t="s">
        <v>24</v>
      </c>
      <c r="J47" s="12" t="s">
        <v>41</v>
      </c>
      <c r="M47" s="16">
        <v>0.1691</v>
      </c>
    </row>
    <row r="48" spans="1:13" x14ac:dyDescent="0.25">
      <c r="C48" t="s">
        <v>2</v>
      </c>
      <c r="E48" s="26">
        <f>E42</f>
        <v>0</v>
      </c>
      <c r="M48" s="30"/>
    </row>
    <row r="49" spans="1:10" x14ac:dyDescent="0.25">
      <c r="C49" t="s">
        <v>22</v>
      </c>
      <c r="D49" s="30">
        <v>0.11</v>
      </c>
      <c r="E49" s="54" t="s">
        <v>77</v>
      </c>
    </row>
    <row r="50" spans="1:10" x14ac:dyDescent="0.25">
      <c r="C50" t="s">
        <v>78</v>
      </c>
      <c r="D50" s="56" t="s">
        <v>79</v>
      </c>
      <c r="E50" s="54"/>
    </row>
    <row r="51" spans="1:10" x14ac:dyDescent="0.25">
      <c r="C51" s="10" t="s">
        <v>26</v>
      </c>
      <c r="D51" s="14">
        <v>15</v>
      </c>
    </row>
    <row r="52" spans="1:10" x14ac:dyDescent="0.25">
      <c r="C52" s="22"/>
      <c r="D52" s="55"/>
    </row>
    <row r="53" spans="1:10" x14ac:dyDescent="0.25">
      <c r="B53" t="s">
        <v>29</v>
      </c>
      <c r="D53" s="58" t="s">
        <v>30</v>
      </c>
      <c r="E53"/>
    </row>
    <row r="54" spans="1:10" x14ac:dyDescent="0.25">
      <c r="C54" s="10" t="s">
        <v>31</v>
      </c>
      <c r="D54" s="57">
        <v>2.0699999999999998</v>
      </c>
      <c r="E54"/>
    </row>
    <row r="55" spans="1:10" x14ac:dyDescent="0.25">
      <c r="C55" t="s">
        <v>32</v>
      </c>
      <c r="D55" s="58" t="s">
        <v>82</v>
      </c>
      <c r="E55"/>
    </row>
    <row r="56" spans="1:10" x14ac:dyDescent="0.25">
      <c r="E56"/>
    </row>
    <row r="57" spans="1:10" x14ac:dyDescent="0.25">
      <c r="E57"/>
    </row>
    <row r="58" spans="1:10" x14ac:dyDescent="0.25">
      <c r="A58" t="s">
        <v>46</v>
      </c>
      <c r="E58"/>
    </row>
    <row r="59" spans="1:10" x14ac:dyDescent="0.25">
      <c r="A59" t="s">
        <v>83</v>
      </c>
      <c r="E59"/>
    </row>
    <row r="60" spans="1:10" x14ac:dyDescent="0.25">
      <c r="A60" t="s">
        <v>92</v>
      </c>
      <c r="E60" s="76" t="s">
        <v>93</v>
      </c>
      <c r="F60" s="47" t="s">
        <v>96</v>
      </c>
      <c r="G60" s="47"/>
      <c r="H60" s="47"/>
      <c r="I60" s="47"/>
      <c r="J60" s="47"/>
    </row>
    <row r="61" spans="1:10" x14ac:dyDescent="0.25">
      <c r="A61" s="69" t="s">
        <v>94</v>
      </c>
      <c r="E61" s="77">
        <f>'Toll Info'!I6/'Toll Info'!D6</f>
        <v>3715891.8918918921</v>
      </c>
      <c r="F61" s="18" t="s">
        <v>97</v>
      </c>
      <c r="G61" s="18"/>
    </row>
    <row r="62" spans="1:10" x14ac:dyDescent="0.25">
      <c r="A62" s="69" t="s">
        <v>95</v>
      </c>
      <c r="E62" s="77">
        <f>(1217*5*16*51.5)-E61</f>
        <v>1298148.1081081079</v>
      </c>
      <c r="F62" s="18" t="s">
        <v>97</v>
      </c>
      <c r="G62" s="18"/>
    </row>
    <row r="63" spans="1:10" x14ac:dyDescent="0.25">
      <c r="A63" t="s">
        <v>90</v>
      </c>
      <c r="E63" s="78">
        <v>1200000</v>
      </c>
      <c r="F63" s="18" t="s">
        <v>98</v>
      </c>
    </row>
    <row r="64" spans="1:10" x14ac:dyDescent="0.25">
      <c r="A64" t="s">
        <v>91</v>
      </c>
      <c r="E64" s="77">
        <f>SUM(E61:E63)</f>
        <v>6214040</v>
      </c>
      <c r="F64" s="33"/>
      <c r="G64" s="33"/>
    </row>
    <row r="65" spans="1:5" x14ac:dyDescent="0.25">
      <c r="E65"/>
    </row>
    <row r="66" spans="1:5" x14ac:dyDescent="0.25">
      <c r="A66" t="s">
        <v>99</v>
      </c>
      <c r="E66"/>
    </row>
    <row r="67" spans="1:5" x14ac:dyDescent="0.25">
      <c r="A67" t="s">
        <v>100</v>
      </c>
      <c r="E67"/>
    </row>
    <row r="68" spans="1:5" x14ac:dyDescent="0.25">
      <c r="A68" t="s">
        <v>101</v>
      </c>
      <c r="E68"/>
    </row>
    <row r="69" spans="1:5" x14ac:dyDescent="0.25">
      <c r="A69" t="s">
        <v>102</v>
      </c>
      <c r="E69"/>
    </row>
  </sheetData>
  <pageMargins left="0.75" right="0.75" top="1" bottom="1" header="0.5" footer="0.5"/>
  <pageSetup scale="71"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3"/>
  <sheetViews>
    <sheetView showGridLines="0" workbookViewId="0">
      <selection activeCell="I43" sqref="H43:I43"/>
    </sheetView>
  </sheetViews>
  <sheetFormatPr defaultRowHeight="13.2" x14ac:dyDescent="0.25"/>
  <cols>
    <col min="1" max="1" width="16.88671875" customWidth="1"/>
    <col min="2" max="4" width="12.6640625" customWidth="1"/>
    <col min="9" max="9" width="12.88671875" bestFit="1" customWidth="1"/>
    <col min="10" max="10" width="11.109375" customWidth="1"/>
    <col min="11" max="12" width="14.88671875" bestFit="1" customWidth="1"/>
  </cols>
  <sheetData>
    <row r="1" spans="1:12" s="32" customFormat="1" ht="39.6" x14ac:dyDescent="0.25">
      <c r="B1" s="32" t="s">
        <v>56</v>
      </c>
      <c r="C1" s="32" t="s">
        <v>67</v>
      </c>
      <c r="D1" s="32" t="s">
        <v>70</v>
      </c>
      <c r="E1" s="32" t="s">
        <v>57</v>
      </c>
      <c r="F1" s="32" t="s">
        <v>58</v>
      </c>
      <c r="G1" s="32" t="s">
        <v>59</v>
      </c>
      <c r="H1" s="32" t="s">
        <v>60</v>
      </c>
      <c r="I1" s="32" t="s">
        <v>61</v>
      </c>
      <c r="J1" s="32" t="s">
        <v>69</v>
      </c>
      <c r="K1" s="32" t="s">
        <v>63</v>
      </c>
      <c r="L1" s="32" t="s">
        <v>64</v>
      </c>
    </row>
    <row r="2" spans="1:12" s="32" customFormat="1" x14ac:dyDescent="0.25">
      <c r="A2" s="12" t="s">
        <v>72</v>
      </c>
      <c r="B2"/>
      <c r="C2"/>
      <c r="D2" s="74"/>
      <c r="E2" s="74"/>
      <c r="F2" s="74"/>
      <c r="G2" s="74"/>
      <c r="H2" s="74"/>
      <c r="I2"/>
      <c r="J2"/>
      <c r="K2"/>
      <c r="L2"/>
    </row>
    <row r="3" spans="1:12" x14ac:dyDescent="0.25">
      <c r="A3" s="23" t="s">
        <v>65</v>
      </c>
      <c r="B3" s="38">
        <v>37773</v>
      </c>
      <c r="C3" s="38">
        <v>38717</v>
      </c>
      <c r="D3" s="71">
        <v>2.59</v>
      </c>
      <c r="E3" s="75" t="s">
        <v>62</v>
      </c>
      <c r="F3" s="75" t="s">
        <v>62</v>
      </c>
      <c r="G3" s="75" t="s">
        <v>68</v>
      </c>
      <c r="H3" s="75">
        <v>910</v>
      </c>
      <c r="I3" s="39">
        <v>9624160</v>
      </c>
      <c r="J3" s="40">
        <v>55.98</v>
      </c>
      <c r="K3" s="41">
        <v>78023337</v>
      </c>
      <c r="L3" s="42">
        <v>33072289</v>
      </c>
    </row>
    <row r="4" spans="1:12" x14ac:dyDescent="0.25">
      <c r="A4" s="43"/>
      <c r="B4" s="22"/>
      <c r="C4" s="22"/>
      <c r="D4" s="72"/>
      <c r="E4" s="72"/>
      <c r="F4" s="72"/>
      <c r="G4" s="72"/>
      <c r="H4" s="72"/>
      <c r="I4" s="22"/>
      <c r="J4" s="22"/>
      <c r="K4" s="22"/>
      <c r="L4" s="44"/>
    </row>
    <row r="5" spans="1:12" x14ac:dyDescent="0.25">
      <c r="A5" s="43"/>
      <c r="B5" s="22"/>
      <c r="C5" s="22"/>
      <c r="D5" s="72"/>
      <c r="E5" s="72"/>
      <c r="F5" s="72"/>
      <c r="G5" s="72"/>
      <c r="H5" s="72"/>
      <c r="I5" s="22"/>
      <c r="J5" s="34" t="s">
        <v>71</v>
      </c>
      <c r="K5" s="35">
        <f>K3-K6</f>
        <v>6344841</v>
      </c>
      <c r="L5" s="36">
        <f>L3-L6</f>
        <v>-1760509</v>
      </c>
    </row>
    <row r="6" spans="1:12" x14ac:dyDescent="0.25">
      <c r="A6" s="45" t="s">
        <v>66</v>
      </c>
      <c r="B6" s="46">
        <v>37773</v>
      </c>
      <c r="C6" s="46">
        <v>38717</v>
      </c>
      <c r="D6" s="73">
        <v>2.59</v>
      </c>
      <c r="E6" s="76" t="s">
        <v>62</v>
      </c>
      <c r="F6" s="76" t="s">
        <v>62</v>
      </c>
      <c r="G6" s="76" t="s">
        <v>68</v>
      </c>
      <c r="H6" s="76">
        <v>910</v>
      </c>
      <c r="I6" s="9">
        <v>9624160</v>
      </c>
      <c r="J6" s="48">
        <v>40.5</v>
      </c>
      <c r="K6" s="20">
        <v>71678496</v>
      </c>
      <c r="L6" s="49">
        <v>34832798</v>
      </c>
    </row>
    <row r="7" spans="1:12" x14ac:dyDescent="0.25">
      <c r="D7" s="74"/>
      <c r="E7" s="74"/>
      <c r="F7" s="74"/>
      <c r="G7" s="74"/>
      <c r="H7" s="74"/>
      <c r="I7" s="70"/>
      <c r="J7" s="69"/>
      <c r="K7" s="18"/>
      <c r="L7" s="18"/>
    </row>
    <row r="8" spans="1:12" x14ac:dyDescent="0.25">
      <c r="A8" t="s">
        <v>103</v>
      </c>
    </row>
    <row r="9" spans="1:12" x14ac:dyDescent="0.25">
      <c r="A9" s="37" t="s">
        <v>73</v>
      </c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</row>
    <row r="10" spans="1:12" x14ac:dyDescent="0.25">
      <c r="A10" s="23" t="s">
        <v>65</v>
      </c>
      <c r="B10" s="38">
        <v>37773</v>
      </c>
      <c r="C10" s="38">
        <v>38717</v>
      </c>
      <c r="D10" s="71">
        <v>2.59</v>
      </c>
      <c r="E10" s="75" t="s">
        <v>62</v>
      </c>
      <c r="F10" s="75" t="s">
        <v>62</v>
      </c>
      <c r="G10" s="75" t="s">
        <v>68</v>
      </c>
      <c r="H10" s="75">
        <v>910</v>
      </c>
      <c r="I10" s="39">
        <v>9624160</v>
      </c>
      <c r="J10" s="40">
        <v>50.49</v>
      </c>
      <c r="K10" s="41">
        <v>89241751</v>
      </c>
      <c r="L10" s="42">
        <v>47441555</v>
      </c>
    </row>
    <row r="11" spans="1:12" x14ac:dyDescent="0.25">
      <c r="A11" s="43"/>
      <c r="B11" s="22"/>
      <c r="C11" s="22"/>
      <c r="D11" s="72"/>
      <c r="E11" s="72"/>
      <c r="F11" s="72"/>
      <c r="G11" s="72"/>
      <c r="H11" s="72"/>
      <c r="I11" s="22"/>
      <c r="J11" s="22"/>
      <c r="K11" s="22"/>
      <c r="L11" s="44"/>
    </row>
    <row r="12" spans="1:12" x14ac:dyDescent="0.25">
      <c r="A12" s="43"/>
      <c r="B12" s="22"/>
      <c r="C12" s="22"/>
      <c r="D12" s="72"/>
      <c r="E12" s="72"/>
      <c r="F12" s="72"/>
      <c r="G12" s="72"/>
      <c r="H12" s="72"/>
      <c r="I12" s="22"/>
      <c r="J12" s="34" t="s">
        <v>71</v>
      </c>
      <c r="K12" s="35">
        <f>K10-K13</f>
        <v>5473776</v>
      </c>
      <c r="L12" s="36">
        <f>L10-L13</f>
        <v>3018914</v>
      </c>
    </row>
    <row r="13" spans="1:12" x14ac:dyDescent="0.25">
      <c r="A13" s="45" t="s">
        <v>66</v>
      </c>
      <c r="B13" s="46">
        <v>37773</v>
      </c>
      <c r="C13" s="46">
        <v>38717</v>
      </c>
      <c r="D13" s="73">
        <v>2.59</v>
      </c>
      <c r="E13" s="76" t="s">
        <v>62</v>
      </c>
      <c r="F13" s="76" t="s">
        <v>62</v>
      </c>
      <c r="G13" s="76" t="s">
        <v>68</v>
      </c>
      <c r="H13" s="76">
        <v>910</v>
      </c>
      <c r="I13" s="9">
        <v>9624160</v>
      </c>
      <c r="J13" s="48">
        <v>42.5</v>
      </c>
      <c r="K13" s="20">
        <v>83767975</v>
      </c>
      <c r="L13" s="49">
        <v>44422641</v>
      </c>
    </row>
    <row r="15" spans="1:12" x14ac:dyDescent="0.25">
      <c r="A15" t="s">
        <v>46</v>
      </c>
    </row>
    <row r="16" spans="1:12" x14ac:dyDescent="0.25">
      <c r="K16" s="33"/>
      <c r="L16" s="33"/>
    </row>
    <row r="17" spans="1:12" x14ac:dyDescent="0.25">
      <c r="A17" t="s">
        <v>89</v>
      </c>
      <c r="K17" s="33"/>
      <c r="L17" s="33"/>
    </row>
    <row r="19" spans="1:12" x14ac:dyDescent="0.25">
      <c r="A19" t="s">
        <v>84</v>
      </c>
      <c r="D19" s="18">
        <v>26146227</v>
      </c>
    </row>
    <row r="20" spans="1:12" x14ac:dyDescent="0.25">
      <c r="A20" t="s">
        <v>85</v>
      </c>
      <c r="D20" s="60">
        <v>14996741</v>
      </c>
      <c r="F20" t="s">
        <v>88</v>
      </c>
    </row>
    <row r="21" spans="1:12" x14ac:dyDescent="0.25">
      <c r="A21" s="61" t="s">
        <v>86</v>
      </c>
      <c r="B21" s="62"/>
      <c r="C21" s="62"/>
      <c r="D21" s="63">
        <f>D19-D20</f>
        <v>11149486</v>
      </c>
    </row>
    <row r="22" spans="1:12" x14ac:dyDescent="0.25">
      <c r="A22" s="64"/>
      <c r="B22" s="55"/>
      <c r="C22" s="55"/>
      <c r="D22" s="65"/>
    </row>
    <row r="23" spans="1:12" x14ac:dyDescent="0.25">
      <c r="A23" s="66" t="s">
        <v>87</v>
      </c>
      <c r="B23" s="67"/>
      <c r="C23" s="67"/>
      <c r="D23" s="68">
        <v>0.46329999999999999</v>
      </c>
    </row>
  </sheetData>
  <pageMargins left="0.75" right="0.75" top="1" bottom="1" header="0.5" footer="0.5"/>
  <pageSetup scale="85" orientation="landscape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TM results</vt:lpstr>
      <vt:lpstr>ENE results</vt:lpstr>
      <vt:lpstr>Toll Info</vt:lpstr>
      <vt:lpstr>Sheet3</vt:lpstr>
      <vt:lpstr>'ENE results'!tollyears</vt:lpstr>
      <vt:lpstr>tollyears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Tosha Henderson</dc:creator>
  <cp:lastModifiedBy>Havlíček Jan</cp:lastModifiedBy>
  <cp:lastPrinted>2001-02-28T08:17:43Z</cp:lastPrinted>
  <dcterms:created xsi:type="dcterms:W3CDTF">2001-02-28T05:06:47Z</dcterms:created>
  <dcterms:modified xsi:type="dcterms:W3CDTF">2023-09-10T11:44:26Z</dcterms:modified>
</cp:coreProperties>
</file>