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8256"/>
  </bookViews>
  <sheets>
    <sheet name="Texas - Trading" sheetId="1" r:id="rId1"/>
  </sheets>
  <externalReferences>
    <externalReference r:id="rId2"/>
    <externalReference r:id="rId3"/>
  </externalReferences>
  <definedNames>
    <definedName name="_xlnm.Print_Area" localSheetId="0">'Texas - Trading'!$B$1:$L$34</definedName>
    <definedName name="SAPFuncF4Help" localSheetId="0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L17" i="1"/>
  <c r="C18" i="1"/>
  <c r="E18" i="1"/>
  <c r="G18" i="1"/>
  <c r="H18" i="1"/>
  <c r="L18" i="1"/>
  <c r="C19" i="1"/>
  <c r="E19" i="1"/>
  <c r="G19" i="1"/>
  <c r="H19" i="1"/>
  <c r="L19" i="1"/>
  <c r="C20" i="1"/>
  <c r="E20" i="1"/>
  <c r="G20" i="1"/>
  <c r="H20" i="1"/>
  <c r="L20" i="1"/>
  <c r="C21" i="1"/>
  <c r="E21" i="1"/>
  <c r="G21" i="1"/>
  <c r="H21" i="1"/>
  <c r="L21" i="1"/>
  <c r="C22" i="1"/>
  <c r="E22" i="1"/>
  <c r="G22" i="1"/>
  <c r="L22" i="1"/>
  <c r="C23" i="1"/>
  <c r="E23" i="1"/>
  <c r="G23" i="1"/>
  <c r="H23" i="1"/>
  <c r="L23" i="1"/>
  <c r="L24" i="1"/>
  <c r="E25" i="1"/>
  <c r="H25" i="1"/>
  <c r="L25" i="1"/>
  <c r="L26" i="1"/>
  <c r="E27" i="1"/>
  <c r="H27" i="1"/>
  <c r="L27" i="1"/>
  <c r="K28" i="1"/>
  <c r="L28" i="1"/>
  <c r="E29" i="1"/>
  <c r="H29" i="1"/>
  <c r="L30" i="1"/>
  <c r="H34" i="1"/>
  <c r="I34" i="1"/>
  <c r="J34" i="1"/>
  <c r="K34" i="1"/>
  <c r="L34" i="1"/>
</calcChain>
</file>

<file path=xl/sharedStrings.xml><?xml version="1.0" encoding="utf-8"?>
<sst xmlns="http://schemas.openxmlformats.org/spreadsheetml/2006/main" count="82" uniqueCount="74">
  <si>
    <t>Texas - Trading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</si>
  <si>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</si>
  <si>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</si>
  <si>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</si>
  <si>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</si>
  <si>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</si>
  <si>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</si>
  <si>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</si>
  <si>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</si>
  <si>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</si>
  <si>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</si>
  <si>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</si>
  <si>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</si>
  <si>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</si>
  <si>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</si>
  <si>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</si>
  <si>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</si>
  <si>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</si>
  <si>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</si>
  <si>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</si>
  <si>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</si>
  <si>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</si>
  <si>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</si>
  <si>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</si>
  <si>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</si>
  <si>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</si>
  <si>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</si>
  <si>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</si>
  <si>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</si>
  <si>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</si>
  <si>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</si>
  <si>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</si>
  <si>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</si>
  <si>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</si>
  <si>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</si>
  <si>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</si>
  <si>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</si>
  <si>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</si>
  <si>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</si>
  <si>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</si>
  <si>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</si>
  <si>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</si>
  <si>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</si>
  <si>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</si>
  <si>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</si>
  <si>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</si>
  <si>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</si>
  <si>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</si>
  <si>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</si>
  <si>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</si>
  <si>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</si>
  <si>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</si>
  <si>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</si>
  <si>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</si>
  <si>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</si>
  <si>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</si>
  <si>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</si>
  <si>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</si>
  <si>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</si>
  <si>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</si>
  <si>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</si>
  <si>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</si>
  <si>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</si>
  <si>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</si>
  <si>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Bass, Eric P</t>
  </si>
  <si>
    <t>ASSOCIATE</t>
  </si>
  <si>
    <t>ENA NG TEXAS REGION G&amp;A</t>
  </si>
  <si>
    <t xml:space="preserve">Weldon, V. Charles </t>
  </si>
  <si>
    <t>Martin, Thomas A</t>
  </si>
  <si>
    <t>VICE PRESIDENT</t>
  </si>
  <si>
    <t>Schwieger, James E</t>
  </si>
  <si>
    <t>Baumbach, David R</t>
  </si>
  <si>
    <t>MANAGER</t>
  </si>
  <si>
    <t>ENW-ENERGY OPS TEXAS RISK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</si>
</sst>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6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6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6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8" fillId="0" borderId="10" xfId="5" applyFont="1" applyFill="1" applyBorder="1" applyAlignment="1">
      <alignment horizontal="left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9"/>
  <sheetViews>
    <sheetView tabSelected="1" zoomScaleNormal="100" workbookViewId="0">
      <selection activeCell="O11" sqref="O1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39" t="str">
        <f>'[1]Team Report'!B1</f>
        <v>Enron North America</v>
      </c>
      <c r="C1" s="39"/>
      <c r="D1" s="39"/>
      <c r="E1" s="39"/>
      <c r="F1" s="39"/>
      <c r="G1" s="39"/>
      <c r="H1" s="3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39" t="s">
        <v>0</v>
      </c>
      <c r="C2" s="39"/>
      <c r="D2" s="39"/>
      <c r="E2" s="39"/>
      <c r="F2" s="39"/>
      <c r="G2" s="39"/>
      <c r="H2" s="3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40" t="s">
        <v>1</v>
      </c>
      <c r="C3" s="40"/>
      <c r="D3" s="40"/>
      <c r="E3" s="40"/>
      <c r="F3" s="40"/>
      <c r="G3" s="40"/>
      <c r="H3" s="4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642840</v>
      </c>
      <c r="I8" s="7" t="s">
        <v>13</v>
      </c>
      <c r="J8" s="8">
        <v>0</v>
      </c>
      <c r="K8" s="8"/>
      <c r="L8" s="9">
        <f>L30</f>
        <v>985248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164208</v>
      </c>
      <c r="I11" s="7" t="s">
        <v>18</v>
      </c>
      <c r="J11" s="8">
        <f>(E12+E13+E14+E15+E16+E17+E18+E19+E20+E21+E22)/E29</f>
        <v>48270.181250000009</v>
      </c>
      <c r="K11" s="8">
        <f>K28</f>
        <v>5</v>
      </c>
      <c r="L11" s="9">
        <f>J11*K11</f>
        <v>241350.90625000006</v>
      </c>
      <c r="N11" s="38" t="s">
        <v>67</v>
      </c>
      <c r="O11" s="38" t="s">
        <v>65</v>
      </c>
      <c r="P11" s="38" t="s">
        <v>66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30812.368749999987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27424.784583333341</v>
      </c>
      <c r="I13" s="19" t="s">
        <v>23</v>
      </c>
      <c r="J13" s="20"/>
      <c r="K13" s="20"/>
      <c r="L13" s="21">
        <f>L8+L11</f>
        <v>1226598.90625</v>
      </c>
      <c r="N13" s="38" t="s">
        <v>70</v>
      </c>
      <c r="O13" s="38" t="s">
        <v>69</v>
      </c>
      <c r="P13" s="38" t="s">
        <v>66</v>
      </c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1.0000000000824608E-2</v>
      </c>
      <c r="N14" s="38" t="s">
        <v>71</v>
      </c>
      <c r="O14" s="38" t="s">
        <v>72</v>
      </c>
      <c r="P14" s="38" t="s">
        <v>73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4356.7916666666661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245.83333333333331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4464.7883333333339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4550.43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0.66666666666666663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5657.8712499999947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4"/>
      <c r="Q21" s="25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2"/>
        <v>178200</v>
      </c>
      <c r="P22" s="24"/>
      <c r="Q22" s="25"/>
    </row>
    <row r="23" spans="1:17" ht="13.8" x14ac:dyDescent="0.3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1062761.5445833334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P23" s="24"/>
      <c r="Q23" s="30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4"/>
      <c r="Q24" s="24"/>
    </row>
    <row r="25" spans="1:17" ht="13.8" x14ac:dyDescent="0.3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4"/>
      <c r="Q25" s="25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2"/>
        <v>396000</v>
      </c>
      <c r="P26" s="24"/>
      <c r="Q26" s="25"/>
    </row>
    <row r="27" spans="1:17" ht="13.8" x14ac:dyDescent="0.3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4"/>
      <c r="Q27" s="25"/>
    </row>
    <row r="28" spans="1:17" x14ac:dyDescent="0.25">
      <c r="K28" s="22">
        <f>SUM(K16:K27)</f>
        <v>5</v>
      </c>
      <c r="L28" s="22">
        <f>SUM(L16:L27)*1.2</f>
        <v>821040</v>
      </c>
      <c r="P28" s="24"/>
      <c r="Q28" s="24"/>
    </row>
    <row r="29" spans="1:17" ht="13.8" x14ac:dyDescent="0.3">
      <c r="B29" s="27" t="s">
        <v>58</v>
      </c>
      <c r="C29" s="15"/>
      <c r="E29" s="31">
        <f>SUM(E25:E27)</f>
        <v>160</v>
      </c>
      <c r="G29" s="22"/>
      <c r="H29" s="31">
        <f>SUM(H25:H27)</f>
        <v>5</v>
      </c>
      <c r="L29" s="32">
        <v>0.2</v>
      </c>
      <c r="P29" s="24"/>
      <c r="Q29" s="25"/>
    </row>
    <row r="30" spans="1:17" hidden="1" x14ac:dyDescent="0.25">
      <c r="L30" s="22">
        <f>L28*1.2</f>
        <v>985248</v>
      </c>
      <c r="P30" s="24"/>
      <c r="Q30" s="24"/>
    </row>
    <row r="31" spans="1:17" hidden="1" x14ac:dyDescent="0.25">
      <c r="H31" s="33" t="s">
        <v>59</v>
      </c>
      <c r="L31"/>
      <c r="P31" s="24"/>
      <c r="Q31" s="24"/>
    </row>
    <row r="32" spans="1:17" ht="13.8" hidden="1" x14ac:dyDescent="0.3">
      <c r="B32" s="14" t="s">
        <v>25</v>
      </c>
      <c r="C32" s="15">
        <v>254512</v>
      </c>
      <c r="L32"/>
      <c r="P32" s="24"/>
      <c r="Q32" s="24"/>
    </row>
    <row r="33" spans="8:17" hidden="1" x14ac:dyDescent="0.25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24"/>
      <c r="Q34" s="24"/>
    </row>
    <row r="35" spans="8:17" hidden="1" x14ac:dyDescent="0.25">
      <c r="P35" s="24"/>
      <c r="Q35" s="24"/>
    </row>
    <row r="36" spans="8:17" hidden="1" x14ac:dyDescent="0.25">
      <c r="P36" s="24"/>
      <c r="Q36" s="24"/>
    </row>
    <row r="37" spans="8:17" hidden="1" x14ac:dyDescent="0.25">
      <c r="P37" s="24"/>
      <c r="Q37" s="24"/>
    </row>
    <row r="38" spans="8:17" hidden="1" x14ac:dyDescent="0.25">
      <c r="P38" s="24"/>
      <c r="Q38" s="24"/>
    </row>
    <row r="39" spans="8:17" x14ac:dyDescent="0.25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Texas - Trading</vt:lpstr>
      <vt:lpstr>'Texas -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dcterms:created xsi:type="dcterms:W3CDTF">2002-01-02T19:40:57Z</dcterms:created>
  <dcterms:modified xsi:type="dcterms:W3CDTF">2023-09-10T11:45:59Z</dcterms:modified>
</cp:coreProperties>
</file>