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15336" windowHeight="4188" activeTab="1"/>
  </bookViews>
  <sheets>
    <sheet name="Instructions" sheetId="3" r:id="rId1"/>
    <sheet name="West Power Position" sheetId="2" r:id="rId2"/>
    <sheet name="West position" sheetId="1" r:id="rId3"/>
  </sheets>
  <externalReferences>
    <externalReference r:id="rId4"/>
  </externalReferences>
  <definedNames>
    <definedName name="CurveDate">#REF!</definedName>
    <definedName name="DateToday">#REF!</definedName>
    <definedName name="IRFirstMonth">#REF!</definedName>
    <definedName name="nr_west_pow_pos">'West Power Position'!$A$5:$S$45</definedName>
  </definedNames>
  <calcPr calcId="0"/>
</workbook>
</file>

<file path=xl/calcChain.xml><?xml version="1.0" encoding="utf-8"?>
<calcChain xmlns="http://schemas.openxmlformats.org/spreadsheetml/2006/main">
  <c r="A6" i="2" l="1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B33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B34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B35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B36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B41" i="2"/>
  <c r="G41" i="2"/>
  <c r="S41" i="2"/>
  <c r="B44" i="2"/>
  <c r="E44" i="2"/>
  <c r="F44" i="2"/>
  <c r="G44" i="2"/>
  <c r="H44" i="2"/>
  <c r="I44" i="2"/>
  <c r="J44" i="2"/>
  <c r="K44" i="2"/>
  <c r="L44" i="2"/>
  <c r="O44" i="2"/>
  <c r="P44" i="2"/>
  <c r="Q44" i="2"/>
  <c r="R44" i="2"/>
  <c r="S44" i="2"/>
</calcChain>
</file>

<file path=xl/sharedStrings.xml><?xml version="1.0" encoding="utf-8"?>
<sst xmlns="http://schemas.openxmlformats.org/spreadsheetml/2006/main" count="511" uniqueCount="69">
  <si>
    <t>Region</t>
  </si>
  <si>
    <t>Peak Delta</t>
  </si>
  <si>
    <t>Total</t>
  </si>
  <si>
    <t>MID-COLUMBIA</t>
  </si>
  <si>
    <t>NP15</t>
  </si>
  <si>
    <t>ROCKIES</t>
  </si>
  <si>
    <t>SP15</t>
  </si>
  <si>
    <t>ZP26</t>
  </si>
  <si>
    <t xml:space="preserve">Grand Total: </t>
  </si>
  <si>
    <t>Off peak</t>
  </si>
  <si>
    <t>WEST POSITION</t>
  </si>
  <si>
    <t>Q4-00</t>
  </si>
  <si>
    <t>Total-00</t>
  </si>
  <si>
    <t>Q1-01</t>
  </si>
  <si>
    <t>Q3-01</t>
  </si>
  <si>
    <t>Q2-01</t>
  </si>
  <si>
    <t>Q4-01</t>
  </si>
  <si>
    <t>Total-01</t>
  </si>
  <si>
    <t>2002-2015</t>
  </si>
  <si>
    <t>Q1</t>
  </si>
  <si>
    <t>Q2</t>
  </si>
  <si>
    <t>Q3</t>
  </si>
  <si>
    <t>Q4</t>
  </si>
  <si>
    <t xml:space="preserve">All Years </t>
  </si>
  <si>
    <t>Peak</t>
  </si>
  <si>
    <t>Off-peak</t>
  </si>
  <si>
    <t>Grand Total</t>
  </si>
  <si>
    <t>total</t>
  </si>
  <si>
    <t>Gas position contracts</t>
  </si>
  <si>
    <t>Sumas (Daily)</t>
  </si>
  <si>
    <t>Gas position MMBTU's</t>
  </si>
  <si>
    <t>COB</t>
  </si>
  <si>
    <t>Palo Verde</t>
  </si>
  <si>
    <t>All positions are PV'd</t>
  </si>
  <si>
    <t>Instructions:</t>
  </si>
  <si>
    <t xml:space="preserve">1)  Run ADHOC report from today through Dec 31,2014. </t>
  </si>
  <si>
    <t>Portolio=West</t>
  </si>
  <si>
    <t>Click position type MTM to go to Hedge Management Screen</t>
  </si>
  <si>
    <t>Columns to display needs to be Region</t>
  </si>
  <si>
    <t xml:space="preserve">Period structure =Peak </t>
  </si>
  <si>
    <t>First get peak positions, then save as text to m:\power2\curve\new_sys\data\wstrepton.txt</t>
  </si>
  <si>
    <t>2)  Rerun Adhoc as off-peak and save as text (same path as above - file wstreptoff.txt)</t>
  </si>
  <si>
    <t>MIDC</t>
  </si>
  <si>
    <t>NP</t>
  </si>
  <si>
    <t>ZP</t>
  </si>
  <si>
    <t>SP</t>
  </si>
  <si>
    <t>Rockies</t>
  </si>
  <si>
    <t>Don't sort the grand total line or it will mess things up.</t>
  </si>
  <si>
    <t>Save as .xls</t>
  </si>
  <si>
    <t>4)  Do the same for wstrept off.</t>
  </si>
  <si>
    <t>Off peak has no ZP position so you will have to add a row before the grand total.</t>
  </si>
  <si>
    <t xml:space="preserve">Sort in the same order (this will give you a blank row labled ZP26 in the 4th row down).  </t>
  </si>
  <si>
    <t>Save as .xls file.</t>
  </si>
  <si>
    <t xml:space="preserve">The first page has links that pull the data the way Tim wants to see it.  </t>
  </si>
  <si>
    <t>Save and hit the "Publish West Power Position" macro button and then save as west position (date) in the daily position and price folder.</t>
  </si>
  <si>
    <t>WSCC-N</t>
  </si>
  <si>
    <t>WSCC-S</t>
  </si>
  <si>
    <t xml:space="preserve">Add a new column A and put following numbers in 1,3,7,5,2,6,4.  Adhoc does not pull delivery points in the correct order.  </t>
  </si>
  <si>
    <t>Off-Peak Delta</t>
  </si>
  <si>
    <t>Total-02</t>
  </si>
  <si>
    <t>Total-03</t>
  </si>
  <si>
    <t>2004-2015</t>
  </si>
  <si>
    <t>3)  Go into excel and open file (on peak).  Delimit and use semi-colon</t>
  </si>
  <si>
    <t xml:space="preserve"> Select rows 3 through 9 and sort by column A and the delivery points will be in following order.</t>
  </si>
  <si>
    <t xml:space="preserve">5)  When both files are saved, open the west position sheet of this file and copy and paste the positions from wstrepton and wstreptoff into </t>
  </si>
  <si>
    <t xml:space="preserve">   into the appropriate place on the West position page (page 2) of the West position file.  </t>
  </si>
  <si>
    <t>The daily position by date is emailed to Kimberly Hillis.</t>
  </si>
  <si>
    <t>`</t>
  </si>
  <si>
    <t>zp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</si>
</sst>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name val="Arial"/>
    </font>
    <font>
      <sz val="9"/>
      <name val="Arial"/>
      <family val="2"/>
    </font>
    <font>
      <b/>
      <sz val="9"/>
      <name val="Arial"/>
      <family val="2"/>
    </font>
    <font>
      <sz val="10"/>
      <name val="Times New Roman"/>
      <family val="1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vertical="center"/>
    </xf>
    <xf numFmtId="3" fontId="0" fillId="0" borderId="0" xfId="0" applyNumberFormat="1"/>
    <xf numFmtId="4" fontId="0" fillId="0" borderId="0" xfId="0" applyNumberFormat="1"/>
    <xf numFmtId="0" fontId="1" fillId="0" borderId="0" xfId="0" applyFont="1"/>
    <xf numFmtId="0" fontId="2" fillId="0" borderId="0" xfId="0" applyFont="1" applyBorder="1"/>
    <xf numFmtId="0" fontId="1" fillId="0" borderId="0" xfId="0" applyFont="1" applyBorder="1"/>
    <xf numFmtId="14" fontId="1" fillId="0" borderId="0" xfId="0" applyNumberFormat="1" applyFont="1" applyBorder="1"/>
    <xf numFmtId="0" fontId="2" fillId="2" borderId="1" xfId="0" applyFont="1" applyFill="1" applyBorder="1"/>
    <xf numFmtId="17" fontId="2" fillId="3" borderId="2" xfId="0" applyNumberFormat="1" applyFont="1" applyFill="1" applyBorder="1"/>
    <xf numFmtId="0" fontId="2" fillId="3" borderId="2" xfId="0" applyFont="1" applyFill="1" applyBorder="1" applyAlignment="1">
      <alignment horizontal="right"/>
    </xf>
    <xf numFmtId="0" fontId="2" fillId="4" borderId="2" xfId="0" applyFont="1" applyFill="1" applyBorder="1"/>
    <xf numFmtId="0" fontId="2" fillId="3" borderId="3" xfId="0" applyFont="1" applyFill="1" applyBorder="1"/>
    <xf numFmtId="0" fontId="2" fillId="3" borderId="2" xfId="0" applyFont="1" applyFill="1" applyBorder="1"/>
    <xf numFmtId="0" fontId="2" fillId="5" borderId="4" xfId="0" applyFont="1" applyFill="1" applyBorder="1"/>
    <xf numFmtId="0" fontId="2" fillId="6" borderId="1" xfId="0" applyFont="1" applyFill="1" applyBorder="1"/>
    <xf numFmtId="3" fontId="1" fillId="2" borderId="5" xfId="0" applyNumberFormat="1" applyFont="1" applyFill="1" applyBorder="1"/>
    <xf numFmtId="3" fontId="1" fillId="3" borderId="0" xfId="0" applyNumberFormat="1" applyFont="1" applyFill="1" applyBorder="1"/>
    <xf numFmtId="3" fontId="1" fillId="4" borderId="0" xfId="0" applyNumberFormat="1" applyFont="1" applyFill="1" applyBorder="1"/>
    <xf numFmtId="3" fontId="1" fillId="3" borderId="6" xfId="0" applyNumberFormat="1" applyFont="1" applyFill="1" applyBorder="1"/>
    <xf numFmtId="3" fontId="1" fillId="5" borderId="7" xfId="0" applyNumberFormat="1" applyFont="1" applyFill="1" applyBorder="1"/>
    <xf numFmtId="3" fontId="1" fillId="6" borderId="5" xfId="0" applyNumberFormat="1" applyFont="1" applyFill="1" applyBorder="1"/>
    <xf numFmtId="3" fontId="1" fillId="2" borderId="0" xfId="0" applyNumberFormat="1" applyFont="1" applyFill="1" applyBorder="1"/>
    <xf numFmtId="3" fontId="2" fillId="2" borderId="5" xfId="0" applyNumberFormat="1" applyFont="1" applyFill="1" applyBorder="1"/>
    <xf numFmtId="3" fontId="2" fillId="4" borderId="0" xfId="0" applyNumberFormat="1" applyFont="1" applyFill="1" applyBorder="1"/>
    <xf numFmtId="3" fontId="2" fillId="5" borderId="7" xfId="0" applyNumberFormat="1" applyFont="1" applyFill="1" applyBorder="1"/>
    <xf numFmtId="3" fontId="2" fillId="6" borderId="5" xfId="0" applyNumberFormat="1" applyFont="1" applyFill="1" applyBorder="1"/>
    <xf numFmtId="3" fontId="2" fillId="2" borderId="8" xfId="0" applyNumberFormat="1" applyFont="1" applyFill="1" applyBorder="1"/>
    <xf numFmtId="3" fontId="1" fillId="3" borderId="9" xfId="0" applyNumberFormat="1" applyFont="1" applyFill="1" applyBorder="1"/>
    <xf numFmtId="3" fontId="2" fillId="4" borderId="9" xfId="0" applyNumberFormat="1" applyFont="1" applyFill="1" applyBorder="1"/>
    <xf numFmtId="3" fontId="1" fillId="3" borderId="10" xfId="0" applyNumberFormat="1" applyFont="1" applyFill="1" applyBorder="1"/>
    <xf numFmtId="3" fontId="2" fillId="5" borderId="11" xfId="0" applyNumberFormat="1" applyFont="1" applyFill="1" applyBorder="1"/>
    <xf numFmtId="3" fontId="2" fillId="6" borderId="11" xfId="0" applyNumberFormat="1" applyFont="1" applyFill="1" applyBorder="1"/>
    <xf numFmtId="3" fontId="2" fillId="2" borderId="11" xfId="0" applyNumberFormat="1" applyFont="1" applyFill="1" applyBorder="1"/>
    <xf numFmtId="3" fontId="1" fillId="5" borderId="11" xfId="0" applyNumberFormat="1" applyFont="1" applyFill="1" applyBorder="1"/>
    <xf numFmtId="0" fontId="1" fillId="3" borderId="0" xfId="0" applyFont="1" applyFill="1" applyBorder="1"/>
    <xf numFmtId="0" fontId="2" fillId="3" borderId="0" xfId="0" applyFont="1" applyFill="1" applyBorder="1"/>
    <xf numFmtId="3" fontId="2" fillId="2" borderId="1" xfId="0" applyNumberFormat="1" applyFont="1" applyFill="1" applyBorder="1"/>
    <xf numFmtId="3" fontId="2" fillId="3" borderId="2" xfId="0" applyNumberFormat="1" applyFont="1" applyFill="1" applyBorder="1" applyAlignment="1">
      <alignment horizontal="center"/>
    </xf>
    <xf numFmtId="3" fontId="2" fillId="4" borderId="4" xfId="0" applyNumberFormat="1" applyFont="1" applyFill="1" applyBorder="1"/>
    <xf numFmtId="3" fontId="2" fillId="3" borderId="3" xfId="0" applyNumberFormat="1" applyFont="1" applyFill="1" applyBorder="1"/>
    <xf numFmtId="3" fontId="2" fillId="3" borderId="2" xfId="0" applyNumberFormat="1" applyFont="1" applyFill="1" applyBorder="1"/>
    <xf numFmtId="3" fontId="2" fillId="5" borderId="4" xfId="0" applyNumberFormat="1" applyFont="1" applyFill="1" applyBorder="1"/>
    <xf numFmtId="3" fontId="2" fillId="2" borderId="2" xfId="0" applyNumberFormat="1" applyFont="1" applyFill="1" applyBorder="1"/>
    <xf numFmtId="3" fontId="1" fillId="4" borderId="7" xfId="0" applyNumberFormat="1" applyFont="1" applyFill="1" applyBorder="1"/>
    <xf numFmtId="3" fontId="2" fillId="4" borderId="7" xfId="0" applyNumberFormat="1" applyFont="1" applyFill="1" applyBorder="1"/>
    <xf numFmtId="3" fontId="2" fillId="4" borderId="11" xfId="0" applyNumberFormat="1" applyFont="1" applyFill="1" applyBorder="1"/>
    <xf numFmtId="0" fontId="2" fillId="3" borderId="2" xfId="0" applyFont="1" applyFill="1" applyBorder="1" applyAlignment="1">
      <alignment horizontal="center"/>
    </xf>
    <xf numFmtId="0" fontId="2" fillId="4" borderId="4" xfId="0" applyFont="1" applyFill="1" applyBorder="1"/>
    <xf numFmtId="3" fontId="2" fillId="6" borderId="7" xfId="0" applyNumberFormat="1" applyFont="1" applyFill="1" applyBorder="1"/>
    <xf numFmtId="3" fontId="2" fillId="2" borderId="7" xfId="0" applyNumberFormat="1" applyFont="1" applyFill="1" applyBorder="1"/>
    <xf numFmtId="0" fontId="2" fillId="0" borderId="0" xfId="0" applyFont="1"/>
    <xf numFmtId="0" fontId="2" fillId="3" borderId="0" xfId="0" applyFont="1" applyFill="1"/>
    <xf numFmtId="0" fontId="2" fillId="2" borderId="12" xfId="0" applyFont="1" applyFill="1" applyBorder="1"/>
    <xf numFmtId="17" fontId="2" fillId="3" borderId="13" xfId="0" applyNumberFormat="1" applyFont="1" applyFill="1" applyBorder="1"/>
    <xf numFmtId="17" fontId="2" fillId="3" borderId="14" xfId="0" applyNumberFormat="1" applyFont="1" applyFill="1" applyBorder="1"/>
    <xf numFmtId="0" fontId="2" fillId="3" borderId="15" xfId="0" applyFont="1" applyFill="1" applyBorder="1" applyAlignment="1">
      <alignment horizontal="center"/>
    </xf>
    <xf numFmtId="0" fontId="2" fillId="4" borderId="16" xfId="0" applyFont="1" applyFill="1" applyBorder="1"/>
    <xf numFmtId="0" fontId="2" fillId="3" borderId="17" xfId="0" applyFont="1" applyFill="1" applyBorder="1"/>
    <xf numFmtId="0" fontId="2" fillId="3" borderId="15" xfId="0" applyFont="1" applyFill="1" applyBorder="1"/>
    <xf numFmtId="0" fontId="2" fillId="5" borderId="16" xfId="0" applyFont="1" applyFill="1" applyBorder="1"/>
    <xf numFmtId="0" fontId="2" fillId="6" borderId="15" xfId="0" applyFont="1" applyFill="1" applyBorder="1"/>
    <xf numFmtId="3" fontId="2" fillId="2" borderId="18" xfId="0" applyNumberFormat="1" applyFont="1" applyFill="1" applyBorder="1"/>
    <xf numFmtId="3" fontId="2" fillId="3" borderId="19" xfId="0" applyNumberFormat="1" applyFont="1" applyFill="1" applyBorder="1"/>
    <xf numFmtId="3" fontId="1" fillId="3" borderId="19" xfId="0" applyNumberFormat="1" applyFont="1" applyFill="1" applyBorder="1"/>
    <xf numFmtId="3" fontId="1" fillId="4" borderId="11" xfId="0" applyNumberFormat="1" applyFont="1" applyFill="1" applyBorder="1"/>
    <xf numFmtId="3" fontId="1" fillId="6" borderId="9" xfId="0" applyNumberFormat="1" applyFont="1" applyFill="1" applyBorder="1"/>
    <xf numFmtId="3" fontId="1" fillId="2" borderId="8" xfId="0" applyNumberFormat="1" applyFont="1" applyFill="1" applyBorder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411480</xdr:colOff>
          <xdr:row>1</xdr:row>
          <xdr:rowOff>129540</xdr:rowOff>
        </xdr:from>
        <xdr:to>
          <xdr:col>4</xdr:col>
          <xdr:colOff>175260</xdr:colOff>
          <xdr:row>4</xdr:row>
          <xdr:rowOff>83820</xdr:rowOff>
        </xdr:to>
        <xdr:sp macro="" textlink="">
          <xdr:nvSpPr>
            <xdr:cNvPr id="2051" name="Button 3" hidden="1">
              <a:extLst>
                <a:ext uri="{63B3BB69-23CF-44E3-9099-C40C66FF867C}">
                  <a14:compatExt spid="_x0000_s2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West Power Position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WebContent\execrpts\excel\websave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PublishWestPowerPosition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4"/>
  <sheetViews>
    <sheetView workbookViewId="0">
      <selection activeCell="E41" sqref="E41"/>
    </sheetView>
  </sheetViews>
  <sheetFormatPr defaultRowHeight="13.2" x14ac:dyDescent="0.25"/>
  <sheetData>
    <row r="1" spans="2:5" x14ac:dyDescent="0.25">
      <c r="B1" t="s">
        <v>34</v>
      </c>
      <c r="D1" s="1">
        <v>36665</v>
      </c>
    </row>
    <row r="3" spans="2:5" x14ac:dyDescent="0.25">
      <c r="B3" t="s">
        <v>35</v>
      </c>
    </row>
    <row r="4" spans="2:5" x14ac:dyDescent="0.25">
      <c r="B4" t="s">
        <v>36</v>
      </c>
    </row>
    <row r="5" spans="2:5" x14ac:dyDescent="0.25">
      <c r="B5" t="s">
        <v>37</v>
      </c>
    </row>
    <row r="6" spans="2:5" x14ac:dyDescent="0.25">
      <c r="B6" t="s">
        <v>38</v>
      </c>
    </row>
    <row r="7" spans="2:5" x14ac:dyDescent="0.25">
      <c r="B7" t="s">
        <v>39</v>
      </c>
    </row>
    <row r="8" spans="2:5" x14ac:dyDescent="0.25">
      <c r="B8" t="s">
        <v>40</v>
      </c>
    </row>
    <row r="10" spans="2:5" x14ac:dyDescent="0.25">
      <c r="B10" t="s">
        <v>41</v>
      </c>
    </row>
    <row r="12" spans="2:5" x14ac:dyDescent="0.25">
      <c r="B12" t="s">
        <v>62</v>
      </c>
    </row>
    <row r="13" spans="2:5" x14ac:dyDescent="0.25">
      <c r="B13" s="3" t="s">
        <v>57</v>
      </c>
      <c r="C13" s="2"/>
      <c r="D13" s="2"/>
      <c r="E13" s="2"/>
    </row>
    <row r="14" spans="2:5" x14ac:dyDescent="0.25">
      <c r="B14" t="s">
        <v>63</v>
      </c>
    </row>
    <row r="15" spans="2:5" x14ac:dyDescent="0.25">
      <c r="B15" t="s">
        <v>42</v>
      </c>
    </row>
    <row r="16" spans="2:5" x14ac:dyDescent="0.25">
      <c r="B16" t="s">
        <v>31</v>
      </c>
    </row>
    <row r="17" spans="2:2" x14ac:dyDescent="0.25">
      <c r="B17" t="s">
        <v>43</v>
      </c>
    </row>
    <row r="18" spans="2:2" x14ac:dyDescent="0.25">
      <c r="B18" t="s">
        <v>44</v>
      </c>
    </row>
    <row r="19" spans="2:2" x14ac:dyDescent="0.25">
      <c r="B19" t="s">
        <v>45</v>
      </c>
    </row>
    <row r="20" spans="2:2" x14ac:dyDescent="0.25">
      <c r="B20" t="s">
        <v>32</v>
      </c>
    </row>
    <row r="21" spans="2:2" x14ac:dyDescent="0.25">
      <c r="B21" t="s">
        <v>46</v>
      </c>
    </row>
    <row r="22" spans="2:2" x14ac:dyDescent="0.25">
      <c r="B22" t="s">
        <v>47</v>
      </c>
    </row>
    <row r="23" spans="2:2" x14ac:dyDescent="0.25">
      <c r="B23" t="s">
        <v>48</v>
      </c>
    </row>
    <row r="25" spans="2:2" x14ac:dyDescent="0.25">
      <c r="B25" t="s">
        <v>49</v>
      </c>
    </row>
    <row r="26" spans="2:2" x14ac:dyDescent="0.25">
      <c r="B26" t="s">
        <v>50</v>
      </c>
    </row>
    <row r="27" spans="2:2" x14ac:dyDescent="0.25">
      <c r="B27" t="s">
        <v>51</v>
      </c>
    </row>
    <row r="28" spans="2:2" x14ac:dyDescent="0.25">
      <c r="B28" t="s">
        <v>52</v>
      </c>
    </row>
    <row r="30" spans="2:2" x14ac:dyDescent="0.25">
      <c r="B30" t="s">
        <v>64</v>
      </c>
    </row>
    <row r="31" spans="2:2" x14ac:dyDescent="0.25">
      <c r="B31" t="s">
        <v>65</v>
      </c>
    </row>
    <row r="32" spans="2:2" x14ac:dyDescent="0.25">
      <c r="B32" t="s">
        <v>53</v>
      </c>
    </row>
    <row r="33" spans="2:2" x14ac:dyDescent="0.25">
      <c r="B33" t="s">
        <v>54</v>
      </c>
    </row>
    <row r="34" spans="2:2" x14ac:dyDescent="0.25">
      <c r="B34" t="s">
        <v>66</v>
      </c>
    </row>
  </sheetData>
  <pageMargins left="0.75" right="0.75" top="1" bottom="1" header="0.5" footer="0.5"/>
  <pageSetup orientation="landscape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S52"/>
  <sheetViews>
    <sheetView tabSelected="1" topLeftCell="A2" zoomScaleNormal="100" workbookViewId="0">
      <selection activeCell="M31" sqref="M31"/>
    </sheetView>
  </sheetViews>
  <sheetFormatPr defaultRowHeight="13.2" x14ac:dyDescent="0.25"/>
  <cols>
    <col min="1" max="1" width="25.44140625" customWidth="1"/>
    <col min="2" max="2" width="13.6640625" customWidth="1"/>
    <col min="3" max="4" width="13.6640625" hidden="1" customWidth="1"/>
    <col min="5" max="5" width="12.33203125" customWidth="1"/>
    <col min="6" max="6" width="11.109375" customWidth="1"/>
    <col min="7" max="7" width="13.44140625" bestFit="1" customWidth="1"/>
    <col min="8" max="8" width="11.33203125" customWidth="1"/>
    <col min="9" max="10" width="10.6640625" customWidth="1"/>
    <col min="11" max="11" width="10.33203125" customWidth="1"/>
    <col min="12" max="12" width="11.33203125" customWidth="1"/>
    <col min="13" max="13" width="11" customWidth="1"/>
    <col min="14" max="14" width="10.5546875" customWidth="1"/>
    <col min="15" max="15" width="10.109375" customWidth="1"/>
    <col min="16" max="16" width="11.88671875" customWidth="1"/>
    <col min="17" max="17" width="13.109375" customWidth="1"/>
    <col min="18" max="18" width="10.33203125" customWidth="1"/>
    <col min="19" max="19" width="12.33203125" customWidth="1"/>
  </cols>
  <sheetData>
    <row r="1" spans="1:19" s="70" customFormat="1" x14ac:dyDescent="0.25"/>
    <row r="2" spans="1:19" s="6" customFormat="1" ht="11.4" x14ac:dyDescent="0.2"/>
    <row r="3" spans="1:19" s="6" customFormat="1" ht="11.4" x14ac:dyDescent="0.2"/>
    <row r="4" spans="1:19" s="6" customFormat="1" ht="12" x14ac:dyDescent="0.25">
      <c r="A4" s="7" t="s">
        <v>10</v>
      </c>
      <c r="B4" s="7"/>
      <c r="C4" s="7"/>
      <c r="D4" s="7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</row>
    <row r="5" spans="1:19" s="6" customFormat="1" ht="12.6" thickBot="1" x14ac:dyDescent="0.3">
      <c r="A5" s="8" t="s">
        <v>33</v>
      </c>
      <c r="B5" s="7" t="s">
        <v>23</v>
      </c>
      <c r="C5" s="7"/>
      <c r="D5" s="7"/>
      <c r="E5" s="7">
        <v>2000</v>
      </c>
      <c r="F5" s="7"/>
      <c r="G5" s="7"/>
      <c r="H5" s="7"/>
      <c r="I5" s="7">
        <v>2001</v>
      </c>
      <c r="J5" s="7"/>
      <c r="K5" s="7"/>
      <c r="L5" s="7"/>
      <c r="M5" s="7">
        <v>2002</v>
      </c>
      <c r="N5" s="7">
        <v>2003</v>
      </c>
      <c r="O5" s="7"/>
      <c r="P5" s="7"/>
      <c r="Q5" s="7" t="s">
        <v>61</v>
      </c>
      <c r="R5" s="7"/>
      <c r="S5" s="7"/>
    </row>
    <row r="6" spans="1:19" s="6" customFormat="1" ht="12.6" thickBot="1" x14ac:dyDescent="0.3">
      <c r="A6" s="9">
        <f ca="1">TODAY()</f>
        <v>36788</v>
      </c>
      <c r="B6" s="10" t="s">
        <v>27</v>
      </c>
      <c r="C6" s="11">
        <v>36708</v>
      </c>
      <c r="D6" s="11">
        <v>36739</v>
      </c>
      <c r="E6" s="11">
        <v>36770</v>
      </c>
      <c r="F6" s="12" t="s">
        <v>11</v>
      </c>
      <c r="G6" s="13" t="s">
        <v>12</v>
      </c>
      <c r="H6" s="14" t="s">
        <v>13</v>
      </c>
      <c r="I6" s="15" t="s">
        <v>15</v>
      </c>
      <c r="J6" s="15" t="s">
        <v>14</v>
      </c>
      <c r="K6" s="15" t="s">
        <v>16</v>
      </c>
      <c r="L6" s="16" t="s">
        <v>17</v>
      </c>
      <c r="M6" s="17" t="s">
        <v>59</v>
      </c>
      <c r="N6" s="10" t="s">
        <v>60</v>
      </c>
      <c r="O6" s="14" t="s">
        <v>19</v>
      </c>
      <c r="P6" s="15" t="s">
        <v>20</v>
      </c>
      <c r="Q6" s="15" t="s">
        <v>21</v>
      </c>
      <c r="R6" s="15" t="s">
        <v>22</v>
      </c>
      <c r="S6" s="16" t="s">
        <v>2</v>
      </c>
    </row>
    <row r="7" spans="1:19" s="6" customFormat="1" ht="12" x14ac:dyDescent="0.25">
      <c r="A7" s="7" t="s">
        <v>24</v>
      </c>
      <c r="B7" s="18"/>
      <c r="C7" s="19"/>
      <c r="D7" s="19"/>
      <c r="E7" s="19"/>
      <c r="F7" s="19"/>
      <c r="G7" s="20"/>
      <c r="H7" s="21"/>
      <c r="I7" s="19"/>
      <c r="J7" s="19"/>
      <c r="K7" s="19"/>
      <c r="L7" s="22"/>
      <c r="M7" s="23"/>
      <c r="N7" s="24"/>
      <c r="O7" s="21"/>
      <c r="P7" s="19"/>
      <c r="Q7" s="19"/>
      <c r="R7" s="19"/>
      <c r="S7" s="22"/>
    </row>
    <row r="8" spans="1:19" s="6" customFormat="1" ht="12" x14ac:dyDescent="0.25">
      <c r="A8" s="7" t="s">
        <v>3</v>
      </c>
      <c r="B8" s="25">
        <f>SUM(S8,L8,G8,M8,N8)</f>
        <v>3277397.6700000009</v>
      </c>
      <c r="C8" s="19">
        <f>'West position'!E3</f>
        <v>0</v>
      </c>
      <c r="D8" s="19">
        <f>'West position'!F3</f>
        <v>0</v>
      </c>
      <c r="E8" s="19">
        <f>'West position'!G3</f>
        <v>19620.330000000002</v>
      </c>
      <c r="F8" s="19">
        <f>SUM('West position'!H3:J3)</f>
        <v>64897.509999999995</v>
      </c>
      <c r="G8" s="26">
        <f t="shared" ref="G8:G14" si="0">SUM(C8:F8)</f>
        <v>84517.84</v>
      </c>
      <c r="H8" s="21">
        <f>SUM('West position'!K3:M3)</f>
        <v>-480599.70999999996</v>
      </c>
      <c r="I8" s="19">
        <f>SUM('West position'!N3:P3)</f>
        <v>-294429.11</v>
      </c>
      <c r="J8" s="19">
        <f>SUM('West position'!Q3:S3)</f>
        <v>-151849.40999999997</v>
      </c>
      <c r="K8" s="19">
        <f>SUM('West position'!T3:V3)</f>
        <v>-289136.48</v>
      </c>
      <c r="L8" s="27">
        <f>SUM(H8:K8)</f>
        <v>-1216014.71</v>
      </c>
      <c r="M8" s="28">
        <f>SUM('West position'!W3:AH3)</f>
        <v>-20688.420000000013</v>
      </c>
      <c r="N8" s="25">
        <f>SUM('West position'!AI3:AT3)</f>
        <v>894134.74000000011</v>
      </c>
      <c r="O8" s="21">
        <f>SUM('West position'!AU3:AW3,'West position'!BG3:BI3,'West position'!BS3:BU3,'West position'!CE3:CG3,'West position'!CQ3:CS3,'West position'!DC3:DE3,'West position'!DO3:DQ3,'West position'!EA3:EC3,'West position'!EM3:EO3,'West position'!EY3:FA3,'West position'!FK3:FM3)</f>
        <v>694183.76</v>
      </c>
      <c r="P8" s="19">
        <f>SUM('West position'!AX3:AZ3,'West position'!BJ3:BL3,'West position'!BV3:BX3,'West position'!CH3:CJ3,'West position'!CT3:CV3,'West position'!DF3:DH3,'West position'!DR3:DT3,'West position'!ED3:EF3,'West position'!EP3:ER3,'West position'!FB3:FD3,'West position'!FN3:FP3)</f>
        <v>1402676.85</v>
      </c>
      <c r="Q8" s="19">
        <f>SUM('West position'!BA3:BC3,'West position'!BM3:BO3,'West position'!BY3:CA3,'West position'!CK3:CM3,'West position'!CW3:CY3,'West position'!DI3:DK3,'West position'!DU3:DW3,'West position'!EG3:EI3,'West position'!ES3:EU3,'West position'!FE3:FG3,'West position'!FQ3:FS3)</f>
        <v>596173.44000000006</v>
      </c>
      <c r="R8" s="19">
        <f>SUM('West position'!BD3:BF3,'West position'!BP3:BR3,'West position'!CB3:CC3,'West position'!CD3,'West position'!CN3:CP3,'West position'!CZ3:DB3,'West position'!DL3,'West position'!DM3,'West position'!DN3,'West position'!DX3:DZ3,'West position'!EJ3:EL3,'West position'!EV3:EX3,'West position'!FH3:FJ3,'West position'!FT3:FV3)</f>
        <v>842414.17000000016</v>
      </c>
      <c r="S8" s="22">
        <f>SUM(O8:R8)</f>
        <v>3535448.2200000007</v>
      </c>
    </row>
    <row r="9" spans="1:19" s="6" customFormat="1" ht="12" x14ac:dyDescent="0.25">
      <c r="A9" s="7" t="s">
        <v>31</v>
      </c>
      <c r="B9" s="25">
        <f t="shared" ref="B9:B15" si="1">SUM(S9,L9,G9,M9,N9)</f>
        <v>-3204079.58</v>
      </c>
      <c r="C9" s="19">
        <f>'West position'!E4</f>
        <v>0</v>
      </c>
      <c r="D9" s="19">
        <f>'West position'!F4</f>
        <v>0</v>
      </c>
      <c r="E9" s="19">
        <f>'West position'!G4</f>
        <v>-39836.400000000001</v>
      </c>
      <c r="F9" s="19">
        <f>SUM('West position'!H4:J4)</f>
        <v>-338096.58</v>
      </c>
      <c r="G9" s="26">
        <f t="shared" si="0"/>
        <v>-377932.98000000004</v>
      </c>
      <c r="H9" s="21">
        <f>SUM('West position'!K4:M4)</f>
        <v>-196270.49</v>
      </c>
      <c r="I9" s="19">
        <f>SUM('West position'!N4:P4)</f>
        <v>-116778.20999999999</v>
      </c>
      <c r="J9" s="19">
        <f>SUM('West position'!Q4:S4)</f>
        <v>110449.38</v>
      </c>
      <c r="K9" s="19">
        <f>SUM('West position'!T4:V4)</f>
        <v>-70066.990000000005</v>
      </c>
      <c r="L9" s="27">
        <f t="shared" ref="L9:L14" si="2">SUM(H9:K9)</f>
        <v>-272666.30999999994</v>
      </c>
      <c r="M9" s="28">
        <f>SUM('West position'!W4:AH4)</f>
        <v>303253.96000000008</v>
      </c>
      <c r="N9" s="25">
        <f>SUM('West position'!AI4:AT4)</f>
        <v>324067.94999999995</v>
      </c>
      <c r="O9" s="21">
        <f>SUM('West position'!AU4:AW4,'West position'!BG4:BI4,'West position'!BS4:BU4,'West position'!CE4:CG4,'West position'!CQ4:CS4,'West position'!DC4:DE4,'West position'!DO4:DQ4,'West position'!EA4:EC4,'West position'!EM4:EO4,'West position'!EY4:FA4,'West position'!FK4:FM4)</f>
        <v>-814312.53</v>
      </c>
      <c r="P9" s="19">
        <f>SUM('West position'!AX4:AZ4,'West position'!BJ4:BL4,'West position'!BV4:BX4,'West position'!CH4:CJ4,'West position'!CT4:CV4,'West position'!DF4:DH4,'West position'!DR4:DT4,'West position'!ED4:EF4,'West position'!EP4:ER4,'West position'!FB4:FD4,'West position'!FN4:FP4)</f>
        <v>-803868.77</v>
      </c>
      <c r="Q9" s="19">
        <f>SUM('West position'!BA4:BC4,'West position'!BM4:BO4,'West position'!BY4:CA4,'West position'!CK4:CM4,'West position'!CW4:CY4,'West position'!DI4:DK4,'West position'!DU4:DW4,'West position'!EG4:EI4,'West position'!ES4:EU4,'West position'!FE4:FG4,'West position'!FQ4:FS4)</f>
        <v>-783437.16</v>
      </c>
      <c r="R9" s="19">
        <f>SUM('West position'!BD4:BF4,'West position'!BP4:BR4,'West position'!CB4:CC4,'West position'!CD4,'West position'!CN4:CP4,'West position'!CZ4:DB4,'West position'!DL4,'West position'!DM4,'West position'!DN4,'West position'!DX4:DZ4,'West position'!EJ4:EL4,'West position'!EV4:EX4,'West position'!FH4:FJ4,'West position'!FT4:FV4)</f>
        <v>-779183.74000000011</v>
      </c>
      <c r="S9" s="22">
        <f t="shared" ref="S9:S14" si="3">SUM(O9:R9)</f>
        <v>-3180802.2</v>
      </c>
    </row>
    <row r="10" spans="1:19" s="6" customFormat="1" ht="12" x14ac:dyDescent="0.25">
      <c r="A10" s="7" t="s">
        <v>4</v>
      </c>
      <c r="B10" s="25">
        <f t="shared" si="1"/>
        <v>3055839</v>
      </c>
      <c r="C10" s="19">
        <f>'West position'!E5</f>
        <v>0</v>
      </c>
      <c r="D10" s="19">
        <f>'West position'!F5</f>
        <v>0</v>
      </c>
      <c r="E10" s="19">
        <f>'West position'!G5</f>
        <v>87803.07</v>
      </c>
      <c r="F10" s="19">
        <f>SUM('West position'!H5:J5)</f>
        <v>421674.79000000004</v>
      </c>
      <c r="G10" s="26">
        <f t="shared" si="0"/>
        <v>509477.86000000004</v>
      </c>
      <c r="H10" s="21">
        <f>SUM('West position'!K5:M5)</f>
        <v>520171.44</v>
      </c>
      <c r="I10" s="19">
        <f>SUM('West position'!N5:P5)</f>
        <v>520043.65</v>
      </c>
      <c r="J10" s="19">
        <f>SUM('West position'!Q5:S5)</f>
        <v>98483.48</v>
      </c>
      <c r="K10" s="19">
        <f>SUM('West position'!T5:V5)</f>
        <v>218510.53000000003</v>
      </c>
      <c r="L10" s="27">
        <f t="shared" si="2"/>
        <v>1357209.1</v>
      </c>
      <c r="M10" s="28">
        <f>SUM('West position'!W5:AH5)</f>
        <v>-30165.710000000021</v>
      </c>
      <c r="N10" s="25">
        <f>SUM('West position'!AI5:AT5)</f>
        <v>15801.900000000003</v>
      </c>
      <c r="O10" s="21">
        <f>SUM('West position'!AU5:AW5,'West position'!BG5:BI5,'West position'!BS5:BU5,'West position'!CE5:CG5,'West position'!CQ5:CS5,'West position'!DC5:DE5,'West position'!DO5:DQ5,'West position'!EA5:EC5,'West position'!EM5:EO5,'West position'!EY5:FA5,'West position'!FK5:FM5)</f>
        <v>285664.52999999997</v>
      </c>
      <c r="P10" s="19">
        <f>SUM('West position'!AX5:AZ5,'West position'!BJ5:BL5,'West position'!BV5:BX5,'West position'!CH5:CJ5,'West position'!CT5:CV5,'West position'!DF5:DH5,'West position'!DR5:DT5,'West position'!ED5:EF5,'West position'!EP5:ER5,'West position'!FB5:FD5,'West position'!FN5:FP5)</f>
        <v>305605.24</v>
      </c>
      <c r="Q10" s="19">
        <f>SUM('West position'!BA5:BC5,'West position'!BM5:BO5,'West position'!BY5:CA5,'West position'!CK5:CM5,'West position'!CW5:CY5,'West position'!DI5:DK5,'West position'!DU5:DW5,'West position'!EG5:EI5,'West position'!ES5:EU5,'West position'!FE5:FG5,'West position'!FQ5:FS5)</f>
        <v>308357.31000000011</v>
      </c>
      <c r="R10" s="19">
        <f>SUM('West position'!BD5:BF5,'West position'!BP5:BR5,'West position'!CB5:CC5,'West position'!CD5,'West position'!CN5:CP5,'West position'!CZ5:DB5,'West position'!DL5,'West position'!DM5,'West position'!DN5,'West position'!DX5:DZ5,'West position'!EJ5:EL5,'West position'!EV5:EX5,'West position'!FH5:FJ5,'West position'!FT5:FV5)</f>
        <v>303888.77</v>
      </c>
      <c r="S10" s="22">
        <f t="shared" si="3"/>
        <v>1203515.8500000001</v>
      </c>
    </row>
    <row r="11" spans="1:19" s="6" customFormat="1" ht="12" x14ac:dyDescent="0.25">
      <c r="A11" s="7" t="s">
        <v>7</v>
      </c>
      <c r="B11" s="25">
        <f t="shared" si="1"/>
        <v>-15909.57</v>
      </c>
      <c r="C11" s="19">
        <f>'West position'!E6</f>
        <v>0</v>
      </c>
      <c r="D11" s="19">
        <f>'West position'!F6</f>
        <v>0</v>
      </c>
      <c r="E11" s="19">
        <f>'West position'!G6</f>
        <v>-15909.57</v>
      </c>
      <c r="F11" s="19">
        <f>SUM('West position'!H6:J6)</f>
        <v>0</v>
      </c>
      <c r="G11" s="26">
        <f t="shared" si="0"/>
        <v>-15909.57</v>
      </c>
      <c r="H11" s="21">
        <f>SUM('West position'!K6:M6)</f>
        <v>0</v>
      </c>
      <c r="I11" s="19">
        <f>SUM('West position'!N6:P6)</f>
        <v>0</v>
      </c>
      <c r="J11" s="19">
        <f>SUM('West position'!Q6:S6)</f>
        <v>0</v>
      </c>
      <c r="K11" s="19">
        <f>SUM('West position'!T6:V6)</f>
        <v>0</v>
      </c>
      <c r="L11" s="27">
        <f t="shared" si="2"/>
        <v>0</v>
      </c>
      <c r="M11" s="28">
        <f>SUM('West position'!W6:AH6)</f>
        <v>0</v>
      </c>
      <c r="N11" s="25">
        <f>SUM('West position'!AI6:AT6)</f>
        <v>0</v>
      </c>
      <c r="O11" s="21">
        <f>SUM('West position'!AU6:AW6,'West position'!BG6:BI6,'West position'!BS6:BU6,'West position'!CE6:CG6,'West position'!CQ6:CS6,'West position'!DC6:DE6,'West position'!DO6:DQ6,'West position'!EA6:EC6,'West position'!EM6:EO6,'West position'!EY6:FA6,'West position'!FK6:FM6)</f>
        <v>0</v>
      </c>
      <c r="P11" s="19">
        <f>SUM('West position'!AX6:AZ6,'West position'!BJ6:BL6,'West position'!BV6:BX6,'West position'!CH6:CJ6,'West position'!CT6:CV6,'West position'!DF6:DH6,'West position'!DR6:DT6,'West position'!ED6:EF6,'West position'!EP6:ER6,'West position'!FB6:FD6,'West position'!FN6:FP6)</f>
        <v>0</v>
      </c>
      <c r="Q11" s="19">
        <f>SUM('West position'!BA6:BC6,'West position'!BM6:BO6,'West position'!BY6:CA6,'West position'!CK6:CM6,'West position'!CW6:CY6,'West position'!DI6:DK6,'West position'!DU6:DW6,'West position'!EG6:EI6,'West position'!ES6:EU6,'West position'!FE6:FG6,'West position'!FQ6:FS6)</f>
        <v>0</v>
      </c>
      <c r="R11" s="19">
        <f>SUM('West position'!BD6:BF6,'West position'!BP6:BR6,'West position'!CB6:CC6,'West position'!CD6,'West position'!CN6:CP6,'West position'!CZ6:DB6,'West position'!DL6,'West position'!DM6,'West position'!DN6,'West position'!DX6:DZ6,'West position'!EJ6:EL6,'West position'!EV6:EX6,'West position'!FH6:FJ6,'West position'!FT6:FV6)</f>
        <v>0</v>
      </c>
      <c r="S11" s="22">
        <f t="shared" si="3"/>
        <v>0</v>
      </c>
    </row>
    <row r="12" spans="1:19" s="6" customFormat="1" ht="12" x14ac:dyDescent="0.25">
      <c r="A12" s="7" t="s">
        <v>6</v>
      </c>
      <c r="B12" s="25">
        <f t="shared" si="1"/>
        <v>3938703.9899999998</v>
      </c>
      <c r="C12" s="19">
        <f>'West position'!E7</f>
        <v>0</v>
      </c>
      <c r="D12" s="19">
        <f>'West position'!F7</f>
        <v>0</v>
      </c>
      <c r="E12" s="19">
        <f>'West position'!G7</f>
        <v>29462.720000000001</v>
      </c>
      <c r="F12" s="19">
        <f>SUM('West position'!H7:J7)</f>
        <v>153502.28</v>
      </c>
      <c r="G12" s="26">
        <f t="shared" si="0"/>
        <v>182965</v>
      </c>
      <c r="H12" s="21">
        <f>SUM('West position'!K7:M7)</f>
        <v>1387157.8</v>
      </c>
      <c r="I12" s="19">
        <f>SUM('West position'!N7:P7)</f>
        <v>275423.45</v>
      </c>
      <c r="J12" s="19">
        <f>SUM('West position'!Q7:S7)</f>
        <v>1095616.68</v>
      </c>
      <c r="K12" s="19">
        <f>SUM('West position'!T7:V7)</f>
        <v>170360.98</v>
      </c>
      <c r="L12" s="27">
        <f t="shared" si="2"/>
        <v>2928558.9099999997</v>
      </c>
      <c r="M12" s="28">
        <f>SUM('West position'!W7:AH7)</f>
        <v>157474.72</v>
      </c>
      <c r="N12" s="25">
        <f>SUM('West position'!AI7:AT7)</f>
        <v>40290.319999999992</v>
      </c>
      <c r="O12" s="21">
        <f>SUM('West position'!AU7:AW7,'West position'!BG7:BI7,'West position'!BS7:BU7,'West position'!CE7:CG7,'West position'!CQ7:CS7,'West position'!DC7:DE7,'West position'!DO7:DQ7,'West position'!EA7:EC7,'West position'!EM7:EO7,'West position'!EY7:FA7,'West position'!FK7:FM7)</f>
        <v>138088.20000000001</v>
      </c>
      <c r="P12" s="19">
        <f>SUM('West position'!AX7:AZ7,'West position'!BJ7:BL7,'West position'!BV7:BX7,'West position'!CH7:CJ7,'West position'!CT7:CV7,'West position'!DF7:DH7,'West position'!DR7:DT7,'West position'!ED7:EF7,'West position'!EP7:ER7,'West position'!FB7:FD7,'West position'!FN7:FP7)</f>
        <v>160786.08000000002</v>
      </c>
      <c r="Q12" s="19">
        <f>SUM('West position'!BA7:BC7,'West position'!BM7:BO7,'West position'!BY7:CA7,'West position'!CK7:CM7,'West position'!CW7:CY7,'West position'!DI7:DK7,'West position'!DU7:DW7,'West position'!EG7:EI7,'West position'!ES7:EU7,'West position'!FE7:FG7,'West position'!FQ7:FS7)</f>
        <v>166426.56</v>
      </c>
      <c r="R12" s="19">
        <f>SUM('West position'!BD7:BF7,'West position'!BP7:BR7,'West position'!CB7:CC7,'West position'!CD7,'West position'!CN7:CP7,'West position'!CZ7:DB7,'West position'!DL7,'West position'!DM7,'West position'!DN7,'West position'!DX7:DZ7,'West position'!EJ7:EL7,'West position'!EV7:EX7,'West position'!FH7:FJ7,'West position'!FT7:FV7)</f>
        <v>164114.20000000004</v>
      </c>
      <c r="S12" s="22">
        <f t="shared" si="3"/>
        <v>629415.04</v>
      </c>
    </row>
    <row r="13" spans="1:19" s="6" customFormat="1" ht="12" x14ac:dyDescent="0.25">
      <c r="A13" s="7" t="s">
        <v>32</v>
      </c>
      <c r="B13" s="25">
        <f t="shared" si="1"/>
        <v>3849269.67</v>
      </c>
      <c r="C13" s="19">
        <f>'West position'!E8</f>
        <v>0</v>
      </c>
      <c r="D13" s="19">
        <f>'West position'!F8</f>
        <v>0</v>
      </c>
      <c r="E13" s="19">
        <f>'West position'!G8</f>
        <v>-40608.870000000003</v>
      </c>
      <c r="F13" s="19">
        <f>SUM('West position'!H8:J8)</f>
        <v>-436019.89</v>
      </c>
      <c r="G13" s="26">
        <f t="shared" si="0"/>
        <v>-476628.76</v>
      </c>
      <c r="H13" s="21">
        <f>SUM('West position'!K8:M8)</f>
        <v>-451770.64</v>
      </c>
      <c r="I13" s="19">
        <f>SUM('West position'!N8:P8)</f>
        <v>1306824.6400000001</v>
      </c>
      <c r="J13" s="19">
        <f>SUM('West position'!Q8:S8)</f>
        <v>-439262.58</v>
      </c>
      <c r="K13" s="19">
        <f>SUM('West position'!T8:V8)</f>
        <v>667519.66999999993</v>
      </c>
      <c r="L13" s="27">
        <f t="shared" si="2"/>
        <v>1083311.0900000001</v>
      </c>
      <c r="M13" s="28">
        <f>SUM('West position'!W8:AH8)</f>
        <v>-130561.99000000002</v>
      </c>
      <c r="N13" s="25">
        <f>SUM('West position'!AI8:AT8)</f>
        <v>1436484.5400000003</v>
      </c>
      <c r="O13" s="21">
        <f>SUM('West position'!AU8:AW8,'West position'!BG8:BI8,'West position'!BS8:BU8,'West position'!CE8:CG8,'West position'!CQ8:CS8,'West position'!DC8:DE8,'West position'!DO8:DQ8,'West position'!EA8:EC8,'West position'!EM8:EO8,'West position'!EY8:FA8,'West position'!FK8:FM8)</f>
        <v>552773.54</v>
      </c>
      <c r="P13" s="19">
        <f>SUM('West position'!AX8:AZ8,'West position'!BJ8:BL8,'West position'!BV8:BX8,'West position'!CH8:CJ8,'West position'!CT8:CV8,'West position'!DF8:DH8,'West position'!DR8:DT8,'West position'!ED8:EF8,'West position'!EP8:ER8,'West position'!FB8:FD8,'West position'!FN8:FP8)</f>
        <v>545231.27</v>
      </c>
      <c r="Q13" s="19">
        <f>SUM('West position'!BA8:BC8,'West position'!BM8:BO8,'West position'!BY8:CA8,'West position'!CK8:CM8,'West position'!CW8:CY8,'West position'!DI8:DK8,'West position'!DU8:DW8,'West position'!EG8:EI8,'West position'!ES8:EU8,'West position'!FE8:FG8,'West position'!FQ8:FS8)</f>
        <v>427454.75000000006</v>
      </c>
      <c r="R13" s="19">
        <f>SUM('West position'!BD8:BF8,'West position'!BP8:BR8,'West position'!CB8:CC8,'West position'!CD8,'West position'!CN8:CP8,'West position'!CZ8:DB8,'West position'!DL8,'West position'!DM8,'West position'!DN8,'West position'!DX8:DZ8,'West position'!EJ8:EL8,'West position'!EV8:EX8,'West position'!FH8:FJ8,'West position'!FT8:FV8)</f>
        <v>411205.23000000004</v>
      </c>
      <c r="S13" s="22">
        <f t="shared" si="3"/>
        <v>1936664.79</v>
      </c>
    </row>
    <row r="14" spans="1:19" s="6" customFormat="1" ht="12" x14ac:dyDescent="0.25">
      <c r="A14" s="7" t="s">
        <v>5</v>
      </c>
      <c r="B14" s="25">
        <f t="shared" si="1"/>
        <v>-369646.35</v>
      </c>
      <c r="C14" s="19">
        <f>'West position'!E9</f>
        <v>0</v>
      </c>
      <c r="D14" s="19">
        <f>'West position'!F9</f>
        <v>0</v>
      </c>
      <c r="E14" s="19">
        <f>'West position'!G9</f>
        <v>-3292.6</v>
      </c>
      <c r="F14" s="19">
        <f>SUM('West position'!H9:J9)</f>
        <v>-30066.71</v>
      </c>
      <c r="G14" s="26">
        <f t="shared" si="0"/>
        <v>-33359.31</v>
      </c>
      <c r="H14" s="21">
        <f>SUM('West position'!K9:M9)</f>
        <v>-145.09</v>
      </c>
      <c r="I14" s="19">
        <f>SUM('West position'!N9:P9)</f>
        <v>-31882.98</v>
      </c>
      <c r="J14" s="19">
        <f>SUM('West position'!Q9:S9)</f>
        <v>-33525.65</v>
      </c>
      <c r="K14" s="19">
        <f>SUM('West position'!T9:V9)</f>
        <v>-34459.64</v>
      </c>
      <c r="L14" s="27">
        <f t="shared" si="2"/>
        <v>-100013.36</v>
      </c>
      <c r="M14" s="28">
        <f>SUM('West position'!W9:AH9)</f>
        <v>-131481.09999999998</v>
      </c>
      <c r="N14" s="25">
        <f>SUM('West position'!AI9:AT9)</f>
        <v>-104792.58</v>
      </c>
      <c r="O14" s="21">
        <f>SUM('West position'!AU9:AW9,'West position'!BG9:BI9,'West position'!BS9:BU9,'West position'!CE9:CG9,'West position'!CQ9:CS9,'West position'!DC9:DE9,'West position'!DO9:DQ9,'West position'!EA9:EC9,'West position'!EM9:EO9,'West position'!EY9:FA9,'West position'!FK9:FM9)</f>
        <v>0</v>
      </c>
      <c r="P14" s="19">
        <f>SUM('West position'!AX9:AZ9,'West position'!BJ9:BL9,'West position'!BV9:BX9,'West position'!CH9:CJ9,'West position'!CT9:CV9,'West position'!DF9:DH9,'West position'!DR9:DT9,'West position'!ED9:EF9,'West position'!EP9:ER9,'West position'!FB9:FD9,'West position'!FN9:FP9)</f>
        <v>0</v>
      </c>
      <c r="Q14" s="19">
        <f>SUM('West position'!BA9:BC9,'West position'!BM9:BO9,'West position'!BY9:CA9,'West position'!CK9:CM9,'West position'!CW9:CY9,'West position'!DI9:DK9,'West position'!DU9:DW9,'West position'!EG9:EI9,'West position'!ES9:EU9,'West position'!FE9:FG9,'West position'!FQ9:FS9)</f>
        <v>0</v>
      </c>
      <c r="R14" s="19">
        <f>SUM('West position'!BD9:BF9,'West position'!BP9:BR9,'West position'!CB9:CC9,'West position'!CD9,'West position'!CN9:CP9,'West position'!CZ9:DB9,'West position'!DL9,'West position'!DM9,'West position'!DN9,'West position'!DX9:DZ9,'West position'!EJ9:EL9,'West position'!EV9:EX9,'West position'!FH9:FJ9,'West position'!FT9:FV9)</f>
        <v>0</v>
      </c>
      <c r="S14" s="22">
        <f t="shared" si="3"/>
        <v>0</v>
      </c>
    </row>
    <row r="15" spans="1:19" s="6" customFormat="1" ht="12.6" thickBot="1" x14ac:dyDescent="0.3">
      <c r="A15" s="7" t="s">
        <v>2</v>
      </c>
      <c r="B15" s="29">
        <f t="shared" si="1"/>
        <v>10531574.830000002</v>
      </c>
      <c r="C15" s="30">
        <f t="shared" ref="C15:S15" si="4">SUM(C8:C14)</f>
        <v>0</v>
      </c>
      <c r="D15" s="30">
        <f t="shared" si="4"/>
        <v>0</v>
      </c>
      <c r="E15" s="30">
        <f t="shared" si="4"/>
        <v>37238.679999999993</v>
      </c>
      <c r="F15" s="30">
        <f t="shared" si="4"/>
        <v>-164108.6</v>
      </c>
      <c r="G15" s="31">
        <f t="shared" si="4"/>
        <v>-126869.91999999998</v>
      </c>
      <c r="H15" s="32">
        <f t="shared" si="4"/>
        <v>778543.31</v>
      </c>
      <c r="I15" s="30">
        <f t="shared" si="4"/>
        <v>1659201.4400000002</v>
      </c>
      <c r="J15" s="30">
        <f t="shared" si="4"/>
        <v>679911.89999999979</v>
      </c>
      <c r="K15" s="30">
        <f t="shared" si="4"/>
        <v>662728.06999999995</v>
      </c>
      <c r="L15" s="33">
        <f t="shared" si="4"/>
        <v>3780384.72</v>
      </c>
      <c r="M15" s="34">
        <f>SUM(M8:M14)</f>
        <v>147831.46000000008</v>
      </c>
      <c r="N15" s="35">
        <f>SUM(N8:N14)</f>
        <v>2605986.87</v>
      </c>
      <c r="O15" s="32">
        <f t="shared" si="4"/>
        <v>856397.5</v>
      </c>
      <c r="P15" s="30">
        <f t="shared" si="4"/>
        <v>1610430.6700000002</v>
      </c>
      <c r="Q15" s="30">
        <f t="shared" si="4"/>
        <v>714974.90000000014</v>
      </c>
      <c r="R15" s="30">
        <f t="shared" si="4"/>
        <v>942438.63000000012</v>
      </c>
      <c r="S15" s="36">
        <f t="shared" si="4"/>
        <v>4124241.7000000007</v>
      </c>
    </row>
    <row r="16" spans="1:19" s="6" customFormat="1" ht="11.4" x14ac:dyDescent="0.2">
      <c r="A16" s="8"/>
      <c r="B16" s="8"/>
      <c r="C16" s="37"/>
      <c r="D16" s="37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</row>
    <row r="17" spans="1:19" s="6" customFormat="1" ht="12.6" thickBot="1" x14ac:dyDescent="0.3">
      <c r="A17" s="8"/>
      <c r="B17" s="7" t="s">
        <v>23</v>
      </c>
      <c r="C17" s="38"/>
      <c r="D17" s="38"/>
      <c r="E17" s="8">
        <v>2000</v>
      </c>
      <c r="F17" s="8"/>
      <c r="G17" s="8"/>
      <c r="H17" s="8"/>
      <c r="I17" s="8">
        <v>2001</v>
      </c>
      <c r="J17" s="8"/>
      <c r="K17" s="8"/>
      <c r="L17" s="8"/>
      <c r="M17" s="8">
        <v>2002</v>
      </c>
      <c r="N17" s="8">
        <v>2003</v>
      </c>
      <c r="O17" s="8"/>
      <c r="P17" s="8"/>
      <c r="Q17" s="8" t="s">
        <v>61</v>
      </c>
      <c r="R17" s="8"/>
      <c r="S17" s="8"/>
    </row>
    <row r="18" spans="1:19" s="6" customFormat="1" ht="12.6" thickBot="1" x14ac:dyDescent="0.3">
      <c r="A18" s="8"/>
      <c r="B18" s="39" t="s">
        <v>27</v>
      </c>
      <c r="C18" s="11">
        <v>36708</v>
      </c>
      <c r="D18" s="11">
        <v>36739</v>
      </c>
      <c r="E18" s="11">
        <v>36770</v>
      </c>
      <c r="F18" s="40" t="s">
        <v>11</v>
      </c>
      <c r="G18" s="41" t="s">
        <v>12</v>
      </c>
      <c r="H18" s="42" t="s">
        <v>13</v>
      </c>
      <c r="I18" s="43" t="s">
        <v>15</v>
      </c>
      <c r="J18" s="43" t="s">
        <v>14</v>
      </c>
      <c r="K18" s="43" t="s">
        <v>16</v>
      </c>
      <c r="L18" s="44" t="s">
        <v>17</v>
      </c>
      <c r="M18" s="17" t="s">
        <v>59</v>
      </c>
      <c r="N18" s="45" t="s">
        <v>60</v>
      </c>
      <c r="O18" s="42" t="s">
        <v>19</v>
      </c>
      <c r="P18" s="43" t="s">
        <v>20</v>
      </c>
      <c r="Q18" s="43" t="s">
        <v>21</v>
      </c>
      <c r="R18" s="43" t="s">
        <v>22</v>
      </c>
      <c r="S18" s="44" t="s">
        <v>2</v>
      </c>
    </row>
    <row r="19" spans="1:19" s="6" customFormat="1" ht="12" x14ac:dyDescent="0.25">
      <c r="A19" s="7" t="s">
        <v>25</v>
      </c>
      <c r="B19" s="18"/>
      <c r="C19" s="19"/>
      <c r="D19" s="19"/>
      <c r="E19" s="19"/>
      <c r="F19" s="19"/>
      <c r="G19" s="46"/>
      <c r="H19" s="21"/>
      <c r="I19" s="19"/>
      <c r="J19" s="19"/>
      <c r="K19" s="19"/>
      <c r="L19" s="22"/>
      <c r="M19" s="23"/>
      <c r="N19" s="24"/>
      <c r="O19" s="21"/>
      <c r="P19" s="19"/>
      <c r="Q19" s="19"/>
      <c r="R19" s="19"/>
      <c r="S19" s="22"/>
    </row>
    <row r="20" spans="1:19" s="6" customFormat="1" ht="12" x14ac:dyDescent="0.25">
      <c r="A20" s="7" t="s">
        <v>3</v>
      </c>
      <c r="B20" s="25">
        <f>SUM(S20,L20,G20,M20,N20)</f>
        <v>2880548.05</v>
      </c>
      <c r="C20" s="19">
        <f>'West position'!E15</f>
        <v>0</v>
      </c>
      <c r="D20" s="19">
        <f>'West position'!F15</f>
        <v>0</v>
      </c>
      <c r="E20" s="19">
        <f>'West position'!G15</f>
        <v>42744.09</v>
      </c>
      <c r="F20" s="19">
        <f>SUM('West position'!H15:J15)</f>
        <v>113170.55</v>
      </c>
      <c r="G20" s="47">
        <f t="shared" ref="G20:G26" si="5">SUM(C20:F20)</f>
        <v>155914.64000000001</v>
      </c>
      <c r="H20" s="21">
        <f>SUM('West position'!K15:M15)</f>
        <v>-116865.18</v>
      </c>
      <c r="I20" s="19">
        <f>SUM('West position'!N15:P15)</f>
        <v>-398252.07999999996</v>
      </c>
      <c r="J20" s="19">
        <f>SUM('West position'!Q15:S15)</f>
        <v>-84220.61</v>
      </c>
      <c r="K20" s="19">
        <f>SUM('West position'!T15:V15)</f>
        <v>-195469.79</v>
      </c>
      <c r="L20" s="27">
        <f>SUM(H20:K20)</f>
        <v>-794807.66</v>
      </c>
      <c r="M20" s="28">
        <f>SUM('West position'!W15:AH15)</f>
        <v>136001.75999999998</v>
      </c>
      <c r="N20" s="25">
        <f>SUM('West position'!AI15:AT15)</f>
        <v>672071.32000000007</v>
      </c>
      <c r="O20" s="21">
        <f>SUM('West position'!AU15:AW15,'West position'!BG15:BI15,'West position'!BS15:BU15,'West position'!CE15:CG15,'West position'!CQ15:CS15,'West position'!DC15:DE15,'West position'!DO15:DQ15,'West position'!EA15:EC15,'West position'!EM15:EO15,'West position'!EY15:FA15,'West position'!FK15:FM15)</f>
        <v>511071.93000000005</v>
      </c>
      <c r="P20" s="19">
        <f>SUM('West position'!AX15:AZ15,'West position'!BJ15:BL15,'West position'!BV15:BX15,'West position'!CH15:CJ15,'West position'!CT15:CV15,'West position'!DF15:DH15,'West position'!DR15:DT15,'West position'!ED15:EF15,'West position'!EP15:ER15,'West position'!FB15:FD15,'West position'!FN15:FP15)</f>
        <v>1050178.0000000002</v>
      </c>
      <c r="Q20" s="19">
        <f>SUM('West position'!BA15:BC15,'West position'!BM15:BO15,'West position'!BY15:CA15,'West position'!CK15:CM15,'West position'!CW15:CY15,'West position'!DI15:DK15,'West position'!DU15:DW15,'West position'!EG15:EI15,'West position'!ES15:EU15,'West position'!FE15:FG15,'West position'!FQ15:FS15)</f>
        <v>479825.13999999996</v>
      </c>
      <c r="R20" s="19">
        <f>SUM('West position'!BD15:BF15,'West position'!BP15:BR15,'West position'!CB15:CC15,'West position'!CD15,'West position'!CN15:CP15,'West position'!CZ15:DB15,'West position'!DL15,'West position'!DM15,'West position'!DN15,'West position'!DX15:DZ15,'West position'!EJ15:EL15,'West position'!EV15:EX15,'West position'!FH15:FJ15,'West position'!FT15:FV15)</f>
        <v>670292.92000000004</v>
      </c>
      <c r="S20" s="22">
        <f>SUM(O20:R20)</f>
        <v>2711367.99</v>
      </c>
    </row>
    <row r="21" spans="1:19" s="6" customFormat="1" ht="12" x14ac:dyDescent="0.25">
      <c r="A21" s="7" t="s">
        <v>31</v>
      </c>
      <c r="B21" s="25">
        <f t="shared" ref="B21:B27" si="6">SUM(S21,L21,G21,M21,N21)</f>
        <v>-1560954.1099999996</v>
      </c>
      <c r="C21" s="19">
        <f>'West position'!E16</f>
        <v>0</v>
      </c>
      <c r="D21" s="19">
        <f>'West position'!F16</f>
        <v>0</v>
      </c>
      <c r="E21" s="19">
        <f>'West position'!G16</f>
        <v>-8611.7099999999991</v>
      </c>
      <c r="F21" s="19">
        <f>SUM('West position'!H16:J16)</f>
        <v>29251.360000000001</v>
      </c>
      <c r="G21" s="47">
        <f t="shared" si="5"/>
        <v>20639.650000000001</v>
      </c>
      <c r="H21" s="21">
        <f>SUM('West position'!K16:M16)</f>
        <v>-10657.03</v>
      </c>
      <c r="I21" s="19">
        <f>SUM('West position'!N16:P16)</f>
        <v>-33281.68</v>
      </c>
      <c r="J21" s="19">
        <f>SUM('West position'!Q16:S16)</f>
        <v>-37707.89</v>
      </c>
      <c r="K21" s="19">
        <f>SUM('West position'!T16:V16)</f>
        <v>-33005.68</v>
      </c>
      <c r="L21" s="27">
        <f t="shared" ref="L21:L26" si="7">SUM(H21:K21)</f>
        <v>-114652.28</v>
      </c>
      <c r="M21" s="28">
        <f>SUM('West position'!W16:AH16)</f>
        <v>568484.22000000009</v>
      </c>
      <c r="N21" s="25">
        <f>SUM('West position'!AI16:AT16)</f>
        <v>353096.72</v>
      </c>
      <c r="O21" s="21">
        <f>SUM('West position'!AU16:AW16,'West position'!BG16:BI16,'West position'!BS16:BU16,'West position'!CE16:CG16,'West position'!CQ16:CS16,'West position'!DC16:DE16,'West position'!DO16:DQ16,'West position'!EA16:EC16,'West position'!EM16:EO16,'West position'!EY16:FA16,'West position'!FK16:FM16)</f>
        <v>-594600.7300000001</v>
      </c>
      <c r="P21" s="19">
        <f>SUM('West position'!AX16:AZ16,'West position'!BJ16:BL16,'West position'!BV16:BX16,'West position'!CH16:CJ16,'West position'!CT16:CV16,'West position'!DF16:DH16,'West position'!DR16:DT16,'West position'!ED16:EF16,'West position'!EP16:ER16,'West position'!FB16:FD16,'West position'!FN16:FP16)</f>
        <v>-572977.93999999994</v>
      </c>
      <c r="Q21" s="19">
        <f>SUM('West position'!BA16:BC16,'West position'!BM16:BO16,'West position'!BY16:CA16,'West position'!CK16:CM16,'West position'!CW16:CY16,'West position'!DI16:DK16,'West position'!DU16:DW16,'West position'!EG16:EI16,'West position'!ES16:EU16,'West position'!FE16:FG16,'West position'!FQ16:FS16)</f>
        <v>-613565.96</v>
      </c>
      <c r="R21" s="19">
        <f>SUM('West position'!BD16:BF16,'West position'!BP16:BR16,'West position'!CB16:CC16,'West position'!CD16,'West position'!CN16:CP16,'West position'!CZ16:DB16,'West position'!DL16,'West position'!DM16,'West position'!DN16,'West position'!DX16:DZ16,'West position'!EJ16:EL16,'West position'!EV16:EX16,'West position'!FH16:FJ16,'West position'!FT16:FV16)</f>
        <v>-607377.79000000015</v>
      </c>
      <c r="S21" s="22">
        <f t="shared" ref="S21:S26" si="8">SUM(O21:R21)</f>
        <v>-2388522.42</v>
      </c>
    </row>
    <row r="22" spans="1:19" s="6" customFormat="1" ht="12" x14ac:dyDescent="0.25">
      <c r="A22" s="7" t="s">
        <v>4</v>
      </c>
      <c r="B22" s="25">
        <f t="shared" si="6"/>
        <v>97820.479999999923</v>
      </c>
      <c r="C22" s="19">
        <f>'West position'!E17</f>
        <v>0</v>
      </c>
      <c r="D22" s="19">
        <f>'West position'!F17</f>
        <v>0</v>
      </c>
      <c r="E22" s="19">
        <f>'West position'!G17</f>
        <v>28235.51</v>
      </c>
      <c r="F22" s="19">
        <f>SUM('West position'!H17:J17)</f>
        <v>339138.94</v>
      </c>
      <c r="G22" s="47">
        <f t="shared" si="5"/>
        <v>367374.45</v>
      </c>
      <c r="H22" s="21">
        <f>SUM('West position'!K17:M17)</f>
        <v>76663.450000000012</v>
      </c>
      <c r="I22" s="19">
        <f>SUM('West position'!N17:P17)</f>
        <v>77575.960000000006</v>
      </c>
      <c r="J22" s="19">
        <f>SUM('West position'!Q17:S17)</f>
        <v>203980.57</v>
      </c>
      <c r="K22" s="19">
        <f>SUM('West position'!T17:V17)</f>
        <v>47168.33</v>
      </c>
      <c r="L22" s="27">
        <f t="shared" si="7"/>
        <v>405388.31000000006</v>
      </c>
      <c r="M22" s="28">
        <f>SUM('West position'!W17:AH17)</f>
        <v>-593945.27</v>
      </c>
      <c r="N22" s="25">
        <f>SUM('West position'!AI17:AT17)</f>
        <v>-384580.22000000003</v>
      </c>
      <c r="O22" s="21">
        <f>SUM('West position'!AU17:AW17,'West position'!BG17:BI17,'West position'!BS17:BU17,'West position'!CE17:CG17,'West position'!CQ17:CS17,'West position'!DC17:DE17,'West position'!DO17:DQ17,'West position'!EA17:EC17,'West position'!EM17:EO17,'West position'!EY17:FA17,'West position'!FK17:FM17)</f>
        <v>58838.900000000009</v>
      </c>
      <c r="P22" s="19">
        <f>SUM('West position'!AX17:AZ17,'West position'!BJ17:BL17,'West position'!BV17:BX17,'West position'!CH17:CJ17,'West position'!CT17:CV17,'West position'!DF17:DH17,'West position'!DR17:DT17,'West position'!ED17:EF17,'West position'!EP17:ER17,'West position'!FB17:FD17,'West position'!FN17:FP17)</f>
        <v>76542.899999999994</v>
      </c>
      <c r="Q22" s="19">
        <f>SUM('West position'!BA17:BC17,'West position'!BM17:BO17,'West position'!BY17:CA17,'West position'!CK17:CM17,'West position'!CW17:CY17,'West position'!DI17:DK17,'West position'!DU17:DW17,'West position'!EG17:EI17,'West position'!ES17:EU17,'West position'!FE17:FG17,'West position'!FQ17:FS17)</f>
        <v>84450.190000000017</v>
      </c>
      <c r="R22" s="19">
        <f>SUM('West position'!BD17:BF17,'West position'!BP17:BR17,'West position'!CB17:CC17,'West position'!CD17,'West position'!CN17:CP17,'West position'!CZ17:DB17,'West position'!DL17,'West position'!DM17,'West position'!DN17,'West position'!DX17:DZ17,'West position'!EJ17:EL17,'West position'!EV17:EX17,'West position'!FH17:FJ17,'West position'!FT17:FV17)</f>
        <v>83751.220000000016</v>
      </c>
      <c r="S22" s="22">
        <f t="shared" si="8"/>
        <v>303583.21000000002</v>
      </c>
    </row>
    <row r="23" spans="1:19" s="6" customFormat="1" ht="12" x14ac:dyDescent="0.25">
      <c r="A23" s="7" t="s">
        <v>7</v>
      </c>
      <c r="B23" s="25">
        <f t="shared" si="6"/>
        <v>0</v>
      </c>
      <c r="C23" s="19">
        <f>'West position'!E18</f>
        <v>0</v>
      </c>
      <c r="D23" s="19">
        <f>'West position'!F18</f>
        <v>0</v>
      </c>
      <c r="E23" s="19">
        <f>'West position'!G18</f>
        <v>0</v>
      </c>
      <c r="F23" s="19">
        <f>SUM('West position'!H18:J18)</f>
        <v>0</v>
      </c>
      <c r="G23" s="47">
        <f t="shared" si="5"/>
        <v>0</v>
      </c>
      <c r="H23" s="21">
        <f>SUM('West position'!K18:M18)</f>
        <v>0</v>
      </c>
      <c r="I23" s="19">
        <f>SUM('West position'!N18:P18)</f>
        <v>0</v>
      </c>
      <c r="J23" s="19">
        <f>SUM('West position'!Q18:S18)</f>
        <v>0</v>
      </c>
      <c r="K23" s="19">
        <f>SUM('West position'!T18:V18)</f>
        <v>0</v>
      </c>
      <c r="L23" s="27">
        <f t="shared" si="7"/>
        <v>0</v>
      </c>
      <c r="M23" s="28">
        <f>SUM('West position'!W18:AH18)</f>
        <v>0</v>
      </c>
      <c r="N23" s="25">
        <f>SUM('West position'!AI18:AT18)</f>
        <v>0</v>
      </c>
      <c r="O23" s="21">
        <f>SUM('West position'!AU18:AW18,'West position'!BG18:BI18,'West position'!BS18:BU18,'West position'!CE18:CG18,'West position'!CQ18:CS18,'West position'!DC18:DE18,'West position'!DO18:DQ18,'West position'!EA18:EC18,'West position'!EM18:EO18,'West position'!EY18:FA18,'West position'!FK18:FM18)</f>
        <v>0</v>
      </c>
      <c r="P23" s="19">
        <f>SUM('West position'!AX18:AZ18,'West position'!BJ18:BL18,'West position'!BV18:BX18,'West position'!CH18:CJ18,'West position'!CT18:CV18,'West position'!DF18:DH18,'West position'!DR18:DT18,'West position'!ED18:EF18,'West position'!EP18:ER18,'West position'!FB18:FD18,'West position'!FN18:FP18)</f>
        <v>0</v>
      </c>
      <c r="Q23" s="19">
        <f>SUM('West position'!BA18:BC18,'West position'!BM18:BO18,'West position'!BY18:CA18,'West position'!CK18:CM18,'West position'!CW18:CY18,'West position'!DI18:DK18,'West position'!DU18:DW18,'West position'!EG18:EI18,'West position'!ES18:EU18,'West position'!FE18:FG18,'West position'!FQ18:FS18)</f>
        <v>0</v>
      </c>
      <c r="R23" s="19">
        <f>SUM('West position'!BD18:BF18,'West position'!BP18:BR18,'West position'!CB18:CC18,'West position'!CD18,'West position'!CN18:CP18,'West position'!CZ18:DB18,'West position'!DL18,'West position'!DM18,'West position'!DN18,'West position'!DX18:DZ18,'West position'!EJ18:EL18,'West position'!EV18:EX18,'West position'!FH18:FJ18,'West position'!FT18:FV18)</f>
        <v>0</v>
      </c>
      <c r="S23" s="22">
        <f t="shared" si="8"/>
        <v>0</v>
      </c>
    </row>
    <row r="24" spans="1:19" s="6" customFormat="1" ht="12" x14ac:dyDescent="0.25">
      <c r="A24" s="7" t="s">
        <v>6</v>
      </c>
      <c r="B24" s="25">
        <f t="shared" si="6"/>
        <v>753121.58000000007</v>
      </c>
      <c r="C24" s="19">
        <f>'West position'!E19</f>
        <v>0</v>
      </c>
      <c r="D24" s="19">
        <f>'West position'!F19</f>
        <v>0</v>
      </c>
      <c r="E24" s="19">
        <f>'West position'!G19</f>
        <v>6229.2</v>
      </c>
      <c r="F24" s="19">
        <f>SUM('West position'!H19:J19)</f>
        <v>9031.77</v>
      </c>
      <c r="G24" s="47">
        <f t="shared" si="5"/>
        <v>15260.970000000001</v>
      </c>
      <c r="H24" s="21">
        <f>SUM('West position'!K19:M19)</f>
        <v>217703.87</v>
      </c>
      <c r="I24" s="19">
        <f>SUM('West position'!N19:P19)</f>
        <v>319934.62</v>
      </c>
      <c r="J24" s="19">
        <f>SUM('West position'!Q19:S19)</f>
        <v>347026.02</v>
      </c>
      <c r="K24" s="19">
        <f>SUM('West position'!T19:V19)</f>
        <v>346981.27999999997</v>
      </c>
      <c r="L24" s="27">
        <f t="shared" si="7"/>
        <v>1231645.79</v>
      </c>
      <c r="M24" s="28">
        <f>SUM('West position'!W19:AH19)</f>
        <v>-135256.97999999998</v>
      </c>
      <c r="N24" s="25">
        <f>SUM('West position'!AI19:AT19)</f>
        <v>-148082.96999999997</v>
      </c>
      <c r="O24" s="21">
        <f>SUM('West position'!AU19:AW19,'West position'!BG19:BI19,'West position'!BS19:BU19,'West position'!CE19:CG19,'West position'!CQ19:CS19,'West position'!DC19:DE19,'West position'!DO19:DQ19,'West position'!EA19:EC19,'West position'!EM19:EO19,'West position'!EY19:FA19,'West position'!FK19:FM19)</f>
        <v>-69998.679999999993</v>
      </c>
      <c r="P24" s="19">
        <f>SUM('West position'!AX19:AZ19,'West position'!BJ19:BL19,'West position'!BV19:BX19,'West position'!CH19:CJ19,'West position'!CT19:CV19,'West position'!DF19:DH19,'West position'!DR19:DT19,'West position'!ED19:EF19,'West position'!EP19:ER19,'West position'!FB19:FD19,'West position'!FN19:FP19)</f>
        <v>-50882.04</v>
      </c>
      <c r="Q24" s="19">
        <f>SUM('West position'!BA19:BC19,'West position'!BM19:BO19,'West position'!BY19:CA19,'West position'!CK19:CM19,'West position'!CW19:CY19,'West position'!DI19:DK19,'West position'!DU19:DW19,'West position'!EG19:EI19,'West position'!ES19:EU19,'West position'!FE19:FG19,'West position'!FQ19:FS19)</f>
        <v>-45623.950000000004</v>
      </c>
      <c r="R24" s="19">
        <f>SUM('West position'!BD19:BF19,'West position'!BP19:BR19,'West position'!CB19:CC19,'West position'!CD19,'West position'!CN19:CP19,'West position'!CZ19:DB19,'West position'!DL19,'West position'!DM19,'West position'!DN19,'West position'!DX19:DZ19,'West position'!EJ19:EL19,'West position'!EV19:EX19,'West position'!FH19:FJ19,'West position'!FT19:FV19)</f>
        <v>-43940.56</v>
      </c>
      <c r="S24" s="22">
        <f t="shared" si="8"/>
        <v>-210445.23</v>
      </c>
    </row>
    <row r="25" spans="1:19" s="6" customFormat="1" ht="12" x14ac:dyDescent="0.25">
      <c r="A25" s="7" t="s">
        <v>32</v>
      </c>
      <c r="B25" s="25">
        <f t="shared" si="6"/>
        <v>-192919.72999999998</v>
      </c>
      <c r="C25" s="19">
        <f>'West position'!E20</f>
        <v>0</v>
      </c>
      <c r="D25" s="19">
        <f>'West position'!F20</f>
        <v>0</v>
      </c>
      <c r="E25" s="19">
        <f>'West position'!G20</f>
        <v>-7746.88</v>
      </c>
      <c r="F25" s="19">
        <f>SUM('West position'!H20:J20)</f>
        <v>74213.429999999993</v>
      </c>
      <c r="G25" s="47">
        <f t="shared" si="5"/>
        <v>66466.549999999988</v>
      </c>
      <c r="H25" s="21">
        <f>SUM('West position'!K20:M20)</f>
        <v>7963.23</v>
      </c>
      <c r="I25" s="19">
        <f>SUM('West position'!N20:P20)</f>
        <v>10790.07</v>
      </c>
      <c r="J25" s="19">
        <f>SUM('West position'!Q20:S20)</f>
        <v>25247.309999999998</v>
      </c>
      <c r="K25" s="19">
        <f>SUM('West position'!T20:V20)</f>
        <v>34063.910000000003</v>
      </c>
      <c r="L25" s="27">
        <f t="shared" si="7"/>
        <v>78064.52</v>
      </c>
      <c r="M25" s="28">
        <f>SUM('West position'!W20:AH20)</f>
        <v>-149931.07</v>
      </c>
      <c r="N25" s="25">
        <f>SUM('West position'!AI20:AT20)</f>
        <v>71810.13</v>
      </c>
      <c r="O25" s="21">
        <f>SUM('West position'!AU20:AW20,'West position'!BG20:BI20,'West position'!BS20:BU20,'West position'!CE20:CG20,'West position'!CQ20:CS20,'West position'!DC20:DE20,'West position'!DO20:DQ20,'West position'!EA20:EC20,'West position'!EM20:EO20,'West position'!EY20:FA20,'West position'!FK20:FM20)</f>
        <v>-64773.74</v>
      </c>
      <c r="P25" s="19">
        <f>SUM('West position'!AX20:AZ20,'West position'!BJ20:BL20,'West position'!BV20:BX20,'West position'!CH20:CJ20,'West position'!CT20:CV20,'West position'!DF20:DH20,'West position'!DR20:DT20,'West position'!ED20:EF20,'West position'!EP20:ER20,'West position'!FB20:FD20,'West position'!FN20:FP20)</f>
        <v>-64620.67</v>
      </c>
      <c r="Q25" s="19">
        <f>SUM('West position'!BA20:BC20,'West position'!BM20:BO20,'West position'!BY20:CA20,'West position'!CK20:CM20,'West position'!CW20:CY20,'West position'!DI20:DK20,'West position'!DU20:DW20,'West position'!EG20:EI20,'West position'!ES20:EU20,'West position'!FE20:FG20,'West position'!FQ20:FS20)</f>
        <v>-65609.25</v>
      </c>
      <c r="R25" s="19">
        <f>SUM('West position'!BD20:BF20,'West position'!BP20:BR20,'West position'!CB20:CC20,'West position'!CD20,'West position'!CN20:CP20,'West position'!CZ20:DB20,'West position'!DL20,'West position'!DM20,'West position'!DN20,'West position'!DX20:DZ20,'West position'!EJ20:EL20,'West position'!EV20:EX20,'West position'!FH20:FJ20,'West position'!FT20:FV20)</f>
        <v>-64326.2</v>
      </c>
      <c r="S25" s="22">
        <f t="shared" si="8"/>
        <v>-259329.86</v>
      </c>
    </row>
    <row r="26" spans="1:19" s="6" customFormat="1" ht="12" x14ac:dyDescent="0.25">
      <c r="A26" s="7" t="s">
        <v>5</v>
      </c>
      <c r="B26" s="25">
        <f t="shared" si="6"/>
        <v>22435.329999999998</v>
      </c>
      <c r="C26" s="19">
        <f>'West position'!E21</f>
        <v>0</v>
      </c>
      <c r="D26" s="19">
        <f>'West position'!F21</f>
        <v>0</v>
      </c>
      <c r="E26" s="19">
        <f>'West position'!G21</f>
        <v>0</v>
      </c>
      <c r="F26" s="19">
        <f>SUM('West position'!H21:J21)</f>
        <v>0</v>
      </c>
      <c r="G26" s="47">
        <f t="shared" si="5"/>
        <v>0</v>
      </c>
      <c r="H26" s="21">
        <f>SUM('West position'!K21:M21)</f>
        <v>22435.329999999998</v>
      </c>
      <c r="I26" s="19">
        <f>SUM('West position'!N21:P21)</f>
        <v>0</v>
      </c>
      <c r="J26" s="19">
        <f>SUM('West position'!Q21:S21)</f>
        <v>0</v>
      </c>
      <c r="K26" s="19">
        <f>SUM('West position'!T21:V21)</f>
        <v>0</v>
      </c>
      <c r="L26" s="27">
        <f t="shared" si="7"/>
        <v>22435.329999999998</v>
      </c>
      <c r="M26" s="28">
        <f>SUM('West position'!W21:AH21)</f>
        <v>0</v>
      </c>
      <c r="N26" s="25">
        <f>SUM('West position'!AI21:AT21)</f>
        <v>0</v>
      </c>
      <c r="O26" s="21">
        <f>SUM('West position'!AU21:AW21,'West position'!BG21:BI21,'West position'!BS21:BU21,'West position'!CE21:CG21,'West position'!CQ21:CS21,'West position'!DC21:DE21,'West position'!DO21:DQ21,'West position'!EA21:EC21,'West position'!EM21:EO21,'West position'!EY21:FA21,'West position'!FK21:FM21)</f>
        <v>0</v>
      </c>
      <c r="P26" s="19">
        <f>SUM('West position'!AX21:AZ21,'West position'!BJ21:BL21,'West position'!BV21:BX21,'West position'!CH21:CJ21,'West position'!CT21:CV21,'West position'!DF21:DH21,'West position'!DR21:DT21,'West position'!ED21:EF21,'West position'!EP21:ER21,'West position'!FB21:FD21,'West position'!FN21:FP21)</f>
        <v>0</v>
      </c>
      <c r="Q26" s="19">
        <f>SUM('West position'!BA21:BC21,'West position'!BM21:BO21,'West position'!BY21:CA21,'West position'!CK21:CM21,'West position'!CW21:CY21,'West position'!DI21:DK21,'West position'!DU21:DW21,'West position'!EG21:EI21,'West position'!ES21:EU21,'West position'!FE21:FG21,'West position'!FQ21:FS21)</f>
        <v>0</v>
      </c>
      <c r="R26" s="19">
        <f>SUM('West position'!BD21:BF21,'West position'!BP21:BR21,'West position'!CB21:CC21,'West position'!CD21,'West position'!CN21:CP21,'West position'!CZ21:DB21,'West position'!DL21,'West position'!DM21,'West position'!DN21,'West position'!DX21:DZ21,'West position'!EJ21:EL21,'West position'!EV21:EX21,'West position'!FH21:FJ21,'West position'!FT21:FV21)</f>
        <v>0</v>
      </c>
      <c r="S26" s="22">
        <f t="shared" si="8"/>
        <v>0</v>
      </c>
    </row>
    <row r="27" spans="1:19" s="6" customFormat="1" ht="12.6" thickBot="1" x14ac:dyDescent="0.3">
      <c r="A27" s="7" t="s">
        <v>2</v>
      </c>
      <c r="B27" s="29">
        <f t="shared" si="6"/>
        <v>2000051.6000000006</v>
      </c>
      <c r="C27" s="30">
        <f>SUM(C20:C26)</f>
        <v>0</v>
      </c>
      <c r="D27" s="30">
        <f>SUM(D20:D26)</f>
        <v>0</v>
      </c>
      <c r="E27" s="30">
        <f>SUM(E20:E26)</f>
        <v>60850.21</v>
      </c>
      <c r="F27" s="30">
        <f t="shared" ref="F27:L27" si="9">SUM(F20:F26)</f>
        <v>564806.05000000005</v>
      </c>
      <c r="G27" s="48">
        <f t="shared" si="9"/>
        <v>625656.26</v>
      </c>
      <c r="H27" s="32">
        <f t="shared" si="9"/>
        <v>197243.67</v>
      </c>
      <c r="I27" s="30">
        <f t="shared" si="9"/>
        <v>-23233.109999999935</v>
      </c>
      <c r="J27" s="30">
        <f t="shared" si="9"/>
        <v>454325.4</v>
      </c>
      <c r="K27" s="30">
        <f t="shared" si="9"/>
        <v>199738.04999999996</v>
      </c>
      <c r="L27" s="33">
        <f t="shared" si="9"/>
        <v>828074.01</v>
      </c>
      <c r="M27" s="34">
        <f t="shared" ref="M27:S27" si="10">SUM(M20:M26)</f>
        <v>-174647.33999999991</v>
      </c>
      <c r="N27" s="35">
        <f t="shared" si="10"/>
        <v>564314.9800000001</v>
      </c>
      <c r="O27" s="32">
        <f t="shared" si="10"/>
        <v>-159462.32000000004</v>
      </c>
      <c r="P27" s="30">
        <f t="shared" si="10"/>
        <v>438240.25000000035</v>
      </c>
      <c r="Q27" s="30">
        <f t="shared" si="10"/>
        <v>-160523.82999999999</v>
      </c>
      <c r="R27" s="30">
        <f t="shared" si="10"/>
        <v>38399.589999999924</v>
      </c>
      <c r="S27" s="36">
        <f t="shared" si="10"/>
        <v>156653.69000000029</v>
      </c>
    </row>
    <row r="28" spans="1:19" s="6" customFormat="1" ht="12.6" thickBot="1" x14ac:dyDescent="0.3">
      <c r="A28" s="8"/>
      <c r="B28" s="7" t="s">
        <v>23</v>
      </c>
      <c r="C28" s="38"/>
      <c r="D28" s="38"/>
      <c r="E28" s="8">
        <v>2000</v>
      </c>
      <c r="F28" s="8"/>
      <c r="G28" s="8"/>
      <c r="H28" s="8"/>
      <c r="I28" s="8">
        <v>2001</v>
      </c>
      <c r="J28" s="8"/>
      <c r="K28" s="8"/>
      <c r="L28" s="8"/>
      <c r="M28" s="8">
        <v>2002</v>
      </c>
      <c r="N28" s="8">
        <v>2003</v>
      </c>
      <c r="O28" s="8"/>
      <c r="P28" s="8"/>
      <c r="Q28" s="8" t="s">
        <v>61</v>
      </c>
      <c r="R28" s="8"/>
      <c r="S28" s="8"/>
    </row>
    <row r="29" spans="1:19" s="6" customFormat="1" ht="12.6" thickBot="1" x14ac:dyDescent="0.3">
      <c r="A29" s="7" t="s">
        <v>26</v>
      </c>
      <c r="B29" s="10" t="s">
        <v>27</v>
      </c>
      <c r="C29" s="11">
        <v>36708</v>
      </c>
      <c r="D29" s="11">
        <v>36739</v>
      </c>
      <c r="E29" s="11">
        <v>36770</v>
      </c>
      <c r="F29" s="49" t="s">
        <v>11</v>
      </c>
      <c r="G29" s="50" t="s">
        <v>12</v>
      </c>
      <c r="H29" s="14" t="s">
        <v>13</v>
      </c>
      <c r="I29" s="15" t="s">
        <v>15</v>
      </c>
      <c r="J29" s="15" t="s">
        <v>14</v>
      </c>
      <c r="K29" s="15" t="s">
        <v>16</v>
      </c>
      <c r="L29" s="16" t="s">
        <v>17</v>
      </c>
      <c r="M29" s="17" t="s">
        <v>59</v>
      </c>
      <c r="N29" s="10" t="s">
        <v>60</v>
      </c>
      <c r="O29" s="15" t="s">
        <v>19</v>
      </c>
      <c r="P29" s="15" t="s">
        <v>20</v>
      </c>
      <c r="Q29" s="15" t="s">
        <v>21</v>
      </c>
      <c r="R29" s="15" t="s">
        <v>22</v>
      </c>
      <c r="S29" s="16" t="s">
        <v>2</v>
      </c>
    </row>
    <row r="30" spans="1:19" s="6" customFormat="1" ht="12" x14ac:dyDescent="0.25">
      <c r="A30" s="7" t="s">
        <v>3</v>
      </c>
      <c r="B30" s="25">
        <f t="shared" ref="B30:B36" si="11">B20+B8</f>
        <v>6157945.7200000007</v>
      </c>
      <c r="C30" s="19">
        <f t="shared" ref="C30:D36" si="12">C20+C8</f>
        <v>0</v>
      </c>
      <c r="D30" s="19">
        <f t="shared" si="12"/>
        <v>0</v>
      </c>
      <c r="E30" s="19">
        <f t="shared" ref="E30:S30" si="13">E20+E8</f>
        <v>62364.42</v>
      </c>
      <c r="F30" s="19">
        <f t="shared" si="13"/>
        <v>178068.06</v>
      </c>
      <c r="G30" s="47">
        <f t="shared" si="13"/>
        <v>240432.48</v>
      </c>
      <c r="H30" s="21">
        <f t="shared" si="13"/>
        <v>-597464.8899999999</v>
      </c>
      <c r="I30" s="19">
        <f t="shared" si="13"/>
        <v>-692681.19</v>
      </c>
      <c r="J30" s="19">
        <f t="shared" si="13"/>
        <v>-236070.01999999996</v>
      </c>
      <c r="K30" s="19">
        <f t="shared" si="13"/>
        <v>-484606.27</v>
      </c>
      <c r="L30" s="27">
        <f t="shared" si="13"/>
        <v>-2010822.37</v>
      </c>
      <c r="M30" s="51">
        <f t="shared" ref="M30:N36" si="14">M20+M8</f>
        <v>115313.33999999997</v>
      </c>
      <c r="N30" s="52">
        <f t="shared" si="14"/>
        <v>1566206.06</v>
      </c>
      <c r="O30" s="19">
        <f t="shared" si="13"/>
        <v>1205255.69</v>
      </c>
      <c r="P30" s="19">
        <f t="shared" si="13"/>
        <v>2452854.8500000006</v>
      </c>
      <c r="Q30" s="19">
        <f t="shared" si="13"/>
        <v>1075998.58</v>
      </c>
      <c r="R30" s="19">
        <f t="shared" si="13"/>
        <v>1512707.0900000003</v>
      </c>
      <c r="S30" s="22">
        <f t="shared" si="13"/>
        <v>6246816.2100000009</v>
      </c>
    </row>
    <row r="31" spans="1:19" s="6" customFormat="1" ht="12" x14ac:dyDescent="0.25">
      <c r="A31" s="7" t="s">
        <v>31</v>
      </c>
      <c r="B31" s="25">
        <f t="shared" si="11"/>
        <v>-4765033.6899999995</v>
      </c>
      <c r="C31" s="19">
        <f t="shared" si="12"/>
        <v>0</v>
      </c>
      <c r="D31" s="19">
        <f t="shared" si="12"/>
        <v>0</v>
      </c>
      <c r="E31" s="19">
        <f t="shared" ref="E31:S31" si="15">E21+E9</f>
        <v>-48448.11</v>
      </c>
      <c r="F31" s="19">
        <f t="shared" si="15"/>
        <v>-308845.22000000003</v>
      </c>
      <c r="G31" s="47">
        <f t="shared" si="15"/>
        <v>-357293.33</v>
      </c>
      <c r="H31" s="21">
        <f t="shared" si="15"/>
        <v>-206927.52</v>
      </c>
      <c r="I31" s="19">
        <f t="shared" si="15"/>
        <v>-150059.88999999998</v>
      </c>
      <c r="J31" s="19">
        <f t="shared" si="15"/>
        <v>72741.490000000005</v>
      </c>
      <c r="K31" s="19">
        <f t="shared" si="15"/>
        <v>-103072.67000000001</v>
      </c>
      <c r="L31" s="27">
        <f t="shared" si="15"/>
        <v>-387318.58999999997</v>
      </c>
      <c r="M31" s="51">
        <f t="shared" si="14"/>
        <v>871738.18000000017</v>
      </c>
      <c r="N31" s="52">
        <f t="shared" si="14"/>
        <v>677164.66999999993</v>
      </c>
      <c r="O31" s="19">
        <f t="shared" si="15"/>
        <v>-1408913.2600000002</v>
      </c>
      <c r="P31" s="19">
        <f t="shared" si="15"/>
        <v>-1376846.71</v>
      </c>
      <c r="Q31" s="19">
        <f t="shared" si="15"/>
        <v>-1397003.12</v>
      </c>
      <c r="R31" s="19">
        <f t="shared" si="15"/>
        <v>-1386561.5300000003</v>
      </c>
      <c r="S31" s="22">
        <f t="shared" si="15"/>
        <v>-5569324.6200000001</v>
      </c>
    </row>
    <row r="32" spans="1:19" s="6" customFormat="1" ht="12" x14ac:dyDescent="0.25">
      <c r="A32" s="7" t="s">
        <v>4</v>
      </c>
      <c r="B32" s="25">
        <f t="shared" si="11"/>
        <v>3153659.48</v>
      </c>
      <c r="C32" s="19">
        <f t="shared" si="12"/>
        <v>0</v>
      </c>
      <c r="D32" s="19">
        <f t="shared" si="12"/>
        <v>0</v>
      </c>
      <c r="E32" s="19">
        <f t="shared" ref="E32:S32" si="16">E22+E10</f>
        <v>116038.58</v>
      </c>
      <c r="F32" s="19">
        <f t="shared" si="16"/>
        <v>760813.73</v>
      </c>
      <c r="G32" s="47">
        <f t="shared" si="16"/>
        <v>876852.31</v>
      </c>
      <c r="H32" s="21">
        <f t="shared" si="16"/>
        <v>596834.89</v>
      </c>
      <c r="I32" s="19">
        <f t="shared" si="16"/>
        <v>597619.61</v>
      </c>
      <c r="J32" s="19">
        <f t="shared" si="16"/>
        <v>302464.05</v>
      </c>
      <c r="K32" s="19">
        <f t="shared" si="16"/>
        <v>265678.86000000004</v>
      </c>
      <c r="L32" s="27">
        <f t="shared" si="16"/>
        <v>1762597.4100000001</v>
      </c>
      <c r="M32" s="51">
        <f t="shared" si="14"/>
        <v>-624110.98</v>
      </c>
      <c r="N32" s="52">
        <f t="shared" si="14"/>
        <v>-368778.32</v>
      </c>
      <c r="O32" s="19">
        <f t="shared" si="16"/>
        <v>344503.43</v>
      </c>
      <c r="P32" s="19">
        <f t="shared" si="16"/>
        <v>382148.14</v>
      </c>
      <c r="Q32" s="19">
        <f t="shared" si="16"/>
        <v>392807.50000000012</v>
      </c>
      <c r="R32" s="19">
        <f t="shared" si="16"/>
        <v>387639.99000000005</v>
      </c>
      <c r="S32" s="22">
        <f t="shared" si="16"/>
        <v>1507099.06</v>
      </c>
    </row>
    <row r="33" spans="1:19" s="6" customFormat="1" ht="12" x14ac:dyDescent="0.25">
      <c r="A33" s="7" t="s">
        <v>7</v>
      </c>
      <c r="B33" s="25">
        <f t="shared" si="11"/>
        <v>-15909.57</v>
      </c>
      <c r="C33" s="19">
        <f t="shared" si="12"/>
        <v>0</v>
      </c>
      <c r="D33" s="19">
        <f t="shared" si="12"/>
        <v>0</v>
      </c>
      <c r="E33" s="19">
        <f t="shared" ref="E33:S33" si="17">E23+E11</f>
        <v>-15909.57</v>
      </c>
      <c r="F33" s="19">
        <f t="shared" si="17"/>
        <v>0</v>
      </c>
      <c r="G33" s="47">
        <f t="shared" si="17"/>
        <v>-15909.57</v>
      </c>
      <c r="H33" s="21">
        <f t="shared" si="17"/>
        <v>0</v>
      </c>
      <c r="I33" s="19">
        <f t="shared" si="17"/>
        <v>0</v>
      </c>
      <c r="J33" s="19">
        <f t="shared" si="17"/>
        <v>0</v>
      </c>
      <c r="K33" s="19">
        <f t="shared" si="17"/>
        <v>0</v>
      </c>
      <c r="L33" s="27">
        <f t="shared" si="17"/>
        <v>0</v>
      </c>
      <c r="M33" s="51">
        <f t="shared" si="14"/>
        <v>0</v>
      </c>
      <c r="N33" s="52">
        <f t="shared" si="14"/>
        <v>0</v>
      </c>
      <c r="O33" s="19">
        <f t="shared" si="17"/>
        <v>0</v>
      </c>
      <c r="P33" s="19">
        <f t="shared" si="17"/>
        <v>0</v>
      </c>
      <c r="Q33" s="19">
        <f t="shared" si="17"/>
        <v>0</v>
      </c>
      <c r="R33" s="19">
        <f t="shared" si="17"/>
        <v>0</v>
      </c>
      <c r="S33" s="22">
        <f t="shared" si="17"/>
        <v>0</v>
      </c>
    </row>
    <row r="34" spans="1:19" s="6" customFormat="1" ht="12" x14ac:dyDescent="0.25">
      <c r="A34" s="7" t="s">
        <v>6</v>
      </c>
      <c r="B34" s="25">
        <f t="shared" si="11"/>
        <v>4691825.57</v>
      </c>
      <c r="C34" s="19">
        <f t="shared" si="12"/>
        <v>0</v>
      </c>
      <c r="D34" s="19">
        <f t="shared" si="12"/>
        <v>0</v>
      </c>
      <c r="E34" s="19">
        <f t="shared" ref="E34:S34" si="18">E24+E12</f>
        <v>35691.919999999998</v>
      </c>
      <c r="F34" s="19">
        <f t="shared" si="18"/>
        <v>162534.04999999999</v>
      </c>
      <c r="G34" s="47">
        <f t="shared" si="18"/>
        <v>198225.97</v>
      </c>
      <c r="H34" s="21">
        <f t="shared" si="18"/>
        <v>1604861.67</v>
      </c>
      <c r="I34" s="19">
        <f t="shared" si="18"/>
        <v>595358.07000000007</v>
      </c>
      <c r="J34" s="19">
        <f t="shared" si="18"/>
        <v>1442642.7</v>
      </c>
      <c r="K34" s="19">
        <f t="shared" si="18"/>
        <v>517342.26</v>
      </c>
      <c r="L34" s="27">
        <f t="shared" si="18"/>
        <v>4160204.6999999997</v>
      </c>
      <c r="M34" s="51">
        <f t="shared" si="14"/>
        <v>22217.74000000002</v>
      </c>
      <c r="N34" s="52">
        <f t="shared" si="14"/>
        <v>-107792.64999999998</v>
      </c>
      <c r="O34" s="19">
        <f t="shared" si="18"/>
        <v>68089.520000000019</v>
      </c>
      <c r="P34" s="19">
        <f t="shared" si="18"/>
        <v>109904.04000000001</v>
      </c>
      <c r="Q34" s="19">
        <f t="shared" si="18"/>
        <v>120802.60999999999</v>
      </c>
      <c r="R34" s="19">
        <f t="shared" si="18"/>
        <v>120173.64000000004</v>
      </c>
      <c r="S34" s="22">
        <f t="shared" si="18"/>
        <v>418969.81000000006</v>
      </c>
    </row>
    <row r="35" spans="1:19" s="6" customFormat="1" ht="12" x14ac:dyDescent="0.25">
      <c r="A35" s="7" t="s">
        <v>32</v>
      </c>
      <c r="B35" s="25">
        <f t="shared" si="11"/>
        <v>3656349.94</v>
      </c>
      <c r="C35" s="19">
        <f t="shared" si="12"/>
        <v>0</v>
      </c>
      <c r="D35" s="19">
        <f t="shared" si="12"/>
        <v>0</v>
      </c>
      <c r="E35" s="19">
        <f t="shared" ref="E35:S35" si="19">E25+E13</f>
        <v>-48355.75</v>
      </c>
      <c r="F35" s="19">
        <f t="shared" si="19"/>
        <v>-361806.46</v>
      </c>
      <c r="G35" s="47">
        <f t="shared" si="19"/>
        <v>-410162.21</v>
      </c>
      <c r="H35" s="21">
        <f t="shared" si="19"/>
        <v>-443807.41000000003</v>
      </c>
      <c r="I35" s="19">
        <f t="shared" si="19"/>
        <v>1317614.7100000002</v>
      </c>
      <c r="J35" s="19">
        <f t="shared" si="19"/>
        <v>-414015.27</v>
      </c>
      <c r="K35" s="19">
        <f t="shared" si="19"/>
        <v>701583.58</v>
      </c>
      <c r="L35" s="27">
        <f t="shared" si="19"/>
        <v>1161375.6100000001</v>
      </c>
      <c r="M35" s="51">
        <f t="shared" si="14"/>
        <v>-280493.06000000006</v>
      </c>
      <c r="N35" s="52">
        <f t="shared" si="14"/>
        <v>1508294.6700000004</v>
      </c>
      <c r="O35" s="19">
        <f t="shared" si="19"/>
        <v>487999.80000000005</v>
      </c>
      <c r="P35" s="19">
        <f t="shared" si="19"/>
        <v>480610.60000000003</v>
      </c>
      <c r="Q35" s="19">
        <f t="shared" si="19"/>
        <v>361845.50000000006</v>
      </c>
      <c r="R35" s="19">
        <f t="shared" si="19"/>
        <v>346879.03</v>
      </c>
      <c r="S35" s="22">
        <f t="shared" si="19"/>
        <v>1677334.9300000002</v>
      </c>
    </row>
    <row r="36" spans="1:19" s="6" customFormat="1" ht="12" x14ac:dyDescent="0.25">
      <c r="A36" s="7" t="s">
        <v>5</v>
      </c>
      <c r="B36" s="25">
        <f t="shared" si="11"/>
        <v>-347211.01999999996</v>
      </c>
      <c r="C36" s="19">
        <f t="shared" si="12"/>
        <v>0</v>
      </c>
      <c r="D36" s="19">
        <f t="shared" si="12"/>
        <v>0</v>
      </c>
      <c r="E36" s="19">
        <f t="shared" ref="E36:S36" si="20">E26+E14</f>
        <v>-3292.6</v>
      </c>
      <c r="F36" s="19">
        <f t="shared" si="20"/>
        <v>-30066.71</v>
      </c>
      <c r="G36" s="47">
        <f t="shared" si="20"/>
        <v>-33359.31</v>
      </c>
      <c r="H36" s="21">
        <f t="shared" si="20"/>
        <v>22290.239999999998</v>
      </c>
      <c r="I36" s="19">
        <f t="shared" si="20"/>
        <v>-31882.98</v>
      </c>
      <c r="J36" s="19">
        <f t="shared" si="20"/>
        <v>-33525.65</v>
      </c>
      <c r="K36" s="19">
        <f t="shared" si="20"/>
        <v>-34459.64</v>
      </c>
      <c r="L36" s="27">
        <f t="shared" si="20"/>
        <v>-77578.03</v>
      </c>
      <c r="M36" s="51">
        <f t="shared" si="14"/>
        <v>-131481.09999999998</v>
      </c>
      <c r="N36" s="52">
        <f t="shared" si="14"/>
        <v>-104792.58</v>
      </c>
      <c r="O36" s="19">
        <f t="shared" si="20"/>
        <v>0</v>
      </c>
      <c r="P36" s="19">
        <f t="shared" si="20"/>
        <v>0</v>
      </c>
      <c r="Q36" s="19">
        <f t="shared" si="20"/>
        <v>0</v>
      </c>
      <c r="R36" s="19">
        <f t="shared" si="20"/>
        <v>0</v>
      </c>
      <c r="S36" s="22">
        <f t="shared" si="20"/>
        <v>0</v>
      </c>
    </row>
    <row r="37" spans="1:19" s="6" customFormat="1" ht="12.6" thickBot="1" x14ac:dyDescent="0.3">
      <c r="A37" s="7" t="s">
        <v>26</v>
      </c>
      <c r="B37" s="29">
        <f t="shared" ref="B37:S37" si="21">SUM(B30:B36)</f>
        <v>12531626.430000002</v>
      </c>
      <c r="C37" s="30">
        <f t="shared" si="21"/>
        <v>0</v>
      </c>
      <c r="D37" s="30">
        <f t="shared" si="21"/>
        <v>0</v>
      </c>
      <c r="E37" s="30">
        <f t="shared" si="21"/>
        <v>98088.889999999985</v>
      </c>
      <c r="F37" s="30">
        <f t="shared" si="21"/>
        <v>400697.44999999984</v>
      </c>
      <c r="G37" s="48">
        <f t="shared" si="21"/>
        <v>498786.34000000014</v>
      </c>
      <c r="H37" s="32">
        <f t="shared" si="21"/>
        <v>975786.97999999986</v>
      </c>
      <c r="I37" s="30">
        <f t="shared" si="21"/>
        <v>1635968.3300000003</v>
      </c>
      <c r="J37" s="30">
        <f t="shared" si="21"/>
        <v>1134237.3</v>
      </c>
      <c r="K37" s="30">
        <f t="shared" si="21"/>
        <v>862466.12</v>
      </c>
      <c r="L37" s="33">
        <f t="shared" si="21"/>
        <v>4608458.7299999995</v>
      </c>
      <c r="M37" s="34">
        <f t="shared" si="21"/>
        <v>-26815.879999999888</v>
      </c>
      <c r="N37" s="35">
        <f t="shared" si="21"/>
        <v>3170301.8500000006</v>
      </c>
      <c r="O37" s="30">
        <f t="shared" si="21"/>
        <v>696935.1799999997</v>
      </c>
      <c r="P37" s="30">
        <f t="shared" si="21"/>
        <v>2048670.9200000009</v>
      </c>
      <c r="Q37" s="30">
        <f t="shared" si="21"/>
        <v>554451.07000000007</v>
      </c>
      <c r="R37" s="30">
        <f t="shared" si="21"/>
        <v>980838.2200000002</v>
      </c>
      <c r="S37" s="36">
        <f t="shared" si="21"/>
        <v>4280895.3900000006</v>
      </c>
    </row>
    <row r="38" spans="1:19" s="6" customFormat="1" ht="11.4" x14ac:dyDescent="0.2">
      <c r="A38" s="8"/>
      <c r="B38" s="8"/>
      <c r="C38" s="37"/>
      <c r="D38" s="37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</row>
    <row r="39" spans="1:19" s="6" customFormat="1" ht="12.6" thickBot="1" x14ac:dyDescent="0.3">
      <c r="B39" s="53" t="s">
        <v>23</v>
      </c>
      <c r="C39" s="54"/>
      <c r="D39" s="54"/>
      <c r="E39" s="53">
        <v>2000</v>
      </c>
      <c r="I39" s="53">
        <v>2001</v>
      </c>
      <c r="Q39" s="53" t="s">
        <v>18</v>
      </c>
    </row>
    <row r="40" spans="1:19" s="6" customFormat="1" ht="12" x14ac:dyDescent="0.25">
      <c r="A40" s="53" t="s">
        <v>28</v>
      </c>
      <c r="B40" s="55" t="s">
        <v>27</v>
      </c>
      <c r="C40" s="56">
        <v>36708</v>
      </c>
      <c r="D40" s="57">
        <v>36739</v>
      </c>
      <c r="E40" s="57">
        <v>36770</v>
      </c>
      <c r="F40" s="58" t="s">
        <v>11</v>
      </c>
      <c r="G40" s="59" t="s">
        <v>12</v>
      </c>
      <c r="H40" s="60" t="s">
        <v>13</v>
      </c>
      <c r="I40" s="61" t="s">
        <v>15</v>
      </c>
      <c r="J40" s="61" t="s">
        <v>14</v>
      </c>
      <c r="K40" s="61" t="s">
        <v>16</v>
      </c>
      <c r="L40" s="62" t="s">
        <v>17</v>
      </c>
      <c r="M40" s="63" t="s">
        <v>59</v>
      </c>
      <c r="N40" s="55" t="s">
        <v>60</v>
      </c>
      <c r="O40" s="60" t="s">
        <v>19</v>
      </c>
      <c r="P40" s="61" t="s">
        <v>20</v>
      </c>
      <c r="Q40" s="61" t="s">
        <v>21</v>
      </c>
      <c r="R40" s="61" t="s">
        <v>22</v>
      </c>
      <c r="S40" s="62" t="s">
        <v>2</v>
      </c>
    </row>
    <row r="41" spans="1:19" s="6" customFormat="1" ht="12.6" thickBot="1" x14ac:dyDescent="0.3">
      <c r="A41" s="6" t="s">
        <v>29</v>
      </c>
      <c r="B41" s="64">
        <f>SUM(S41,L41,G41)</f>
        <v>0</v>
      </c>
      <c r="C41" s="65"/>
      <c r="D41" s="65"/>
      <c r="E41" s="66">
        <v>0</v>
      </c>
      <c r="F41" s="30">
        <v>0</v>
      </c>
      <c r="G41" s="67">
        <f>SUM(E41:F41)</f>
        <v>0</v>
      </c>
      <c r="H41" s="32">
        <v>0</v>
      </c>
      <c r="I41" s="30">
        <v>0</v>
      </c>
      <c r="J41" s="30">
        <v>0</v>
      </c>
      <c r="K41" s="30">
        <v>0</v>
      </c>
      <c r="L41" s="36">
        <v>0</v>
      </c>
      <c r="M41" s="68"/>
      <c r="N41" s="69"/>
      <c r="O41" s="32">
        <v>0</v>
      </c>
      <c r="P41" s="30">
        <v>0</v>
      </c>
      <c r="Q41" s="30">
        <v>0</v>
      </c>
      <c r="R41" s="30">
        <v>0</v>
      </c>
      <c r="S41" s="36">
        <f>SUM(O41:R41)</f>
        <v>0</v>
      </c>
    </row>
    <row r="42" spans="1:19" s="6" customFormat="1" ht="12" thickBot="1" x14ac:dyDescent="0.25">
      <c r="B42" s="37"/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</row>
    <row r="43" spans="1:19" s="6" customFormat="1" ht="12" x14ac:dyDescent="0.25">
      <c r="A43" s="53" t="s">
        <v>30</v>
      </c>
      <c r="B43" s="55" t="s">
        <v>27</v>
      </c>
      <c r="C43" s="56">
        <v>36708</v>
      </c>
      <c r="D43" s="57">
        <v>36739</v>
      </c>
      <c r="E43" s="57">
        <v>36770</v>
      </c>
      <c r="F43" s="58" t="s">
        <v>11</v>
      </c>
      <c r="G43" s="59" t="s">
        <v>12</v>
      </c>
      <c r="H43" s="60" t="s">
        <v>13</v>
      </c>
      <c r="I43" s="61" t="s">
        <v>15</v>
      </c>
      <c r="J43" s="61" t="s">
        <v>14</v>
      </c>
      <c r="K43" s="61" t="s">
        <v>16</v>
      </c>
      <c r="L43" s="62" t="s">
        <v>17</v>
      </c>
      <c r="M43" s="63" t="s">
        <v>59</v>
      </c>
      <c r="N43" s="55" t="s">
        <v>60</v>
      </c>
      <c r="O43" s="60" t="s">
        <v>19</v>
      </c>
      <c r="P43" s="61" t="s">
        <v>20</v>
      </c>
      <c r="Q43" s="61" t="s">
        <v>21</v>
      </c>
      <c r="R43" s="61" t="s">
        <v>22</v>
      </c>
      <c r="S43" s="62" t="s">
        <v>2</v>
      </c>
    </row>
    <row r="44" spans="1:19" s="6" customFormat="1" ht="12.6" thickBot="1" x14ac:dyDescent="0.3">
      <c r="A44" s="6" t="s">
        <v>29</v>
      </c>
      <c r="B44" s="64">
        <f>SUM(S44,L44,G44)</f>
        <v>0</v>
      </c>
      <c r="C44" s="65"/>
      <c r="D44" s="65"/>
      <c r="E44" s="66">
        <f>(E41*10000)*31</f>
        <v>0</v>
      </c>
      <c r="F44" s="30">
        <f>(F41*10000)*31</f>
        <v>0</v>
      </c>
      <c r="G44" s="67">
        <f>SUM(E44:F44)</f>
        <v>0</v>
      </c>
      <c r="H44" s="32">
        <f>(H41*10000)*31</f>
        <v>0</v>
      </c>
      <c r="I44" s="30">
        <f t="shared" ref="I44:S44" si="22">(I41*10000)*31</f>
        <v>0</v>
      </c>
      <c r="J44" s="30">
        <f t="shared" si="22"/>
        <v>0</v>
      </c>
      <c r="K44" s="30">
        <f t="shared" si="22"/>
        <v>0</v>
      </c>
      <c r="L44" s="36">
        <f>SUM(H44:K44)</f>
        <v>0</v>
      </c>
      <c r="M44" s="68"/>
      <c r="N44" s="69"/>
      <c r="O44" s="32">
        <f t="shared" si="22"/>
        <v>0</v>
      </c>
      <c r="P44" s="30">
        <f t="shared" si="22"/>
        <v>0</v>
      </c>
      <c r="Q44" s="30">
        <f t="shared" si="22"/>
        <v>0</v>
      </c>
      <c r="R44" s="30">
        <f t="shared" si="22"/>
        <v>0</v>
      </c>
      <c r="S44" s="36">
        <f t="shared" si="22"/>
        <v>0</v>
      </c>
    </row>
    <row r="45" spans="1:19" s="6" customFormat="1" ht="11.4" x14ac:dyDescent="0.2"/>
    <row r="46" spans="1:19" s="6" customFormat="1" ht="11.4" x14ac:dyDescent="0.2"/>
    <row r="47" spans="1:19" s="6" customFormat="1" ht="11.4" x14ac:dyDescent="0.2"/>
    <row r="48" spans="1:19" s="71" customFormat="1" x14ac:dyDescent="0.25"/>
    <row r="49" s="71" customFormat="1" x14ac:dyDescent="0.25"/>
    <row r="50" s="71" customFormat="1" x14ac:dyDescent="0.25"/>
    <row r="51" s="71" customFormat="1" x14ac:dyDescent="0.25"/>
    <row r="52" s="71" customFormat="1" x14ac:dyDescent="0.25"/>
  </sheetData>
  <pageMargins left="0.34" right="0.39" top="1" bottom="1" header="0.5" footer="0.5"/>
  <pageSetup scale="56" orientation="landscape" r:id="rId1"/>
  <headerFooter alignWithMargins="0">
    <oddHeader>&amp;CWest positions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1" r:id="rId4" name="Button 3">
              <controlPr defaultSize="0" print="0" autoFill="0" autoPict="0" macro="[1]!PublishWestPowerPosition">
                <anchor moveWithCells="1" sizeWithCells="1">
                  <from>
                    <xdr:col>1</xdr:col>
                    <xdr:colOff>411480</xdr:colOff>
                    <xdr:row>1</xdr:row>
                    <xdr:rowOff>129540</xdr:rowOff>
                  </from>
                  <to>
                    <xdr:col>4</xdr:col>
                    <xdr:colOff>175260</xdr:colOff>
                    <xdr:row>4</xdr:row>
                    <xdr:rowOff>83820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FW22"/>
  <sheetViews>
    <sheetView topLeftCell="FK1" workbookViewId="0">
      <selection activeCell="G15" sqref="G15:FW22"/>
    </sheetView>
  </sheetViews>
  <sheetFormatPr defaultRowHeight="13.2" x14ac:dyDescent="0.25"/>
  <cols>
    <col min="2" max="2" width="14.44140625" bestFit="1" customWidth="1"/>
    <col min="3" max="4" width="10.6640625" bestFit="1" customWidth="1"/>
    <col min="5" max="6" width="13" bestFit="1" customWidth="1"/>
    <col min="7" max="8" width="10.6640625" bestFit="1" customWidth="1"/>
    <col min="9" max="9" width="10.109375" bestFit="1" customWidth="1"/>
    <col min="10" max="10" width="10.6640625" bestFit="1" customWidth="1"/>
    <col min="11" max="13" width="13" bestFit="1" customWidth="1"/>
    <col min="14" max="16" width="10.109375" bestFit="1" customWidth="1"/>
    <col min="17" max="20" width="13" bestFit="1" customWidth="1"/>
    <col min="21" max="28" width="10.109375" bestFit="1" customWidth="1"/>
    <col min="29" max="30" width="13" bestFit="1" customWidth="1"/>
    <col min="31" max="177" width="10.109375" bestFit="1" customWidth="1"/>
    <col min="178" max="178" width="13" bestFit="1" customWidth="1"/>
    <col min="179" max="179" width="13.88671875" bestFit="1" customWidth="1"/>
    <col min="180" max="180" width="10.5546875" bestFit="1" customWidth="1"/>
  </cols>
  <sheetData>
    <row r="1" spans="1:179" x14ac:dyDescent="0.25">
      <c r="C1" s="1">
        <v>36647</v>
      </c>
      <c r="D1" s="1">
        <v>36678</v>
      </c>
      <c r="E1" s="1">
        <v>36708</v>
      </c>
      <c r="F1" s="1">
        <v>36739</v>
      </c>
      <c r="G1" s="1">
        <v>36770</v>
      </c>
      <c r="H1" s="1">
        <v>36800</v>
      </c>
      <c r="I1" s="1">
        <v>36831</v>
      </c>
      <c r="J1" s="1">
        <v>36861</v>
      </c>
      <c r="K1" s="1">
        <v>36892</v>
      </c>
      <c r="L1" s="1">
        <v>36923</v>
      </c>
      <c r="M1" s="1">
        <v>36951</v>
      </c>
      <c r="N1" s="1">
        <v>36982</v>
      </c>
      <c r="O1" s="1">
        <v>37012</v>
      </c>
      <c r="P1" s="1">
        <v>37043</v>
      </c>
      <c r="Q1" s="1">
        <v>37073</v>
      </c>
      <c r="R1" s="1">
        <v>37104</v>
      </c>
      <c r="S1" s="1">
        <v>37135</v>
      </c>
      <c r="T1" s="1">
        <v>37165</v>
      </c>
      <c r="U1" s="1">
        <v>37196</v>
      </c>
      <c r="V1" s="1">
        <v>37226</v>
      </c>
      <c r="W1" s="1">
        <v>37257</v>
      </c>
      <c r="X1" s="1">
        <v>37288</v>
      </c>
      <c r="Y1" s="1">
        <v>37316</v>
      </c>
      <c r="Z1" s="1">
        <v>37347</v>
      </c>
      <c r="AA1" s="1">
        <v>37377</v>
      </c>
      <c r="AB1" s="1">
        <v>37408</v>
      </c>
      <c r="AC1" s="1">
        <v>37438</v>
      </c>
      <c r="AD1" s="1">
        <v>37469</v>
      </c>
      <c r="AE1" s="1">
        <v>37500</v>
      </c>
      <c r="AF1" s="1">
        <v>37530</v>
      </c>
      <c r="AG1" s="1">
        <v>37561</v>
      </c>
      <c r="AH1" s="1">
        <v>37591</v>
      </c>
      <c r="AI1" s="1">
        <v>37622</v>
      </c>
      <c r="AJ1" s="1">
        <v>37653</v>
      </c>
      <c r="AK1" s="1">
        <v>37681</v>
      </c>
      <c r="AL1" s="1">
        <v>37712</v>
      </c>
      <c r="AM1" s="1">
        <v>37742</v>
      </c>
      <c r="AN1" s="1">
        <v>37773</v>
      </c>
      <c r="AO1" s="1">
        <v>37803</v>
      </c>
      <c r="AP1" s="1">
        <v>37834</v>
      </c>
      <c r="AQ1" s="1">
        <v>37865</v>
      </c>
      <c r="AR1" s="1">
        <v>37895</v>
      </c>
      <c r="AS1" s="1">
        <v>37926</v>
      </c>
      <c r="AT1" s="1">
        <v>37956</v>
      </c>
      <c r="AU1" s="1">
        <v>37987</v>
      </c>
      <c r="AV1" s="1">
        <v>38018</v>
      </c>
      <c r="AW1" s="1">
        <v>38047</v>
      </c>
      <c r="AX1" s="1">
        <v>38078</v>
      </c>
      <c r="AY1" s="1">
        <v>38108</v>
      </c>
      <c r="AZ1" s="1">
        <v>38139</v>
      </c>
      <c r="BA1" s="1">
        <v>38169</v>
      </c>
      <c r="BB1" s="1">
        <v>38200</v>
      </c>
      <c r="BC1" s="1">
        <v>38231</v>
      </c>
      <c r="BD1" s="1">
        <v>38261</v>
      </c>
      <c r="BE1" s="1">
        <v>38292</v>
      </c>
      <c r="BF1" s="1">
        <v>38322</v>
      </c>
      <c r="BG1" s="1">
        <v>38353</v>
      </c>
      <c r="BH1" s="1">
        <v>38384</v>
      </c>
      <c r="BI1" s="1">
        <v>38412</v>
      </c>
      <c r="BJ1" s="1">
        <v>38443</v>
      </c>
      <c r="BK1" s="1">
        <v>38473</v>
      </c>
      <c r="BL1" s="1">
        <v>38504</v>
      </c>
      <c r="BM1" s="1">
        <v>38534</v>
      </c>
      <c r="BN1" s="1">
        <v>38565</v>
      </c>
      <c r="BO1" s="1">
        <v>38596</v>
      </c>
      <c r="BP1" s="1">
        <v>38626</v>
      </c>
      <c r="BQ1" s="1">
        <v>38657</v>
      </c>
      <c r="BR1" s="1">
        <v>38687</v>
      </c>
      <c r="BS1" s="1">
        <v>38718</v>
      </c>
      <c r="BT1" s="1">
        <v>38749</v>
      </c>
      <c r="BU1" s="1">
        <v>38777</v>
      </c>
      <c r="BV1" s="1">
        <v>38808</v>
      </c>
      <c r="BW1" s="1">
        <v>38838</v>
      </c>
      <c r="BX1" s="1">
        <v>38869</v>
      </c>
      <c r="BY1" s="1">
        <v>38899</v>
      </c>
      <c r="BZ1" s="1">
        <v>38930</v>
      </c>
      <c r="CA1" s="1">
        <v>38961</v>
      </c>
      <c r="CB1" s="1">
        <v>38991</v>
      </c>
      <c r="CC1" s="1">
        <v>39022</v>
      </c>
      <c r="CD1" s="1">
        <v>39052</v>
      </c>
      <c r="CE1" s="1">
        <v>39083</v>
      </c>
      <c r="CF1" s="1">
        <v>39114</v>
      </c>
      <c r="CG1" s="1">
        <v>39142</v>
      </c>
      <c r="CH1" s="1">
        <v>39173</v>
      </c>
      <c r="CI1" s="1">
        <v>39203</v>
      </c>
      <c r="CJ1" s="1">
        <v>39234</v>
      </c>
      <c r="CK1" s="1">
        <v>39264</v>
      </c>
      <c r="CL1" s="1">
        <v>39295</v>
      </c>
      <c r="CM1" s="1">
        <v>39326</v>
      </c>
      <c r="CN1" s="1">
        <v>39356</v>
      </c>
      <c r="CO1" s="1">
        <v>39387</v>
      </c>
      <c r="CP1" s="1">
        <v>39417</v>
      </c>
      <c r="CQ1" s="1">
        <v>39448</v>
      </c>
      <c r="CR1" s="1">
        <v>39479</v>
      </c>
      <c r="CS1" s="1">
        <v>39508</v>
      </c>
      <c r="CT1" s="1">
        <v>39539</v>
      </c>
      <c r="CU1" s="1">
        <v>39569</v>
      </c>
      <c r="CV1" s="1">
        <v>39600</v>
      </c>
      <c r="CW1" s="1">
        <v>39630</v>
      </c>
      <c r="CX1" s="1">
        <v>39661</v>
      </c>
      <c r="CY1" s="1">
        <v>39692</v>
      </c>
      <c r="CZ1" s="1">
        <v>39722</v>
      </c>
      <c r="DA1" s="1">
        <v>39753</v>
      </c>
      <c r="DB1" s="1">
        <v>39783</v>
      </c>
      <c r="DC1" s="1">
        <v>39814</v>
      </c>
      <c r="DD1" s="1">
        <v>39845</v>
      </c>
      <c r="DE1" s="1">
        <v>39873</v>
      </c>
      <c r="DF1" s="1">
        <v>39904</v>
      </c>
      <c r="DG1" s="1">
        <v>39934</v>
      </c>
      <c r="DH1" s="1">
        <v>39965</v>
      </c>
      <c r="DI1" s="1">
        <v>39995</v>
      </c>
      <c r="DJ1" s="1">
        <v>40026</v>
      </c>
      <c r="DK1" s="1">
        <v>40057</v>
      </c>
      <c r="DL1" s="1">
        <v>40087</v>
      </c>
      <c r="DM1" s="1">
        <v>40118</v>
      </c>
      <c r="DN1" s="1">
        <v>40148</v>
      </c>
      <c r="DO1" s="1">
        <v>40179</v>
      </c>
      <c r="DP1" s="1">
        <v>40210</v>
      </c>
      <c r="DQ1" s="1">
        <v>40238</v>
      </c>
      <c r="DR1" s="1">
        <v>40269</v>
      </c>
      <c r="DS1" s="1">
        <v>40299</v>
      </c>
      <c r="DT1" s="1">
        <v>40330</v>
      </c>
      <c r="DU1" s="1">
        <v>40360</v>
      </c>
      <c r="DV1" s="1">
        <v>40391</v>
      </c>
      <c r="DW1" s="1">
        <v>40422</v>
      </c>
      <c r="DX1" s="1">
        <v>40452</v>
      </c>
      <c r="DY1" s="1">
        <v>40483</v>
      </c>
      <c r="DZ1" s="1">
        <v>40513</v>
      </c>
      <c r="EA1" s="1">
        <v>40544</v>
      </c>
      <c r="EB1" s="1">
        <v>40575</v>
      </c>
      <c r="EC1" s="1">
        <v>40603</v>
      </c>
      <c r="ED1" s="1">
        <v>40634</v>
      </c>
      <c r="EE1" s="1">
        <v>40664</v>
      </c>
      <c r="EF1" s="1">
        <v>40695</v>
      </c>
      <c r="EG1" s="1">
        <v>40725</v>
      </c>
      <c r="EH1" s="1">
        <v>40756</v>
      </c>
      <c r="EI1" s="1">
        <v>40787</v>
      </c>
      <c r="EJ1" s="1">
        <v>40817</v>
      </c>
      <c r="EK1" s="1">
        <v>40848</v>
      </c>
      <c r="EL1" s="1">
        <v>40878</v>
      </c>
      <c r="EM1" s="1">
        <v>40909</v>
      </c>
      <c r="EN1" s="1">
        <v>40940</v>
      </c>
      <c r="EO1" s="1">
        <v>40969</v>
      </c>
      <c r="EP1" s="1">
        <v>41000</v>
      </c>
      <c r="EQ1" s="1">
        <v>41030</v>
      </c>
      <c r="ER1" s="1">
        <v>41061</v>
      </c>
      <c r="ES1" s="1">
        <v>41091</v>
      </c>
      <c r="ET1" s="1">
        <v>41122</v>
      </c>
      <c r="EU1" s="1">
        <v>41153</v>
      </c>
      <c r="EV1" s="1">
        <v>41183</v>
      </c>
      <c r="EW1" s="1">
        <v>41214</v>
      </c>
      <c r="EX1" s="1">
        <v>41244</v>
      </c>
      <c r="EY1" s="1">
        <v>41275</v>
      </c>
      <c r="EZ1" s="1">
        <v>41306</v>
      </c>
      <c r="FA1" s="1">
        <v>41334</v>
      </c>
      <c r="FB1" s="1">
        <v>41365</v>
      </c>
      <c r="FC1" s="1">
        <v>41395</v>
      </c>
      <c r="FD1" s="1">
        <v>41426</v>
      </c>
      <c r="FE1" s="1">
        <v>41456</v>
      </c>
      <c r="FF1" s="1">
        <v>41487</v>
      </c>
      <c r="FG1" s="1">
        <v>41518</v>
      </c>
      <c r="FH1" s="1">
        <v>41548</v>
      </c>
      <c r="FI1" s="1">
        <v>41579</v>
      </c>
      <c r="FJ1" s="1">
        <v>41609</v>
      </c>
      <c r="FK1" s="1">
        <v>41640</v>
      </c>
      <c r="FL1" s="1">
        <v>41671</v>
      </c>
      <c r="FM1" s="1">
        <v>41699</v>
      </c>
      <c r="FN1" s="1">
        <v>41730</v>
      </c>
      <c r="FO1" s="1">
        <v>41760</v>
      </c>
      <c r="FP1" s="1">
        <v>41791</v>
      </c>
      <c r="FQ1" s="1">
        <v>41821</v>
      </c>
      <c r="FR1" s="1">
        <v>41852</v>
      </c>
      <c r="FS1" s="1">
        <v>41883</v>
      </c>
      <c r="FT1" s="1">
        <v>41913</v>
      </c>
      <c r="FU1" s="1">
        <v>41944</v>
      </c>
      <c r="FV1" s="1">
        <v>41974</v>
      </c>
    </row>
    <row r="2" spans="1:179" x14ac:dyDescent="0.25">
      <c r="B2" t="s">
        <v>0</v>
      </c>
      <c r="G2" t="s">
        <v>1</v>
      </c>
      <c r="H2" t="s">
        <v>1</v>
      </c>
      <c r="I2" t="s">
        <v>1</v>
      </c>
      <c r="J2" t="s">
        <v>1</v>
      </c>
      <c r="K2" t="s">
        <v>1</v>
      </c>
      <c r="L2" t="s">
        <v>1</v>
      </c>
      <c r="M2" t="s">
        <v>1</v>
      </c>
      <c r="N2" t="s">
        <v>1</v>
      </c>
      <c r="O2" t="s">
        <v>1</v>
      </c>
      <c r="P2" t="s">
        <v>1</v>
      </c>
      <c r="Q2" t="s">
        <v>1</v>
      </c>
      <c r="R2" t="s">
        <v>1</v>
      </c>
      <c r="S2" t="s">
        <v>1</v>
      </c>
      <c r="T2" t="s">
        <v>1</v>
      </c>
      <c r="U2" t="s">
        <v>1</v>
      </c>
      <c r="V2" t="s">
        <v>1</v>
      </c>
      <c r="W2" t="s">
        <v>1</v>
      </c>
      <c r="X2" t="s">
        <v>1</v>
      </c>
      <c r="Y2" t="s">
        <v>1</v>
      </c>
      <c r="Z2" t="s">
        <v>1</v>
      </c>
      <c r="AA2" t="s">
        <v>1</v>
      </c>
      <c r="AB2" t="s">
        <v>1</v>
      </c>
      <c r="AC2" t="s">
        <v>1</v>
      </c>
      <c r="AD2" t="s">
        <v>1</v>
      </c>
      <c r="AE2" t="s">
        <v>1</v>
      </c>
      <c r="AF2" t="s">
        <v>1</v>
      </c>
      <c r="AG2" t="s">
        <v>1</v>
      </c>
      <c r="AH2" t="s">
        <v>1</v>
      </c>
      <c r="AI2" t="s">
        <v>1</v>
      </c>
      <c r="AJ2" t="s">
        <v>1</v>
      </c>
      <c r="AK2" t="s">
        <v>1</v>
      </c>
      <c r="AL2" t="s">
        <v>1</v>
      </c>
      <c r="AM2" t="s">
        <v>1</v>
      </c>
      <c r="AN2" t="s">
        <v>1</v>
      </c>
      <c r="AO2" t="s">
        <v>1</v>
      </c>
      <c r="AP2" t="s">
        <v>1</v>
      </c>
      <c r="AQ2" t="s">
        <v>1</v>
      </c>
      <c r="AR2" t="s">
        <v>1</v>
      </c>
      <c r="AS2" t="s">
        <v>1</v>
      </c>
      <c r="AT2" t="s">
        <v>1</v>
      </c>
      <c r="AU2" t="s">
        <v>1</v>
      </c>
      <c r="AV2" t="s">
        <v>1</v>
      </c>
      <c r="AW2" t="s">
        <v>1</v>
      </c>
      <c r="AX2" t="s">
        <v>1</v>
      </c>
      <c r="AY2" t="s">
        <v>1</v>
      </c>
      <c r="AZ2" t="s">
        <v>1</v>
      </c>
      <c r="BA2" t="s">
        <v>1</v>
      </c>
      <c r="BB2" t="s">
        <v>1</v>
      </c>
      <c r="BC2" t="s">
        <v>1</v>
      </c>
      <c r="BD2" t="s">
        <v>1</v>
      </c>
      <c r="BE2" t="s">
        <v>1</v>
      </c>
      <c r="BF2" t="s">
        <v>1</v>
      </c>
      <c r="BG2" t="s">
        <v>1</v>
      </c>
      <c r="BH2" t="s">
        <v>1</v>
      </c>
      <c r="BI2" t="s">
        <v>1</v>
      </c>
      <c r="BJ2" t="s">
        <v>1</v>
      </c>
      <c r="BK2" t="s">
        <v>1</v>
      </c>
      <c r="BL2" t="s">
        <v>1</v>
      </c>
      <c r="BM2" t="s">
        <v>1</v>
      </c>
      <c r="BN2" t="s">
        <v>1</v>
      </c>
      <c r="BO2" t="s">
        <v>1</v>
      </c>
      <c r="BP2" t="s">
        <v>1</v>
      </c>
      <c r="BQ2" t="s">
        <v>1</v>
      </c>
      <c r="BR2" t="s">
        <v>1</v>
      </c>
      <c r="BS2" t="s">
        <v>1</v>
      </c>
      <c r="BT2" t="s">
        <v>1</v>
      </c>
      <c r="BU2" t="s">
        <v>1</v>
      </c>
      <c r="BV2" t="s">
        <v>1</v>
      </c>
      <c r="BW2" t="s">
        <v>1</v>
      </c>
      <c r="BX2" t="s">
        <v>1</v>
      </c>
      <c r="BY2" t="s">
        <v>1</v>
      </c>
      <c r="BZ2" t="s">
        <v>1</v>
      </c>
      <c r="CA2" t="s">
        <v>1</v>
      </c>
      <c r="CB2" t="s">
        <v>1</v>
      </c>
      <c r="CC2" t="s">
        <v>1</v>
      </c>
      <c r="CD2" t="s">
        <v>1</v>
      </c>
      <c r="CE2" t="s">
        <v>1</v>
      </c>
      <c r="CF2" t="s">
        <v>1</v>
      </c>
      <c r="CG2" t="s">
        <v>1</v>
      </c>
      <c r="CH2" t="s">
        <v>1</v>
      </c>
      <c r="CI2" t="s">
        <v>1</v>
      </c>
      <c r="CJ2" t="s">
        <v>1</v>
      </c>
      <c r="CK2" t="s">
        <v>1</v>
      </c>
      <c r="CL2" t="s">
        <v>1</v>
      </c>
      <c r="CM2" t="s">
        <v>1</v>
      </c>
      <c r="CN2" t="s">
        <v>1</v>
      </c>
      <c r="CO2" t="s">
        <v>1</v>
      </c>
      <c r="CP2" t="s">
        <v>1</v>
      </c>
      <c r="CQ2" t="s">
        <v>1</v>
      </c>
      <c r="CR2" t="s">
        <v>1</v>
      </c>
      <c r="CS2" t="s">
        <v>1</v>
      </c>
      <c r="CT2" t="s">
        <v>1</v>
      </c>
      <c r="CU2" t="s">
        <v>1</v>
      </c>
      <c r="CV2" t="s">
        <v>1</v>
      </c>
      <c r="CW2" t="s">
        <v>1</v>
      </c>
      <c r="CX2" t="s">
        <v>1</v>
      </c>
      <c r="CY2" t="s">
        <v>1</v>
      </c>
      <c r="CZ2" t="s">
        <v>1</v>
      </c>
      <c r="DA2" t="s">
        <v>1</v>
      </c>
      <c r="DB2" t="s">
        <v>1</v>
      </c>
      <c r="DC2" t="s">
        <v>1</v>
      </c>
      <c r="DD2" t="s">
        <v>1</v>
      </c>
      <c r="DE2" t="s">
        <v>1</v>
      </c>
      <c r="DF2" t="s">
        <v>1</v>
      </c>
      <c r="DG2" t="s">
        <v>1</v>
      </c>
      <c r="DH2" t="s">
        <v>1</v>
      </c>
      <c r="DI2" t="s">
        <v>1</v>
      </c>
      <c r="DJ2" t="s">
        <v>1</v>
      </c>
      <c r="DK2" t="s">
        <v>1</v>
      </c>
      <c r="DL2" t="s">
        <v>1</v>
      </c>
      <c r="DM2" t="s">
        <v>1</v>
      </c>
      <c r="DN2" t="s">
        <v>1</v>
      </c>
      <c r="DO2" t="s">
        <v>1</v>
      </c>
      <c r="DP2" t="s">
        <v>1</v>
      </c>
      <c r="DQ2" t="s">
        <v>1</v>
      </c>
      <c r="DR2" t="s">
        <v>1</v>
      </c>
      <c r="DS2" t="s">
        <v>1</v>
      </c>
      <c r="DT2" t="s">
        <v>1</v>
      </c>
      <c r="DU2" t="s">
        <v>1</v>
      </c>
      <c r="DV2" t="s">
        <v>1</v>
      </c>
      <c r="DW2" t="s">
        <v>1</v>
      </c>
      <c r="DX2" t="s">
        <v>1</v>
      </c>
      <c r="DY2" t="s">
        <v>1</v>
      </c>
      <c r="DZ2" t="s">
        <v>1</v>
      </c>
      <c r="EA2" t="s">
        <v>1</v>
      </c>
      <c r="EB2" t="s">
        <v>1</v>
      </c>
      <c r="EC2" t="s">
        <v>1</v>
      </c>
      <c r="ED2" t="s">
        <v>1</v>
      </c>
      <c r="EE2" t="s">
        <v>1</v>
      </c>
      <c r="EF2" t="s">
        <v>1</v>
      </c>
      <c r="EG2" t="s">
        <v>1</v>
      </c>
      <c r="EH2" t="s">
        <v>1</v>
      </c>
      <c r="EI2" t="s">
        <v>1</v>
      </c>
      <c r="EJ2" t="s">
        <v>1</v>
      </c>
      <c r="EK2" t="s">
        <v>1</v>
      </c>
      <c r="EL2" t="s">
        <v>1</v>
      </c>
      <c r="EM2" t="s">
        <v>1</v>
      </c>
      <c r="EN2" t="s">
        <v>1</v>
      </c>
      <c r="EO2" t="s">
        <v>1</v>
      </c>
      <c r="EP2" t="s">
        <v>1</v>
      </c>
      <c r="EQ2" t="s">
        <v>1</v>
      </c>
      <c r="ER2" t="s">
        <v>1</v>
      </c>
      <c r="ES2" t="s">
        <v>1</v>
      </c>
      <c r="ET2" t="s">
        <v>1</v>
      </c>
      <c r="EU2" t="s">
        <v>1</v>
      </c>
      <c r="EV2" t="s">
        <v>1</v>
      </c>
      <c r="EW2" t="s">
        <v>1</v>
      </c>
      <c r="EX2" t="s">
        <v>1</v>
      </c>
      <c r="EY2" t="s">
        <v>1</v>
      </c>
      <c r="EZ2" t="s">
        <v>1</v>
      </c>
      <c r="FA2" t="s">
        <v>1</v>
      </c>
      <c r="FB2" t="s">
        <v>1</v>
      </c>
      <c r="FC2" t="s">
        <v>1</v>
      </c>
      <c r="FD2" t="s">
        <v>1</v>
      </c>
      <c r="FE2" t="s">
        <v>1</v>
      </c>
      <c r="FF2" t="s">
        <v>1</v>
      </c>
      <c r="FG2" t="s">
        <v>1</v>
      </c>
      <c r="FH2" t="s">
        <v>1</v>
      </c>
      <c r="FI2" t="s">
        <v>1</v>
      </c>
      <c r="FJ2" t="s">
        <v>1</v>
      </c>
      <c r="FK2" t="s">
        <v>1</v>
      </c>
      <c r="FL2" t="s">
        <v>1</v>
      </c>
      <c r="FM2" t="s">
        <v>1</v>
      </c>
      <c r="FN2" t="s">
        <v>1</v>
      </c>
      <c r="FO2" t="s">
        <v>1</v>
      </c>
      <c r="FP2" t="s">
        <v>1</v>
      </c>
      <c r="FQ2" t="s">
        <v>1</v>
      </c>
      <c r="FR2" t="s">
        <v>1</v>
      </c>
      <c r="FS2" t="s">
        <v>1</v>
      </c>
      <c r="FT2" t="s">
        <v>1</v>
      </c>
      <c r="FU2" t="s">
        <v>1</v>
      </c>
      <c r="FV2" t="s">
        <v>1</v>
      </c>
      <c r="FW2" t="s">
        <v>2</v>
      </c>
    </row>
    <row r="3" spans="1:179" x14ac:dyDescent="0.25">
      <c r="A3">
        <v>1</v>
      </c>
      <c r="B3" t="s">
        <v>3</v>
      </c>
      <c r="G3" s="5">
        <v>19620.330000000002</v>
      </c>
      <c r="H3" s="5">
        <v>6944.73</v>
      </c>
      <c r="I3" s="5">
        <v>33024.78</v>
      </c>
      <c r="J3" s="5">
        <v>24928</v>
      </c>
      <c r="K3" s="4">
        <v>-133134.65</v>
      </c>
      <c r="L3" s="4">
        <v>-122361.43</v>
      </c>
      <c r="M3" s="5">
        <v>-225103.63</v>
      </c>
      <c r="N3" s="5">
        <v>-138637.35999999999</v>
      </c>
      <c r="O3" s="5">
        <v>-64098.35</v>
      </c>
      <c r="P3" s="4">
        <v>-91693.4</v>
      </c>
      <c r="Q3" s="5">
        <v>-38771.599999999999</v>
      </c>
      <c r="R3" s="5">
        <v>-59830.92</v>
      </c>
      <c r="S3" s="5">
        <v>-53246.89</v>
      </c>
      <c r="T3" s="5">
        <v>-101927.63</v>
      </c>
      <c r="U3" s="5">
        <v>-93867.85</v>
      </c>
      <c r="V3" s="4">
        <v>-93341</v>
      </c>
      <c r="W3" s="5">
        <v>-24882.31</v>
      </c>
      <c r="X3" s="5">
        <v>-22851.68</v>
      </c>
      <c r="Y3" s="4">
        <v>-24617.43</v>
      </c>
      <c r="Z3" s="5">
        <v>50013.32</v>
      </c>
      <c r="AA3" s="5">
        <v>86774.81</v>
      </c>
      <c r="AB3" s="5">
        <v>82985.399999999994</v>
      </c>
      <c r="AC3" s="5">
        <v>-42397.11</v>
      </c>
      <c r="AD3" s="5">
        <v>-43781.1</v>
      </c>
      <c r="AE3" s="5">
        <v>-38705.33</v>
      </c>
      <c r="AF3" s="5">
        <v>-15239.21</v>
      </c>
      <c r="AG3" s="5">
        <v>-14033.56</v>
      </c>
      <c r="AH3" s="5">
        <v>-13954.22</v>
      </c>
      <c r="AI3" s="5">
        <v>56407.06</v>
      </c>
      <c r="AJ3" s="5">
        <v>51801.83</v>
      </c>
      <c r="AK3" s="5">
        <v>55802.2</v>
      </c>
      <c r="AL3" s="5">
        <v>125210.54</v>
      </c>
      <c r="AM3" s="5">
        <v>159164.93</v>
      </c>
      <c r="AN3" s="4">
        <v>152207.35</v>
      </c>
      <c r="AO3" s="5">
        <v>46005.17</v>
      </c>
      <c r="AP3" s="5">
        <v>45745</v>
      </c>
      <c r="AQ3" s="4">
        <v>43744.22</v>
      </c>
      <c r="AR3" s="5">
        <v>55725.279999999999</v>
      </c>
      <c r="AS3" s="5">
        <v>49260.66</v>
      </c>
      <c r="AT3" s="5">
        <v>53060.5</v>
      </c>
      <c r="AU3" s="5">
        <v>61039.82</v>
      </c>
      <c r="AV3" s="5">
        <v>56042.49</v>
      </c>
      <c r="AW3" s="5">
        <v>62687.42</v>
      </c>
      <c r="AX3" s="5">
        <v>125205.85</v>
      </c>
      <c r="AY3" s="5">
        <v>150855.71</v>
      </c>
      <c r="AZ3" s="5">
        <v>156019</v>
      </c>
      <c r="BA3" s="5">
        <v>51007.23</v>
      </c>
      <c r="BB3" s="4">
        <v>50713.91</v>
      </c>
      <c r="BC3" s="5">
        <v>49953.440000000002</v>
      </c>
      <c r="BD3" s="4">
        <v>59587.839999999997</v>
      </c>
      <c r="BE3" s="5">
        <v>56971.41</v>
      </c>
      <c r="BF3" s="5">
        <v>51413.919999999998</v>
      </c>
      <c r="BG3" s="5">
        <v>41415.120000000003</v>
      </c>
      <c r="BH3" s="5">
        <v>39541.25</v>
      </c>
      <c r="BI3" s="5">
        <v>44214.239999999998</v>
      </c>
      <c r="BJ3" s="4">
        <v>103131</v>
      </c>
      <c r="BK3" s="5">
        <v>127615.46</v>
      </c>
      <c r="BL3" s="5">
        <v>131936</v>
      </c>
      <c r="BM3" s="5">
        <v>32788.82</v>
      </c>
      <c r="BN3" s="5">
        <v>35196.269999999997</v>
      </c>
      <c r="BO3" s="5">
        <v>39492</v>
      </c>
      <c r="BP3" s="5">
        <v>48159.09</v>
      </c>
      <c r="BQ3" s="4">
        <v>46040.22</v>
      </c>
      <c r="BR3" s="5">
        <v>47596.65</v>
      </c>
      <c r="BS3" s="5">
        <v>16405.53</v>
      </c>
      <c r="BT3" s="5">
        <v>15664.36</v>
      </c>
      <c r="BU3" s="5">
        <v>17517.080000000002</v>
      </c>
      <c r="BV3" s="5">
        <v>70585.070000000007</v>
      </c>
      <c r="BW3" s="5">
        <v>101118</v>
      </c>
      <c r="BX3" s="5">
        <v>100530.94</v>
      </c>
      <c r="BY3" s="5">
        <v>2466.2800000000002</v>
      </c>
      <c r="BZ3" s="5">
        <v>2647.57</v>
      </c>
      <c r="CA3" s="4">
        <v>2437.17</v>
      </c>
      <c r="CB3" s="5">
        <v>70828.820000000007</v>
      </c>
      <c r="CC3" s="5">
        <v>67706.92</v>
      </c>
      <c r="CD3" s="5">
        <v>67297.899999999994</v>
      </c>
      <c r="CE3" s="5">
        <v>32204.17</v>
      </c>
      <c r="CF3" s="5">
        <v>29564.29</v>
      </c>
      <c r="CG3" s="5">
        <v>33058.21</v>
      </c>
      <c r="CH3" s="5">
        <v>30429.65</v>
      </c>
      <c r="CI3" s="5">
        <v>31454.54</v>
      </c>
      <c r="CJ3" s="5">
        <v>31269.34</v>
      </c>
      <c r="CK3" s="5">
        <v>29883.55</v>
      </c>
      <c r="CL3" s="5">
        <v>32078.07</v>
      </c>
      <c r="CM3" s="5">
        <v>28347.38</v>
      </c>
      <c r="CN3" s="5">
        <v>31699</v>
      </c>
      <c r="CO3" s="5">
        <v>29180</v>
      </c>
      <c r="CP3" s="5">
        <v>29004.25</v>
      </c>
      <c r="CQ3" s="5">
        <v>29982.59</v>
      </c>
      <c r="CR3" s="5">
        <v>28666.68</v>
      </c>
      <c r="CS3" s="4">
        <v>29633.35</v>
      </c>
      <c r="CT3" s="5">
        <v>29460.06</v>
      </c>
      <c r="CU3" s="4">
        <v>29281.91</v>
      </c>
      <c r="CV3" s="5">
        <v>27990.76</v>
      </c>
      <c r="CW3" s="5">
        <v>28934.07</v>
      </c>
      <c r="CX3" s="5">
        <v>28758.68</v>
      </c>
      <c r="CY3" s="5">
        <v>27490.21</v>
      </c>
      <c r="CZ3" s="4">
        <v>29509.17</v>
      </c>
      <c r="DA3" s="5">
        <v>26076.12</v>
      </c>
      <c r="DB3" s="4">
        <v>28077.34</v>
      </c>
      <c r="DC3" s="5">
        <v>27906.45</v>
      </c>
      <c r="DD3" s="5">
        <v>25618</v>
      </c>
      <c r="DE3" s="5">
        <v>27583.72</v>
      </c>
      <c r="DF3" s="5">
        <v>27420.86</v>
      </c>
      <c r="DG3" s="5">
        <v>26205.24</v>
      </c>
      <c r="DH3" s="5">
        <v>27092.28</v>
      </c>
      <c r="DI3" s="5">
        <v>26926.62</v>
      </c>
      <c r="DJ3" s="5">
        <v>26761.83</v>
      </c>
      <c r="DK3" s="5">
        <v>25580</v>
      </c>
      <c r="DL3" s="5">
        <v>27457.06</v>
      </c>
      <c r="DM3" s="5">
        <v>24261.37</v>
      </c>
      <c r="DN3" s="5">
        <v>26121.79</v>
      </c>
      <c r="DO3" s="5">
        <v>24962.79</v>
      </c>
      <c r="DP3" s="4">
        <v>23831.14</v>
      </c>
      <c r="DQ3" s="5">
        <v>26645.06</v>
      </c>
      <c r="DR3" s="5">
        <v>25505.27</v>
      </c>
      <c r="DS3" s="5">
        <v>24373.15</v>
      </c>
      <c r="DT3" s="5">
        <v>25196.76</v>
      </c>
      <c r="DU3" s="5">
        <v>25041.22</v>
      </c>
      <c r="DV3" s="4">
        <v>24887.48</v>
      </c>
      <c r="DW3" s="4">
        <v>24781.64</v>
      </c>
      <c r="DX3" s="5">
        <v>25618.38</v>
      </c>
      <c r="DY3" s="4">
        <v>24490.06</v>
      </c>
      <c r="DZ3" s="5">
        <v>25316.86</v>
      </c>
      <c r="FW3" s="5">
        <v>3277397.55</v>
      </c>
    </row>
    <row r="4" spans="1:179" x14ac:dyDescent="0.25">
      <c r="A4">
        <v>2</v>
      </c>
      <c r="B4" t="s">
        <v>55</v>
      </c>
      <c r="G4" s="5">
        <v>-39836.400000000001</v>
      </c>
      <c r="H4" s="5">
        <v>-165733</v>
      </c>
      <c r="I4" s="5">
        <v>-81521.37</v>
      </c>
      <c r="J4" s="5">
        <v>-90842.21</v>
      </c>
      <c r="K4" s="4">
        <v>-66630.25</v>
      </c>
      <c r="L4" s="5">
        <v>-61189</v>
      </c>
      <c r="M4" s="5">
        <v>-68451.240000000005</v>
      </c>
      <c r="N4" s="5">
        <v>-34345.129999999997</v>
      </c>
      <c r="O4" s="5">
        <v>-39478.129999999997</v>
      </c>
      <c r="P4" s="5">
        <v>-42954.95</v>
      </c>
      <c r="Q4" s="5">
        <v>36531.519999999997</v>
      </c>
      <c r="R4" s="5">
        <v>39235.17</v>
      </c>
      <c r="S4" s="5">
        <v>34682.69</v>
      </c>
      <c r="T4" s="5">
        <v>-24698.37</v>
      </c>
      <c r="U4" s="5">
        <v>-22747.31</v>
      </c>
      <c r="V4" s="5">
        <v>-22621.31</v>
      </c>
      <c r="W4" s="5">
        <v>53735.32</v>
      </c>
      <c r="X4" s="5">
        <v>49348.33</v>
      </c>
      <c r="Y4" s="5">
        <v>53159.55</v>
      </c>
      <c r="Z4" s="5">
        <v>-3002.86</v>
      </c>
      <c r="AA4" s="5">
        <v>-2988</v>
      </c>
      <c r="AB4" s="5">
        <v>-6180.27</v>
      </c>
      <c r="AC4" s="5">
        <v>11923.54</v>
      </c>
      <c r="AD4" s="5">
        <v>12310.84</v>
      </c>
      <c r="AE4" s="5">
        <v>10882.08</v>
      </c>
      <c r="AF4" s="5">
        <v>43739.51</v>
      </c>
      <c r="AG4" s="5">
        <v>40277.58</v>
      </c>
      <c r="AH4" s="5">
        <v>40048.339999999997</v>
      </c>
      <c r="AI4" s="5">
        <v>29386.54</v>
      </c>
      <c r="AJ4" s="5">
        <v>26986.73</v>
      </c>
      <c r="AK4" s="5">
        <v>29070.11</v>
      </c>
      <c r="AL4" s="5">
        <v>28911.119999999999</v>
      </c>
      <c r="AM4" s="4">
        <v>28747.64</v>
      </c>
      <c r="AN4" s="5">
        <v>24383.19</v>
      </c>
      <c r="AO4" s="4">
        <v>25214.799999999999</v>
      </c>
      <c r="AP4" s="5">
        <v>25071.67</v>
      </c>
      <c r="AQ4" s="4">
        <v>23974.560000000001</v>
      </c>
      <c r="AR4" s="5">
        <v>29026.05</v>
      </c>
      <c r="AS4" s="5">
        <v>25658.32</v>
      </c>
      <c r="AT4" s="4">
        <v>27637.22</v>
      </c>
      <c r="AU4" s="5">
        <v>-22222.639999999999</v>
      </c>
      <c r="AV4" s="5">
        <v>-20403.54</v>
      </c>
      <c r="AW4" s="4">
        <v>-22823.21</v>
      </c>
      <c r="AX4" s="5">
        <v>-21856.84</v>
      </c>
      <c r="AY4" s="5">
        <v>-20895.759999999998</v>
      </c>
      <c r="AZ4" s="4">
        <v>-21609.57</v>
      </c>
      <c r="BA4" s="5">
        <v>-21483.48</v>
      </c>
      <c r="BB4" s="5">
        <v>-21357.94</v>
      </c>
      <c r="BC4" s="5">
        <v>-20420.18</v>
      </c>
      <c r="BD4" s="5">
        <v>-21112.53</v>
      </c>
      <c r="BE4" s="5">
        <v>-27712.75</v>
      </c>
      <c r="BF4" s="5">
        <v>-28652.2</v>
      </c>
      <c r="BG4" s="5">
        <v>-12514.33</v>
      </c>
      <c r="BH4" s="5">
        <v>-11952</v>
      </c>
      <c r="BI4" s="5">
        <v>-13369.38</v>
      </c>
      <c r="BJ4" s="5">
        <v>-12803.23</v>
      </c>
      <c r="BK4" s="5">
        <v>-12240.64</v>
      </c>
      <c r="BL4" s="5">
        <v>-12660</v>
      </c>
      <c r="BM4" s="5">
        <v>-12103.66</v>
      </c>
      <c r="BN4" s="5">
        <v>-12996.78</v>
      </c>
      <c r="BO4" s="5">
        <v>-11965.61</v>
      </c>
      <c r="BP4" s="4">
        <v>-12370.33</v>
      </c>
      <c r="BQ4" s="4">
        <v>-11826.07</v>
      </c>
      <c r="BR4" s="5">
        <v>-12225.83</v>
      </c>
      <c r="BS4" s="4">
        <v>-18611.07</v>
      </c>
      <c r="BT4" s="5">
        <v>-17770.2</v>
      </c>
      <c r="BU4" s="5">
        <v>-19871.88</v>
      </c>
      <c r="BV4" s="5">
        <v>-18293.2</v>
      </c>
      <c r="BW4" s="5">
        <v>-18910.8</v>
      </c>
      <c r="BX4" s="5">
        <v>-16841.830000000002</v>
      </c>
      <c r="BY4" s="5">
        <v>-16096.61</v>
      </c>
      <c r="BZ4" s="5">
        <v>-17279.580000000002</v>
      </c>
      <c r="CA4" s="5">
        <v>-15906.15</v>
      </c>
      <c r="CB4" s="5">
        <v>-16442.419999999998</v>
      </c>
      <c r="CC4" s="4">
        <v>-15717.41</v>
      </c>
      <c r="CD4" s="4">
        <v>-15622.14</v>
      </c>
      <c r="CE4" s="5">
        <v>-42985.21</v>
      </c>
      <c r="CF4" s="5">
        <v>-39461.269999999997</v>
      </c>
      <c r="CG4" s="5">
        <v>-44124.39</v>
      </c>
      <c r="CH4" s="5">
        <v>-40615.54</v>
      </c>
      <c r="CI4" s="5">
        <v>-41983.05</v>
      </c>
      <c r="CJ4" s="5">
        <v>-41735.42</v>
      </c>
      <c r="CK4" s="5">
        <v>-39885.32</v>
      </c>
      <c r="CL4" s="5">
        <v>-42813.83</v>
      </c>
      <c r="CM4" s="5">
        <v>-37834.1</v>
      </c>
      <c r="CN4" s="5">
        <v>-42306.8</v>
      </c>
      <c r="CO4" s="5">
        <v>-38944.239999999998</v>
      </c>
      <c r="CP4" s="5">
        <v>-38709.07</v>
      </c>
      <c r="CQ4" s="5">
        <v>-40014.120000000003</v>
      </c>
      <c r="CR4" s="5">
        <v>-38257.33</v>
      </c>
      <c r="CS4" s="5">
        <v>-39546.720000000001</v>
      </c>
      <c r="CT4" s="4">
        <v>-39314.769999999997</v>
      </c>
      <c r="CU4" s="5">
        <v>-39076.29</v>
      </c>
      <c r="CV4" s="5">
        <v>-37352.58</v>
      </c>
      <c r="CW4" s="5">
        <v>-38610.629999999997</v>
      </c>
      <c r="CX4" s="5">
        <v>-38375.79</v>
      </c>
      <c r="CY4" s="5">
        <v>-36682.39</v>
      </c>
      <c r="CZ4" s="5">
        <v>-39375.589999999997</v>
      </c>
      <c r="DA4" s="5">
        <v>-34793.94</v>
      </c>
      <c r="DB4" s="4">
        <v>-37463.360000000001</v>
      </c>
      <c r="DC4" s="5">
        <v>-37234.47</v>
      </c>
      <c r="DD4" s="5">
        <v>-34180.400000000001</v>
      </c>
      <c r="DE4" s="5">
        <v>-36802.14</v>
      </c>
      <c r="DF4" s="5">
        <v>-36584</v>
      </c>
      <c r="DG4" s="4">
        <v>-34961.22</v>
      </c>
      <c r="DH4" s="5">
        <v>-36143.72</v>
      </c>
      <c r="DI4" s="5">
        <v>-35921.730000000003</v>
      </c>
      <c r="DJ4" s="5">
        <v>-35700.9</v>
      </c>
      <c r="DK4" s="5">
        <v>-34123.370000000003</v>
      </c>
      <c r="DL4" s="5">
        <v>-36626.28</v>
      </c>
      <c r="DM4" s="5">
        <v>-32362.48</v>
      </c>
      <c r="DN4" s="5">
        <v>-34843.06</v>
      </c>
      <c r="DO4" s="5">
        <v>-22894.9</v>
      </c>
      <c r="DP4" s="5">
        <v>-21856.1</v>
      </c>
      <c r="DQ4" s="5">
        <v>-24435.67</v>
      </c>
      <c r="DR4" s="5">
        <v>-23389.32</v>
      </c>
      <c r="DS4" s="5">
        <v>-22350</v>
      </c>
      <c r="DT4" s="5">
        <v>-23104.18</v>
      </c>
      <c r="DU4" s="5">
        <v>-22960.41</v>
      </c>
      <c r="DV4" s="5">
        <v>-22818.66</v>
      </c>
      <c r="DW4" s="4">
        <v>-21812.69</v>
      </c>
      <c r="DX4" s="5">
        <v>-22549.39</v>
      </c>
      <c r="DY4" s="5">
        <v>-21556.44</v>
      </c>
      <c r="DZ4" s="5">
        <v>-22284.41</v>
      </c>
      <c r="EA4" s="5">
        <v>-21298.93</v>
      </c>
      <c r="EB4" s="4">
        <v>-20336.259999999998</v>
      </c>
      <c r="EC4" s="5">
        <v>-22741.14</v>
      </c>
      <c r="ED4" s="5">
        <v>-21771.78</v>
      </c>
      <c r="EE4" s="5">
        <v>-20808.84</v>
      </c>
      <c r="EF4" s="5">
        <v>-21515.53</v>
      </c>
      <c r="EG4" s="5">
        <v>-20563.86</v>
      </c>
      <c r="EH4" s="5">
        <v>-22075.65</v>
      </c>
      <c r="EI4" s="5">
        <v>-20321.63</v>
      </c>
      <c r="EJ4" s="5">
        <v>-21007.56</v>
      </c>
      <c r="EK4" s="5">
        <v>-20082.13</v>
      </c>
      <c r="EL4" s="5">
        <v>-20759.91</v>
      </c>
      <c r="EM4" s="5">
        <v>-19841.47</v>
      </c>
      <c r="EN4" s="5">
        <v>-19729.849999999999</v>
      </c>
      <c r="EO4" s="5">
        <v>-21180.080000000002</v>
      </c>
      <c r="EP4" s="5">
        <v>-19497</v>
      </c>
      <c r="EQ4" s="5">
        <v>-20154.88</v>
      </c>
      <c r="ER4" s="5">
        <v>-20037.47</v>
      </c>
      <c r="ES4" s="5">
        <v>-19150.8</v>
      </c>
      <c r="ET4" s="5">
        <v>-20558.310000000001</v>
      </c>
      <c r="EU4" s="5">
        <v>-18167.52</v>
      </c>
      <c r="EV4" s="5">
        <v>-20315.310000000001</v>
      </c>
      <c r="EW4" s="5">
        <v>-18700.75</v>
      </c>
      <c r="EX4" s="5">
        <v>-18588</v>
      </c>
      <c r="EY4" s="5">
        <v>-19215</v>
      </c>
      <c r="EZ4" s="5">
        <v>-17640.22</v>
      </c>
      <c r="FA4" s="5">
        <v>-18994.939999999999</v>
      </c>
      <c r="FB4" s="5">
        <v>-18884</v>
      </c>
      <c r="FC4" s="5">
        <v>-18770</v>
      </c>
      <c r="FD4" s="5">
        <v>-17942.61</v>
      </c>
      <c r="FE4" s="5">
        <v>-18547.61</v>
      </c>
      <c r="FF4" s="5">
        <v>-19144.62</v>
      </c>
      <c r="FG4" s="5">
        <v>-16917.91</v>
      </c>
      <c r="FH4" s="5">
        <v>-18917.599999999999</v>
      </c>
      <c r="FI4" s="5">
        <v>-17413.8</v>
      </c>
      <c r="FJ4" s="5">
        <v>-17308.48</v>
      </c>
      <c r="FK4" s="5">
        <v>-17891.93</v>
      </c>
      <c r="FL4" s="5">
        <v>-16425.330000000002</v>
      </c>
      <c r="FM4" s="5">
        <v>-17686.41</v>
      </c>
      <c r="FN4" s="5">
        <v>-17582.78</v>
      </c>
      <c r="FO4" s="5">
        <v>-17476.3</v>
      </c>
      <c r="FP4" s="5">
        <v>-16705.62</v>
      </c>
      <c r="FQ4" s="5">
        <v>-17268.580000000002</v>
      </c>
      <c r="FR4" s="5">
        <v>-17163.919999999998</v>
      </c>
      <c r="FS4" s="5">
        <v>-16406.939999999999</v>
      </c>
      <c r="FT4" s="5">
        <v>-17612</v>
      </c>
      <c r="FU4" s="5">
        <v>-12029</v>
      </c>
      <c r="FV4" s="4">
        <v>-12952.46</v>
      </c>
      <c r="FW4" s="5">
        <v>-3204079.68</v>
      </c>
    </row>
    <row r="5" spans="1:179" x14ac:dyDescent="0.25">
      <c r="A5">
        <v>3</v>
      </c>
      <c r="B5" t="s">
        <v>4</v>
      </c>
      <c r="G5" s="5">
        <v>87803.07</v>
      </c>
      <c r="H5" s="5">
        <v>95678</v>
      </c>
      <c r="I5" s="5">
        <v>152085.41</v>
      </c>
      <c r="J5" s="5">
        <v>173911.38</v>
      </c>
      <c r="K5" s="5">
        <v>175404.15</v>
      </c>
      <c r="L5" s="5">
        <v>159594.48000000001</v>
      </c>
      <c r="M5" s="5">
        <v>185172.81</v>
      </c>
      <c r="N5" s="5">
        <v>178680.76</v>
      </c>
      <c r="O5" s="5">
        <v>172130.8</v>
      </c>
      <c r="P5" s="5">
        <v>169232.09</v>
      </c>
      <c r="Q5" s="4">
        <v>38748.21</v>
      </c>
      <c r="R5" s="5">
        <v>40809.4</v>
      </c>
      <c r="S5" s="5">
        <v>18925.87</v>
      </c>
      <c r="T5" s="5">
        <v>63967.71</v>
      </c>
      <c r="U5" s="5">
        <v>74002.080000000002</v>
      </c>
      <c r="V5" s="4">
        <v>80540.740000000005</v>
      </c>
      <c r="W5" s="5">
        <v>-25730.080000000002</v>
      </c>
      <c r="X5" s="5">
        <v>-25020.89</v>
      </c>
      <c r="Y5" s="5">
        <v>-28076.22</v>
      </c>
      <c r="Z5" s="5">
        <v>-12284.25</v>
      </c>
      <c r="AA5" s="5">
        <v>-14067.67</v>
      </c>
      <c r="AB5" s="5">
        <v>-14516.6</v>
      </c>
      <c r="AC5" s="5">
        <v>2199.7600000000002</v>
      </c>
      <c r="AD5" s="5">
        <v>9458.94</v>
      </c>
      <c r="AE5" s="5">
        <v>8362.56</v>
      </c>
      <c r="AF5" s="5">
        <v>13850.9</v>
      </c>
      <c r="AG5" s="5">
        <v>25503.45</v>
      </c>
      <c r="AH5" s="4">
        <v>30154.39</v>
      </c>
      <c r="AI5" s="5">
        <v>-3532.55</v>
      </c>
      <c r="AJ5" s="5">
        <v>-2918.82</v>
      </c>
      <c r="AK5">
        <v>710.91</v>
      </c>
      <c r="AL5" s="5">
        <v>-1386.81</v>
      </c>
      <c r="AM5" s="5">
        <v>-2071.62</v>
      </c>
      <c r="AN5" s="4">
        <v>-2976.48</v>
      </c>
      <c r="AO5" s="5">
        <v>-6168</v>
      </c>
      <c r="AP5" s="5">
        <v>-5792.44</v>
      </c>
      <c r="AQ5" s="5">
        <v>7189.56</v>
      </c>
      <c r="AR5" s="5">
        <v>9120.61</v>
      </c>
      <c r="AS5" s="5">
        <v>9612.41</v>
      </c>
      <c r="AT5" s="5">
        <v>14015.13</v>
      </c>
      <c r="AU5" s="5">
        <v>21890.06</v>
      </c>
      <c r="AV5" s="5">
        <v>20707.72</v>
      </c>
      <c r="AW5" s="5">
        <v>22479.25</v>
      </c>
      <c r="AX5" s="5">
        <v>29347.88</v>
      </c>
      <c r="AY5" s="5">
        <v>28057.69</v>
      </c>
      <c r="AZ5" s="5">
        <v>29338.77</v>
      </c>
      <c r="BA5" s="5">
        <v>29493.62</v>
      </c>
      <c r="BB5" s="5">
        <v>29958.1</v>
      </c>
      <c r="BC5" s="5">
        <v>28646.75</v>
      </c>
      <c r="BD5" s="5">
        <v>29623.81</v>
      </c>
      <c r="BE5" s="5">
        <v>28621.77</v>
      </c>
      <c r="BF5" s="5">
        <v>29589.08</v>
      </c>
      <c r="BG5" s="5">
        <v>5652.09</v>
      </c>
      <c r="BH5" s="5">
        <v>5396.36</v>
      </c>
      <c r="BI5" s="5">
        <v>6034.1</v>
      </c>
      <c r="BJ5" s="4">
        <v>5776.45</v>
      </c>
      <c r="BK5" s="5">
        <v>5520.45</v>
      </c>
      <c r="BL5" s="5">
        <v>5407</v>
      </c>
      <c r="BM5" s="5">
        <v>7176.65</v>
      </c>
      <c r="BN5" s="5">
        <v>7703.58</v>
      </c>
      <c r="BO5" s="5">
        <v>7091.62</v>
      </c>
      <c r="BP5" s="5">
        <v>7331.47</v>
      </c>
      <c r="BQ5" s="5">
        <v>7008.9</v>
      </c>
      <c r="BR5" s="4">
        <v>7245.85</v>
      </c>
      <c r="BS5" s="5">
        <v>20776.849999999999</v>
      </c>
      <c r="BT5" s="5">
        <v>19838.189999999999</v>
      </c>
      <c r="BU5" s="5">
        <v>21888.78</v>
      </c>
      <c r="BV5" s="4">
        <v>20422.310000000001</v>
      </c>
      <c r="BW5" s="5">
        <v>21112</v>
      </c>
      <c r="BX5" s="5">
        <v>20989.4</v>
      </c>
      <c r="BY5" s="5">
        <v>20060.91</v>
      </c>
      <c r="BZ5" s="5">
        <v>21535.52</v>
      </c>
      <c r="CA5" s="5">
        <v>19824.12</v>
      </c>
      <c r="CB5" s="5">
        <v>20492.830000000002</v>
      </c>
      <c r="CC5" s="5">
        <v>19589.57</v>
      </c>
      <c r="CD5" s="5">
        <v>19471.23</v>
      </c>
      <c r="CE5" s="5">
        <v>13418.4</v>
      </c>
      <c r="CF5" s="4">
        <v>12318.46</v>
      </c>
      <c r="CG5" s="5">
        <v>13498.77</v>
      </c>
      <c r="CH5" s="5">
        <v>12679</v>
      </c>
      <c r="CI5" s="5">
        <v>13106.06</v>
      </c>
      <c r="CJ5" s="5">
        <v>13028.89</v>
      </c>
      <c r="CK5" s="4">
        <v>12451.48</v>
      </c>
      <c r="CL5" s="5">
        <v>13365.86</v>
      </c>
      <c r="CM5" s="5">
        <v>11811.41</v>
      </c>
      <c r="CN5" s="5">
        <v>13207.93</v>
      </c>
      <c r="CO5" s="5">
        <v>12158.33</v>
      </c>
      <c r="CP5" s="5">
        <v>12085.1</v>
      </c>
      <c r="CQ5" s="5">
        <v>12492.75</v>
      </c>
      <c r="CR5" s="5">
        <v>11944.45</v>
      </c>
      <c r="CS5" s="5">
        <v>12100.29</v>
      </c>
      <c r="CT5" s="5">
        <v>12275</v>
      </c>
      <c r="CU5" s="5">
        <v>12200.79</v>
      </c>
      <c r="CV5" s="5">
        <v>11429.56</v>
      </c>
      <c r="CW5" s="5">
        <v>12055.86</v>
      </c>
      <c r="CX5" s="5">
        <v>11982.78</v>
      </c>
      <c r="CY5" s="4">
        <v>11454.26</v>
      </c>
      <c r="CZ5" s="5">
        <v>12295.49</v>
      </c>
      <c r="DA5" s="5">
        <v>10865</v>
      </c>
      <c r="DB5" s="5">
        <v>11698.89</v>
      </c>
      <c r="DC5" s="5">
        <v>11627.69</v>
      </c>
      <c r="DD5" s="5">
        <v>10674.19</v>
      </c>
      <c r="DE5" s="5">
        <v>11493.22</v>
      </c>
      <c r="DF5" s="5">
        <v>11425.36</v>
      </c>
      <c r="DG5" s="5">
        <v>10918.85</v>
      </c>
      <c r="DH5" s="5">
        <v>11288.45</v>
      </c>
      <c r="DI5" s="5">
        <v>11219.42</v>
      </c>
      <c r="DJ5" s="5">
        <v>11150.76</v>
      </c>
      <c r="DK5" s="5">
        <v>10658.33</v>
      </c>
      <c r="DL5" s="5">
        <v>11440.44</v>
      </c>
      <c r="DM5" s="5">
        <v>10108.9</v>
      </c>
      <c r="DN5" s="5">
        <v>10884.08</v>
      </c>
      <c r="DO5" s="5">
        <v>10401.16</v>
      </c>
      <c r="DP5" s="5">
        <v>9929.64</v>
      </c>
      <c r="DQ5" s="5">
        <v>11102.11</v>
      </c>
      <c r="DR5" s="5">
        <v>10627.2</v>
      </c>
      <c r="DS5" s="5">
        <v>10155.48</v>
      </c>
      <c r="DT5" s="5">
        <v>10498.65</v>
      </c>
      <c r="DU5" s="5">
        <v>10433.84</v>
      </c>
      <c r="DV5" s="5">
        <v>10369.780000000001</v>
      </c>
      <c r="DW5" s="5">
        <v>9912.66</v>
      </c>
      <c r="DX5" s="5">
        <v>10247.35</v>
      </c>
      <c r="DY5" s="5">
        <v>9796</v>
      </c>
      <c r="DZ5" s="5">
        <v>10126.75</v>
      </c>
      <c r="FW5" s="5">
        <v>3055839.06</v>
      </c>
    </row>
    <row r="6" spans="1:179" x14ac:dyDescent="0.25">
      <c r="A6">
        <v>4</v>
      </c>
      <c r="B6" t="s">
        <v>7</v>
      </c>
      <c r="G6" s="5">
        <v>-15909.57</v>
      </c>
      <c r="FW6" s="5">
        <v>-15909.57</v>
      </c>
    </row>
    <row r="7" spans="1:179" x14ac:dyDescent="0.25">
      <c r="A7">
        <v>5</v>
      </c>
      <c r="B7" t="s">
        <v>6</v>
      </c>
      <c r="G7" s="5">
        <v>29462.720000000001</v>
      </c>
      <c r="H7" s="4">
        <v>162925.25</v>
      </c>
      <c r="I7" s="5">
        <v>-20451.71</v>
      </c>
      <c r="J7" s="5">
        <v>11028.74</v>
      </c>
      <c r="K7" s="5">
        <v>472566.76</v>
      </c>
      <c r="L7" s="5">
        <v>432488.58</v>
      </c>
      <c r="M7" s="5">
        <v>482102.46</v>
      </c>
      <c r="N7" s="5">
        <v>95492.42</v>
      </c>
      <c r="O7" s="5">
        <v>96344.9</v>
      </c>
      <c r="P7" s="5">
        <v>83586.13</v>
      </c>
      <c r="Q7" s="5">
        <v>362635.8</v>
      </c>
      <c r="R7" s="5">
        <v>387542.54</v>
      </c>
      <c r="S7" s="5">
        <v>345438.34</v>
      </c>
      <c r="T7" s="5">
        <v>56552.61</v>
      </c>
      <c r="U7" s="5">
        <v>55025.49</v>
      </c>
      <c r="V7" s="5">
        <v>58782.879999999997</v>
      </c>
      <c r="W7" s="5">
        <v>-5792</v>
      </c>
      <c r="X7" s="4">
        <v>-7405.18</v>
      </c>
      <c r="Y7" s="5">
        <v>-8015</v>
      </c>
      <c r="Z7" s="5">
        <v>24806.22</v>
      </c>
      <c r="AA7" s="5">
        <v>23519.22</v>
      </c>
      <c r="AB7" s="5">
        <v>21748.12</v>
      </c>
      <c r="AC7" s="5">
        <v>31246.639999999999</v>
      </c>
      <c r="AD7" s="5">
        <v>31548</v>
      </c>
      <c r="AE7" s="4">
        <v>27923.81</v>
      </c>
      <c r="AF7" s="5">
        <v>5086.12</v>
      </c>
      <c r="AG7" s="5">
        <v>6061.77</v>
      </c>
      <c r="AH7" s="5">
        <v>6747</v>
      </c>
      <c r="AI7" s="5">
        <v>-10382.26</v>
      </c>
      <c r="AJ7" s="4">
        <v>-10185.379999999999</v>
      </c>
      <c r="AK7" s="5">
        <v>-11357.61</v>
      </c>
      <c r="AL7" s="5">
        <v>-11644.36</v>
      </c>
      <c r="AM7" s="5">
        <v>-12653.39</v>
      </c>
      <c r="AN7" s="5">
        <v>-12796.38</v>
      </c>
      <c r="AO7" s="5">
        <v>30262.78</v>
      </c>
      <c r="AP7" s="5">
        <v>29785</v>
      </c>
      <c r="AQ7" s="5">
        <v>28188.9</v>
      </c>
      <c r="AR7" s="5">
        <v>5807</v>
      </c>
      <c r="AS7" s="5">
        <v>6370.82</v>
      </c>
      <c r="AT7" s="5">
        <v>8895.2000000000007</v>
      </c>
      <c r="AU7" s="5">
        <v>25742.54</v>
      </c>
      <c r="AV7" s="5">
        <v>23634.95</v>
      </c>
      <c r="AW7" s="4">
        <v>25722.65</v>
      </c>
      <c r="AX7" s="5">
        <v>33431.43</v>
      </c>
      <c r="AY7" s="5">
        <v>31618.92</v>
      </c>
      <c r="AZ7" s="5">
        <v>32669</v>
      </c>
      <c r="BA7" s="5">
        <v>33410.47</v>
      </c>
      <c r="BB7" s="5">
        <v>33250.550000000003</v>
      </c>
      <c r="BC7" s="5">
        <v>31824.17</v>
      </c>
      <c r="BD7" s="4">
        <v>32938</v>
      </c>
      <c r="BE7" s="5">
        <v>31491.8</v>
      </c>
      <c r="BF7" s="5">
        <v>32586.52</v>
      </c>
      <c r="BG7" s="5">
        <v>16269.71</v>
      </c>
      <c r="BH7" s="5">
        <v>15533.16</v>
      </c>
      <c r="BI7" s="5">
        <v>17336.509999999998</v>
      </c>
      <c r="BJ7" s="5">
        <v>16595.72</v>
      </c>
      <c r="BK7" s="5">
        <v>15830.62</v>
      </c>
      <c r="BL7" s="5">
        <v>16336</v>
      </c>
      <c r="BM7" s="5">
        <v>15582.13</v>
      </c>
      <c r="BN7" s="5">
        <v>16756.759999999998</v>
      </c>
      <c r="BO7" s="5">
        <v>15453.91</v>
      </c>
      <c r="BP7" s="4">
        <v>16006</v>
      </c>
      <c r="BQ7" s="5">
        <v>15301.75</v>
      </c>
      <c r="BR7" s="5">
        <v>15848.14</v>
      </c>
      <c r="BS7" s="5">
        <v>10992.33</v>
      </c>
      <c r="BT7" s="5">
        <v>10495.72</v>
      </c>
      <c r="BU7" s="4">
        <v>11707.48</v>
      </c>
      <c r="BV7" s="5">
        <v>11049.74</v>
      </c>
      <c r="BW7" s="5">
        <v>11394.72</v>
      </c>
      <c r="BX7" s="5">
        <v>11300.63</v>
      </c>
      <c r="BY7" s="5">
        <v>10785.91</v>
      </c>
      <c r="BZ7" s="4">
        <v>11756.5</v>
      </c>
      <c r="CA7" s="4">
        <v>10848.69</v>
      </c>
      <c r="CB7" s="5">
        <v>11242.09</v>
      </c>
      <c r="CC7" s="5">
        <v>10746.6</v>
      </c>
      <c r="CD7" s="5">
        <v>10707.76</v>
      </c>
      <c r="CE7" s="5">
        <v>-2349.67</v>
      </c>
      <c r="CF7" s="5">
        <v>-2157</v>
      </c>
      <c r="CG7" s="5">
        <v>-2439.5500000000002</v>
      </c>
      <c r="CH7" s="5">
        <v>-2245.5100000000002</v>
      </c>
      <c r="CI7" s="5">
        <v>-2347.38</v>
      </c>
      <c r="CJ7" s="5">
        <v>-2359.58</v>
      </c>
      <c r="CK7" s="5">
        <v>-2280</v>
      </c>
      <c r="CL7" s="5">
        <v>-2420.4699999999998</v>
      </c>
      <c r="CM7" s="5">
        <v>-2115.37</v>
      </c>
      <c r="CN7" s="5">
        <v>-2338.88</v>
      </c>
      <c r="CO7" s="5">
        <v>-2153</v>
      </c>
      <c r="CP7" s="5">
        <v>-2115.69</v>
      </c>
      <c r="CQ7" s="5">
        <v>-2187</v>
      </c>
      <c r="CR7" s="5">
        <v>-2091</v>
      </c>
      <c r="CS7" s="5">
        <v>-2186.16</v>
      </c>
      <c r="CT7" s="5">
        <v>-2173.3000000000002</v>
      </c>
      <c r="CU7" s="5">
        <v>-2184.58</v>
      </c>
      <c r="CV7" s="5">
        <v>-2111.52</v>
      </c>
      <c r="CW7" s="5">
        <v>-2206.8000000000002</v>
      </c>
      <c r="CX7" s="5">
        <v>-2169.29</v>
      </c>
      <c r="CY7" s="5">
        <v>-2050.6</v>
      </c>
      <c r="CZ7" s="5">
        <v>-2176.46</v>
      </c>
      <c r="DA7" s="4">
        <v>-1923.21</v>
      </c>
      <c r="DB7" s="5">
        <v>-2047.22</v>
      </c>
      <c r="DC7" s="5">
        <v>-2034.7</v>
      </c>
      <c r="DD7" s="5">
        <v>-1867.77</v>
      </c>
      <c r="DE7" s="5">
        <v>-2034</v>
      </c>
      <c r="DF7" s="5">
        <v>-2021.93</v>
      </c>
      <c r="DG7" s="5">
        <v>-1954.14</v>
      </c>
      <c r="DH7" s="5">
        <v>-2042.76</v>
      </c>
      <c r="FW7" s="5">
        <v>3938704.06</v>
      </c>
    </row>
    <row r="8" spans="1:179" x14ac:dyDescent="0.25">
      <c r="A8">
        <v>6</v>
      </c>
      <c r="B8" t="s">
        <v>56</v>
      </c>
      <c r="G8" s="5">
        <v>-40608.870000000003</v>
      </c>
      <c r="H8" s="5">
        <v>-257747.63</v>
      </c>
      <c r="I8" s="5">
        <v>-48805</v>
      </c>
      <c r="J8" s="5">
        <v>-129467.26</v>
      </c>
      <c r="K8" s="5">
        <v>-155341.35999999999</v>
      </c>
      <c r="L8" s="5">
        <v>-141076.63</v>
      </c>
      <c r="M8" s="5">
        <v>-155352.65</v>
      </c>
      <c r="N8" s="5">
        <v>444285.34</v>
      </c>
      <c r="O8" s="5">
        <v>454211.25</v>
      </c>
      <c r="P8" s="5">
        <v>408328.05</v>
      </c>
      <c r="Q8" s="5">
        <v>-144873.31</v>
      </c>
      <c r="R8" s="5">
        <v>-157096.63</v>
      </c>
      <c r="S8" s="5">
        <v>-137292.64000000001</v>
      </c>
      <c r="T8" s="5">
        <v>250802.59</v>
      </c>
      <c r="U8" s="5">
        <v>210798.51</v>
      </c>
      <c r="V8" s="5">
        <v>205918.57</v>
      </c>
      <c r="W8" s="5">
        <v>-53128.37</v>
      </c>
      <c r="X8" s="5">
        <v>-46984.639999999999</v>
      </c>
      <c r="Y8" s="5">
        <v>-48855.57</v>
      </c>
      <c r="Z8" s="4">
        <v>16631.63</v>
      </c>
      <c r="AA8" s="5">
        <v>16538.73</v>
      </c>
      <c r="AB8" s="5">
        <v>37035.120000000003</v>
      </c>
      <c r="AC8" s="5">
        <v>-24675.54</v>
      </c>
      <c r="AD8" s="5">
        <v>-25480.66</v>
      </c>
      <c r="AE8" s="5">
        <v>-22493.37</v>
      </c>
      <c r="AF8" s="5">
        <v>7314.22</v>
      </c>
      <c r="AG8" s="5">
        <v>6804.46</v>
      </c>
      <c r="AH8" s="5">
        <v>6732</v>
      </c>
      <c r="AI8" s="5">
        <v>114137</v>
      </c>
      <c r="AJ8" s="5">
        <v>104883.74</v>
      </c>
      <c r="AK8" s="5">
        <v>112877.95</v>
      </c>
      <c r="AL8" s="5">
        <v>147154.09</v>
      </c>
      <c r="AM8" s="5">
        <v>146324.88</v>
      </c>
      <c r="AN8" s="4">
        <v>139895.67000000001</v>
      </c>
      <c r="AO8" s="5">
        <v>77178.13</v>
      </c>
      <c r="AP8" s="5">
        <v>76741.81</v>
      </c>
      <c r="AQ8" s="5">
        <v>73417.820000000007</v>
      </c>
      <c r="AR8" s="5">
        <v>156470.85999999999</v>
      </c>
      <c r="AS8" s="5">
        <v>138380.59</v>
      </c>
      <c r="AT8" s="5">
        <v>149022</v>
      </c>
      <c r="AU8" s="5">
        <v>148239.79999999999</v>
      </c>
      <c r="AV8" s="5">
        <v>136164.26</v>
      </c>
      <c r="AW8" s="5">
        <v>152207.16</v>
      </c>
      <c r="AX8" s="5">
        <v>145792.12</v>
      </c>
      <c r="AY8" s="5">
        <v>139382.59</v>
      </c>
      <c r="AZ8" s="5">
        <v>144121.07</v>
      </c>
      <c r="BA8" s="5">
        <v>87198.56</v>
      </c>
      <c r="BB8" s="5">
        <v>86697.45</v>
      </c>
      <c r="BC8" s="5">
        <v>82928.639999999999</v>
      </c>
      <c r="BD8" s="5">
        <v>101493.84</v>
      </c>
      <c r="BE8" s="5">
        <v>97098</v>
      </c>
      <c r="BF8" s="5">
        <v>100346.94</v>
      </c>
      <c r="BG8" s="5">
        <v>66157.289999999994</v>
      </c>
      <c r="BH8" s="4">
        <v>63220.87</v>
      </c>
      <c r="BI8" s="5">
        <v>70596.800000000003</v>
      </c>
      <c r="BJ8" s="5">
        <v>67612.639999999999</v>
      </c>
      <c r="BK8" s="5">
        <v>64616.36</v>
      </c>
      <c r="BL8" s="5">
        <v>66774</v>
      </c>
      <c r="BM8" s="5">
        <v>63783.69</v>
      </c>
      <c r="BN8" s="4">
        <v>68467.39</v>
      </c>
      <c r="BO8" s="5">
        <v>63056.81</v>
      </c>
      <c r="BP8" s="5">
        <v>65189.440000000002</v>
      </c>
      <c r="BQ8" s="5">
        <v>62377.49</v>
      </c>
      <c r="BR8" s="5">
        <v>64457.45</v>
      </c>
      <c r="BS8" s="5">
        <v>-7647.69</v>
      </c>
      <c r="BT8" s="5">
        <v>-7249.15</v>
      </c>
      <c r="BU8" s="5">
        <v>-8195.51</v>
      </c>
      <c r="BV8" s="5">
        <v>-7517.47</v>
      </c>
      <c r="BW8" s="5">
        <v>-7771</v>
      </c>
      <c r="BX8" s="5">
        <v>-7753.55</v>
      </c>
      <c r="BY8">
        <v>-750.84</v>
      </c>
      <c r="BZ8">
        <v>-805.87</v>
      </c>
      <c r="CA8">
        <v>-715.62</v>
      </c>
      <c r="CB8" s="5">
        <v>-7570.56</v>
      </c>
      <c r="CC8" s="4">
        <v>-7184.5</v>
      </c>
      <c r="CD8" s="5">
        <v>-7167</v>
      </c>
      <c r="CE8" s="5">
        <v>-7408.74</v>
      </c>
      <c r="CF8" s="5">
        <v>-6752</v>
      </c>
      <c r="CG8" s="5">
        <v>-7633</v>
      </c>
      <c r="CH8" s="5">
        <v>-7000.51</v>
      </c>
      <c r="CI8" s="5">
        <v>-7236.29</v>
      </c>
      <c r="CJ8" s="5">
        <v>-7219.53</v>
      </c>
      <c r="CK8">
        <v>-699.07</v>
      </c>
      <c r="CL8">
        <v>-750</v>
      </c>
      <c r="CM8">
        <v>-639.67999999999995</v>
      </c>
      <c r="CN8" s="5">
        <v>-7319</v>
      </c>
      <c r="CO8" s="5">
        <v>-6688.62</v>
      </c>
      <c r="CP8" s="5">
        <v>-6672.45</v>
      </c>
      <c r="CQ8" s="5">
        <v>-6897.64</v>
      </c>
      <c r="CR8" s="5">
        <v>-6547</v>
      </c>
      <c r="CS8" s="5">
        <v>-6842.06</v>
      </c>
      <c r="CT8" s="5">
        <v>-6777.44</v>
      </c>
      <c r="CU8" s="5">
        <v>-6736.58</v>
      </c>
      <c r="CV8" s="5">
        <v>-6462.68</v>
      </c>
      <c r="CW8">
        <v>-676.85</v>
      </c>
      <c r="CX8">
        <v>-672.62</v>
      </c>
      <c r="CY8">
        <v>-620.11</v>
      </c>
      <c r="CZ8" s="5">
        <v>-6813.4</v>
      </c>
      <c r="DA8" s="5">
        <v>-5977.38</v>
      </c>
      <c r="DB8" s="5">
        <v>-7022.1</v>
      </c>
      <c r="DC8" s="5">
        <v>-6420.15</v>
      </c>
      <c r="DD8" s="5">
        <v>-5850.87</v>
      </c>
      <c r="DE8" s="5">
        <v>-6368.83</v>
      </c>
      <c r="DF8" s="5">
        <v>-6308.32</v>
      </c>
      <c r="DG8" s="5">
        <v>-6028.89</v>
      </c>
      <c r="DH8" s="5">
        <v>-6255.25</v>
      </c>
      <c r="DI8" s="5">
        <v>-6239.62</v>
      </c>
      <c r="DJ8" s="5">
        <v>-6201.31</v>
      </c>
      <c r="DK8" s="5">
        <v>-5906.2</v>
      </c>
      <c r="DL8" s="4">
        <v>-6339.72</v>
      </c>
      <c r="DM8" s="5">
        <v>-5561.2</v>
      </c>
      <c r="DN8" s="5">
        <v>-5442</v>
      </c>
      <c r="FW8" s="5">
        <v>3849269.48</v>
      </c>
    </row>
    <row r="9" spans="1:179" x14ac:dyDescent="0.25">
      <c r="A9">
        <v>7</v>
      </c>
      <c r="B9" t="s">
        <v>5</v>
      </c>
      <c r="G9" s="5">
        <v>-3292.6</v>
      </c>
      <c r="H9" s="5">
        <v>-10330.120000000001</v>
      </c>
      <c r="I9" s="5">
        <v>-9895.69</v>
      </c>
      <c r="J9" s="5">
        <v>-9840.9</v>
      </c>
      <c r="K9">
        <v>-63</v>
      </c>
      <c r="L9">
        <v>-39.950000000000003</v>
      </c>
      <c r="M9">
        <v>-42.14</v>
      </c>
      <c r="N9" s="5">
        <v>-9585.1</v>
      </c>
      <c r="O9" s="5">
        <v>-9938.8799999999992</v>
      </c>
      <c r="P9" s="5">
        <v>-12359</v>
      </c>
      <c r="Q9" s="5">
        <v>-11828.88</v>
      </c>
      <c r="R9" s="4">
        <v>-12709.37</v>
      </c>
      <c r="S9" s="5">
        <v>-8987.4</v>
      </c>
      <c r="T9" s="5">
        <v>-12558.09</v>
      </c>
      <c r="U9" s="5">
        <v>-11123.55</v>
      </c>
      <c r="V9" s="5">
        <v>-10778</v>
      </c>
      <c r="W9" s="5">
        <v>-10754.3</v>
      </c>
      <c r="X9" s="5">
        <v>-8848.91</v>
      </c>
      <c r="Y9" s="5">
        <v>-9569.4</v>
      </c>
      <c r="Z9" s="5">
        <v>-9366.43</v>
      </c>
      <c r="AA9" s="4">
        <v>-9380.16</v>
      </c>
      <c r="AB9" s="5">
        <v>-13626.88</v>
      </c>
      <c r="AC9" s="5">
        <v>-14311.5</v>
      </c>
      <c r="AD9" s="4">
        <v>-14852.6</v>
      </c>
      <c r="AE9" s="5">
        <v>-10487.32</v>
      </c>
      <c r="AF9" s="5">
        <v>-13555.62</v>
      </c>
      <c r="AG9" s="5">
        <v>-8527.48</v>
      </c>
      <c r="AH9" s="5">
        <v>-8200.5</v>
      </c>
      <c r="AI9" s="5">
        <v>-10993.73</v>
      </c>
      <c r="AJ9" s="5">
        <v>-8561.2199999999993</v>
      </c>
      <c r="AK9" s="4">
        <v>-9339.14</v>
      </c>
      <c r="AL9" s="5">
        <v>-8541.23</v>
      </c>
      <c r="AM9" s="4">
        <v>-8408.65</v>
      </c>
      <c r="AN9" s="5">
        <v>-14988.64</v>
      </c>
      <c r="AO9" s="5">
        <v>-15841.37</v>
      </c>
      <c r="AP9" s="5">
        <v>-15983.52</v>
      </c>
      <c r="AQ9" s="5">
        <v>-12135.08</v>
      </c>
      <c r="FW9" s="4">
        <v>-369646.34</v>
      </c>
    </row>
    <row r="10" spans="1:179" x14ac:dyDescent="0.25">
      <c r="B10" t="s">
        <v>8</v>
      </c>
      <c r="G10" s="5">
        <v>37238.68</v>
      </c>
      <c r="H10" s="5">
        <v>-168262.7</v>
      </c>
      <c r="I10" s="4">
        <v>24436.400000000001</v>
      </c>
      <c r="J10">
        <v>-20282.240000000002</v>
      </c>
      <c r="K10" s="5">
        <v>292801.63</v>
      </c>
      <c r="L10" s="5">
        <v>267416</v>
      </c>
      <c r="M10" s="5">
        <v>218325.61</v>
      </c>
      <c r="N10" s="5">
        <v>535890.93000000005</v>
      </c>
      <c r="O10" s="4">
        <v>609171.59</v>
      </c>
      <c r="P10" s="5">
        <v>514138.88</v>
      </c>
      <c r="Q10" s="5">
        <v>242441.75</v>
      </c>
      <c r="R10" s="5">
        <v>237950.19</v>
      </c>
      <c r="S10" s="5">
        <v>199520</v>
      </c>
      <c r="T10" s="5">
        <v>232138.82</v>
      </c>
      <c r="U10" s="5">
        <v>212087.38</v>
      </c>
      <c r="V10" s="4">
        <v>218501.89</v>
      </c>
      <c r="W10" s="5">
        <v>-66551.710000000006</v>
      </c>
      <c r="X10" s="5">
        <v>-61763</v>
      </c>
      <c r="Y10" s="5">
        <v>-65974.05</v>
      </c>
      <c r="Z10" s="5">
        <v>66797.63</v>
      </c>
      <c r="AA10" s="5">
        <v>100396.88</v>
      </c>
      <c r="AB10" s="5">
        <v>107444.88</v>
      </c>
      <c r="AC10" s="5">
        <v>-36014.199999999997</v>
      </c>
      <c r="AD10" s="5">
        <v>-30796.63</v>
      </c>
      <c r="AE10" s="5">
        <v>-24517.57</v>
      </c>
      <c r="AF10" s="5">
        <v>41195.93</v>
      </c>
      <c r="AG10" s="5">
        <v>56086.22</v>
      </c>
      <c r="AH10" s="5">
        <v>61526.94</v>
      </c>
      <c r="AI10" s="5">
        <v>175022</v>
      </c>
      <c r="AJ10" s="5">
        <v>162006.87</v>
      </c>
      <c r="AK10" s="5">
        <v>177764.41</v>
      </c>
      <c r="AL10" s="5">
        <v>279703.34999999998</v>
      </c>
      <c r="AM10" s="5">
        <v>311103.8</v>
      </c>
      <c r="AN10" s="5">
        <v>285724.71999999997</v>
      </c>
      <c r="AO10" s="5">
        <v>156651.5</v>
      </c>
      <c r="AP10" s="5">
        <v>155567.47</v>
      </c>
      <c r="AQ10" s="5">
        <v>164380</v>
      </c>
      <c r="AR10" s="5">
        <v>256149.83</v>
      </c>
      <c r="AS10" s="5">
        <v>229282.81</v>
      </c>
      <c r="AT10" s="5">
        <v>252630</v>
      </c>
      <c r="AU10" s="5">
        <v>234689.57</v>
      </c>
      <c r="AV10" s="5">
        <v>216145.88</v>
      </c>
      <c r="AW10" s="5">
        <v>240273.26</v>
      </c>
      <c r="AX10" s="4">
        <v>311920.45</v>
      </c>
      <c r="AY10" s="5">
        <v>329019.15000000002</v>
      </c>
      <c r="AZ10" s="5">
        <v>340538.31</v>
      </c>
      <c r="BA10" s="5">
        <v>179626.39</v>
      </c>
      <c r="BB10" s="5">
        <v>179262.07</v>
      </c>
      <c r="BC10" s="5">
        <v>172932.81</v>
      </c>
      <c r="BD10" s="5">
        <v>202531</v>
      </c>
      <c r="BE10" s="5">
        <v>186470.21</v>
      </c>
      <c r="BF10" s="5">
        <v>185284.26</v>
      </c>
      <c r="BG10" s="4">
        <v>116979.89</v>
      </c>
      <c r="BH10" s="5">
        <v>111739.68</v>
      </c>
      <c r="BI10" s="4">
        <v>124812.27</v>
      </c>
      <c r="BJ10" s="5">
        <v>180312.56</v>
      </c>
      <c r="BK10" s="5">
        <v>201342.25</v>
      </c>
      <c r="BL10" s="5">
        <v>207792.9</v>
      </c>
      <c r="BM10" s="5">
        <v>107227.63</v>
      </c>
      <c r="BN10" s="5">
        <v>115127.22</v>
      </c>
      <c r="BO10" s="5">
        <v>113128.71</v>
      </c>
      <c r="BP10" s="5">
        <v>124315.65</v>
      </c>
      <c r="BQ10" s="5">
        <v>118902.29</v>
      </c>
      <c r="BR10" s="5">
        <v>122922.26</v>
      </c>
      <c r="BS10" s="5">
        <v>21915.94</v>
      </c>
      <c r="BT10" s="5">
        <v>20978.93</v>
      </c>
      <c r="BU10" s="5">
        <v>23045.94</v>
      </c>
      <c r="BV10" s="5">
        <v>76246.45</v>
      </c>
      <c r="BW10" s="5">
        <v>106942.79</v>
      </c>
      <c r="BX10" s="5">
        <v>108225.59</v>
      </c>
      <c r="BY10" s="4">
        <v>16465.66</v>
      </c>
      <c r="BZ10" s="5">
        <v>17854.14</v>
      </c>
      <c r="CA10" s="5">
        <v>16488.21</v>
      </c>
      <c r="CB10" s="4">
        <v>78550.77</v>
      </c>
      <c r="CC10" s="5">
        <v>75141.179999999993</v>
      </c>
      <c r="CD10" s="5">
        <v>74687.75</v>
      </c>
      <c r="CE10" s="5">
        <v>-7121</v>
      </c>
      <c r="CF10" s="4">
        <v>-6487.57</v>
      </c>
      <c r="CG10" s="5">
        <v>-7639.95</v>
      </c>
      <c r="CH10" s="4">
        <v>-6752.89</v>
      </c>
      <c r="CI10" s="5">
        <v>-7006.12</v>
      </c>
      <c r="CJ10" s="5">
        <v>-7016.29</v>
      </c>
      <c r="CK10">
        <v>-529.35</v>
      </c>
      <c r="CL10">
        <v>-540.33000000000004</v>
      </c>
      <c r="CM10">
        <v>-430.35</v>
      </c>
      <c r="CN10" s="5">
        <v>-7057.72</v>
      </c>
      <c r="CO10" s="5">
        <v>-6447.49</v>
      </c>
      <c r="CP10" s="5">
        <v>-6407.86</v>
      </c>
      <c r="CQ10" s="5">
        <v>-6623.43</v>
      </c>
      <c r="CR10" s="5">
        <v>-6284.17</v>
      </c>
      <c r="CS10" s="5">
        <v>-6841.3</v>
      </c>
      <c r="CT10" s="5">
        <v>-6530.43</v>
      </c>
      <c r="CU10" s="4">
        <v>-6514.75</v>
      </c>
      <c r="CV10" s="5">
        <v>-6506.46</v>
      </c>
      <c r="CW10">
        <v>-504.35</v>
      </c>
      <c r="CX10">
        <v>-476.24</v>
      </c>
      <c r="CY10">
        <v>-408.63</v>
      </c>
      <c r="CZ10" s="5">
        <v>-6560.79</v>
      </c>
      <c r="DA10" s="4">
        <v>-5753.37</v>
      </c>
      <c r="DB10" s="5">
        <v>-6756.45</v>
      </c>
      <c r="DC10" s="5">
        <v>-6155.18</v>
      </c>
      <c r="DD10" s="5">
        <v>-5606.81</v>
      </c>
      <c r="DE10" s="5">
        <v>-6128.08</v>
      </c>
      <c r="DF10" s="5">
        <v>-6068</v>
      </c>
      <c r="DG10" s="5">
        <v>-5820.16</v>
      </c>
      <c r="DH10" s="5">
        <v>-6061</v>
      </c>
      <c r="DI10" s="5">
        <v>-4015.31</v>
      </c>
      <c r="DJ10" s="5">
        <v>-3989.62</v>
      </c>
      <c r="DK10" s="5">
        <v>-3791.24</v>
      </c>
      <c r="DL10" s="5">
        <v>-4068.51</v>
      </c>
      <c r="DM10" s="5">
        <v>-3553.4</v>
      </c>
      <c r="DN10" s="5">
        <v>-3279.22</v>
      </c>
      <c r="DO10" s="5">
        <v>12469</v>
      </c>
      <c r="DP10" s="4">
        <v>11904.68</v>
      </c>
      <c r="DQ10" s="5">
        <v>13311.49</v>
      </c>
      <c r="DR10" s="5">
        <v>12743.15</v>
      </c>
      <c r="DS10" s="5">
        <v>12178.59</v>
      </c>
      <c r="DT10" s="4">
        <v>12591.22</v>
      </c>
      <c r="DU10" s="5">
        <v>12514.65</v>
      </c>
      <c r="DV10" s="4">
        <v>12438.6</v>
      </c>
      <c r="DW10" s="5">
        <v>12881.61</v>
      </c>
      <c r="DX10" s="4">
        <v>13316.34</v>
      </c>
      <c r="DY10" s="5">
        <v>12729.65</v>
      </c>
      <c r="DZ10" s="5">
        <v>13159.2</v>
      </c>
      <c r="EA10" s="5">
        <v>-21298.93</v>
      </c>
      <c r="EB10" s="4">
        <v>-20336.259999999998</v>
      </c>
      <c r="EC10" s="5">
        <v>-22741.14</v>
      </c>
      <c r="ED10" s="5">
        <v>-21771.78</v>
      </c>
      <c r="EE10" s="5">
        <v>-20808.84</v>
      </c>
      <c r="EF10" s="5">
        <v>-21515.53</v>
      </c>
      <c r="EG10" s="5">
        <v>-20563.86</v>
      </c>
      <c r="EH10" s="5">
        <v>-22075.65</v>
      </c>
      <c r="EI10" s="5">
        <v>-20321.63</v>
      </c>
      <c r="EJ10" s="5">
        <v>-21007.56</v>
      </c>
      <c r="EK10" s="5">
        <v>-20082.13</v>
      </c>
      <c r="EL10" s="5">
        <v>-20759.91</v>
      </c>
      <c r="EM10" s="5">
        <v>-19841.47</v>
      </c>
      <c r="EN10" s="5">
        <v>-19729.849999999999</v>
      </c>
      <c r="EO10" s="5">
        <v>-21180.080000000002</v>
      </c>
      <c r="EP10" s="5">
        <v>-19497</v>
      </c>
      <c r="EQ10" s="5">
        <v>-20154.88</v>
      </c>
      <c r="ER10" s="5">
        <v>-20037.47</v>
      </c>
      <c r="ES10" s="5">
        <v>-19150.8</v>
      </c>
      <c r="ET10" s="5">
        <v>-20558.310000000001</v>
      </c>
      <c r="EU10" s="5">
        <v>-18167.52</v>
      </c>
      <c r="EV10" s="5">
        <v>-20315.310000000001</v>
      </c>
      <c r="EW10" s="5">
        <v>-18700.75</v>
      </c>
      <c r="EX10" s="5">
        <v>-18588</v>
      </c>
      <c r="EY10" s="5">
        <v>-19215</v>
      </c>
      <c r="EZ10" s="5">
        <v>-17640.22</v>
      </c>
      <c r="FA10" s="5">
        <v>-18994.939999999999</v>
      </c>
      <c r="FB10" s="5">
        <v>-18884</v>
      </c>
      <c r="FC10" s="5">
        <v>-18770</v>
      </c>
      <c r="FD10" s="5">
        <v>-17942.61</v>
      </c>
      <c r="FE10" s="5">
        <v>-18547.61</v>
      </c>
      <c r="FF10" s="5">
        <v>-19144.62</v>
      </c>
      <c r="FG10" s="5">
        <v>-16917.91</v>
      </c>
      <c r="FH10" s="5">
        <v>-18917.599999999999</v>
      </c>
      <c r="FI10" s="5">
        <v>-17413.8</v>
      </c>
      <c r="FJ10" s="5">
        <v>-17308.48</v>
      </c>
      <c r="FK10" s="5">
        <v>-17891.93</v>
      </c>
      <c r="FL10" s="5">
        <v>-16425.330000000002</v>
      </c>
      <c r="FM10" s="5">
        <v>-17686.41</v>
      </c>
      <c r="FN10" s="5">
        <v>-17582.78</v>
      </c>
      <c r="FO10" s="5">
        <v>-17476.3</v>
      </c>
      <c r="FP10" s="5">
        <v>-16705.62</v>
      </c>
      <c r="FQ10" s="5">
        <v>-17268.580000000002</v>
      </c>
      <c r="FR10" s="5">
        <v>-17163.919999999998</v>
      </c>
      <c r="FS10" s="5">
        <v>-16406.939999999999</v>
      </c>
      <c r="FT10" s="5">
        <v>-17612</v>
      </c>
      <c r="FU10" s="5">
        <v>-12029</v>
      </c>
      <c r="FV10" s="4">
        <v>-12952.46</v>
      </c>
      <c r="FW10" s="5">
        <v>10531574.539999999</v>
      </c>
    </row>
    <row r="11" spans="1:179" x14ac:dyDescent="0.25">
      <c r="E11" t="s">
        <v>67</v>
      </c>
    </row>
    <row r="12" spans="1:179" x14ac:dyDescent="0.25">
      <c r="A12" t="s">
        <v>9</v>
      </c>
    </row>
    <row r="13" spans="1:179" x14ac:dyDescent="0.25">
      <c r="C13" s="1">
        <v>36647</v>
      </c>
      <c r="D13" s="1">
        <v>36678</v>
      </c>
      <c r="E13" s="1">
        <v>36708</v>
      </c>
      <c r="F13" s="1">
        <v>36739</v>
      </c>
      <c r="G13" s="1">
        <v>36770</v>
      </c>
      <c r="H13" s="1">
        <v>36800</v>
      </c>
      <c r="I13" s="1">
        <v>36831</v>
      </c>
      <c r="J13" s="1">
        <v>36861</v>
      </c>
      <c r="K13" s="1">
        <v>36892</v>
      </c>
      <c r="L13" s="1">
        <v>36923</v>
      </c>
      <c r="M13" s="1">
        <v>36951</v>
      </c>
      <c r="N13" s="1">
        <v>36982</v>
      </c>
      <c r="O13" s="1">
        <v>37012</v>
      </c>
      <c r="P13" s="1">
        <v>37043</v>
      </c>
      <c r="Q13" s="1">
        <v>37073</v>
      </c>
      <c r="R13" s="1">
        <v>37104</v>
      </c>
      <c r="S13" s="1">
        <v>37135</v>
      </c>
      <c r="T13" s="1">
        <v>37165</v>
      </c>
      <c r="U13" s="1">
        <v>37196</v>
      </c>
      <c r="V13" s="1">
        <v>37226</v>
      </c>
      <c r="W13" s="1">
        <v>37257</v>
      </c>
      <c r="X13" s="1">
        <v>37288</v>
      </c>
      <c r="Y13" s="1">
        <v>37316</v>
      </c>
      <c r="Z13" s="1">
        <v>37347</v>
      </c>
      <c r="AA13" s="1">
        <v>37377</v>
      </c>
      <c r="AB13" s="1">
        <v>37408</v>
      </c>
      <c r="AC13" s="1">
        <v>37438</v>
      </c>
      <c r="AD13" s="1">
        <v>37469</v>
      </c>
      <c r="AE13" s="1">
        <v>37500</v>
      </c>
      <c r="AF13" s="1">
        <v>37530</v>
      </c>
      <c r="AG13" s="1">
        <v>37561</v>
      </c>
      <c r="AH13" s="1">
        <v>37591</v>
      </c>
      <c r="AI13" s="1">
        <v>37622</v>
      </c>
      <c r="AJ13" s="1">
        <v>37653</v>
      </c>
      <c r="AK13" s="1">
        <v>37681</v>
      </c>
      <c r="AL13" s="1">
        <v>37712</v>
      </c>
      <c r="AM13" s="1">
        <v>37742</v>
      </c>
      <c r="AN13" s="1">
        <v>37773</v>
      </c>
      <c r="AO13" s="1">
        <v>37803</v>
      </c>
      <c r="AP13" s="1">
        <v>37834</v>
      </c>
      <c r="AQ13" s="1">
        <v>37865</v>
      </c>
      <c r="AR13" s="1">
        <v>37895</v>
      </c>
      <c r="AS13" s="1">
        <v>37926</v>
      </c>
      <c r="AT13" s="1">
        <v>37956</v>
      </c>
      <c r="AU13" s="1">
        <v>37987</v>
      </c>
      <c r="AV13" s="1">
        <v>38018</v>
      </c>
      <c r="AW13" s="1">
        <v>38047</v>
      </c>
      <c r="AX13" s="1">
        <v>38078</v>
      </c>
      <c r="AY13" s="1">
        <v>38108</v>
      </c>
      <c r="AZ13" s="1">
        <v>38139</v>
      </c>
      <c r="BA13" s="1">
        <v>38169</v>
      </c>
      <c r="BB13" s="1">
        <v>38200</v>
      </c>
      <c r="BC13" s="1">
        <v>38231</v>
      </c>
      <c r="BD13" s="1">
        <v>38261</v>
      </c>
      <c r="BE13" s="1">
        <v>38292</v>
      </c>
      <c r="BF13" s="1">
        <v>38322</v>
      </c>
      <c r="BG13" s="1">
        <v>38353</v>
      </c>
      <c r="BH13" s="1">
        <v>38384</v>
      </c>
      <c r="BI13" s="1">
        <v>38412</v>
      </c>
      <c r="BJ13" s="1">
        <v>38443</v>
      </c>
      <c r="BK13" s="1">
        <v>38473</v>
      </c>
      <c r="BL13" s="1">
        <v>38504</v>
      </c>
      <c r="BM13" s="1">
        <v>38534</v>
      </c>
      <c r="BN13" s="1">
        <v>38565</v>
      </c>
      <c r="BO13" s="1">
        <v>38596</v>
      </c>
      <c r="BP13" s="1">
        <v>38626</v>
      </c>
      <c r="BQ13" s="1">
        <v>38657</v>
      </c>
      <c r="BR13" s="1">
        <v>38687</v>
      </c>
      <c r="BS13" s="1">
        <v>38718</v>
      </c>
      <c r="BT13" s="1">
        <v>38749</v>
      </c>
      <c r="BU13" s="1">
        <v>38777</v>
      </c>
      <c r="BV13" s="1">
        <v>38808</v>
      </c>
      <c r="BW13" s="1">
        <v>38838</v>
      </c>
      <c r="BX13" s="1">
        <v>38869</v>
      </c>
      <c r="BY13" s="1">
        <v>38899</v>
      </c>
      <c r="BZ13" s="1">
        <v>38930</v>
      </c>
      <c r="CA13" s="1">
        <v>38961</v>
      </c>
      <c r="CB13" s="1">
        <v>38991</v>
      </c>
      <c r="CC13" s="1">
        <v>39022</v>
      </c>
      <c r="CD13" s="1">
        <v>39052</v>
      </c>
      <c r="CE13" s="1">
        <v>39083</v>
      </c>
      <c r="CF13" s="1">
        <v>39114</v>
      </c>
      <c r="CG13" s="1">
        <v>39142</v>
      </c>
      <c r="CH13" s="1">
        <v>39173</v>
      </c>
      <c r="CI13" s="1">
        <v>39203</v>
      </c>
      <c r="CJ13" s="1">
        <v>39234</v>
      </c>
      <c r="CK13" s="1">
        <v>39264</v>
      </c>
      <c r="CL13" s="1">
        <v>39295</v>
      </c>
      <c r="CM13" s="1">
        <v>39326</v>
      </c>
      <c r="CN13" s="1">
        <v>39356</v>
      </c>
      <c r="CO13" s="1">
        <v>39387</v>
      </c>
      <c r="CP13" s="1">
        <v>39417</v>
      </c>
      <c r="CQ13" s="1">
        <v>39448</v>
      </c>
      <c r="CR13" s="1">
        <v>39479</v>
      </c>
      <c r="CS13" s="1">
        <v>39508</v>
      </c>
      <c r="CT13" s="1">
        <v>39539</v>
      </c>
      <c r="CU13" s="1">
        <v>39569</v>
      </c>
      <c r="CV13" s="1">
        <v>39600</v>
      </c>
      <c r="CW13" s="1">
        <v>39630</v>
      </c>
      <c r="CX13" s="1">
        <v>39661</v>
      </c>
      <c r="CY13" s="1">
        <v>39692</v>
      </c>
      <c r="CZ13" s="1">
        <v>39722</v>
      </c>
      <c r="DA13" s="1">
        <v>39753</v>
      </c>
      <c r="DB13" s="1">
        <v>39783</v>
      </c>
      <c r="DC13" s="1">
        <v>39814</v>
      </c>
      <c r="DD13" s="1">
        <v>39845</v>
      </c>
      <c r="DE13" s="1">
        <v>39873</v>
      </c>
      <c r="DF13" s="1">
        <v>39904</v>
      </c>
      <c r="DG13" s="1">
        <v>39934</v>
      </c>
      <c r="DH13" s="1">
        <v>39965</v>
      </c>
      <c r="DI13" s="1">
        <v>39995</v>
      </c>
      <c r="DJ13" s="1">
        <v>40026</v>
      </c>
      <c r="DK13" s="1">
        <v>40057</v>
      </c>
      <c r="DL13" s="1">
        <v>40087</v>
      </c>
      <c r="DM13" s="1">
        <v>40118</v>
      </c>
      <c r="DN13" s="1">
        <v>40148</v>
      </c>
      <c r="DO13" s="1">
        <v>40179</v>
      </c>
      <c r="DP13" s="1">
        <v>40210</v>
      </c>
      <c r="DQ13" s="1">
        <v>40238</v>
      </c>
      <c r="DR13" s="1">
        <v>40269</v>
      </c>
      <c r="DS13" s="1">
        <v>40299</v>
      </c>
      <c r="DT13" s="1">
        <v>40330</v>
      </c>
      <c r="DU13" s="1">
        <v>40360</v>
      </c>
      <c r="DV13" s="1">
        <v>40391</v>
      </c>
      <c r="DW13" s="1">
        <v>40422</v>
      </c>
      <c r="DX13" s="1">
        <v>40452</v>
      </c>
      <c r="DY13" s="1">
        <v>40483</v>
      </c>
      <c r="DZ13" s="1">
        <v>40513</v>
      </c>
      <c r="EA13" s="1">
        <v>40544</v>
      </c>
      <c r="EB13" s="1">
        <v>40575</v>
      </c>
      <c r="EC13" s="1">
        <v>40603</v>
      </c>
      <c r="ED13" s="1">
        <v>40634</v>
      </c>
      <c r="EE13" s="1">
        <v>40664</v>
      </c>
      <c r="EF13" s="1">
        <v>40695</v>
      </c>
      <c r="EG13" s="1">
        <v>40725</v>
      </c>
      <c r="EH13" s="1">
        <v>40756</v>
      </c>
      <c r="EI13" s="1">
        <v>40787</v>
      </c>
      <c r="EJ13" s="1">
        <v>40817</v>
      </c>
      <c r="EK13" s="1">
        <v>40848</v>
      </c>
      <c r="EL13" s="1">
        <v>40878</v>
      </c>
      <c r="EM13" s="1">
        <v>40909</v>
      </c>
      <c r="EN13" s="1">
        <v>40940</v>
      </c>
      <c r="EO13" s="1">
        <v>40969</v>
      </c>
      <c r="EP13" s="1">
        <v>41000</v>
      </c>
      <c r="EQ13" s="1">
        <v>41030</v>
      </c>
      <c r="ER13" s="1">
        <v>41061</v>
      </c>
      <c r="ES13" s="1">
        <v>41091</v>
      </c>
      <c r="ET13" s="1">
        <v>41122</v>
      </c>
      <c r="EU13" s="1">
        <v>41153</v>
      </c>
      <c r="EV13" s="1">
        <v>41183</v>
      </c>
      <c r="EW13" s="1">
        <v>41214</v>
      </c>
      <c r="EX13" s="1">
        <v>41244</v>
      </c>
      <c r="EY13" s="1">
        <v>41275</v>
      </c>
      <c r="EZ13" s="1">
        <v>41306</v>
      </c>
      <c r="FA13" s="1">
        <v>41334</v>
      </c>
      <c r="FB13" s="1">
        <v>41365</v>
      </c>
      <c r="FC13" s="1">
        <v>41395</v>
      </c>
      <c r="FD13" s="1">
        <v>41426</v>
      </c>
      <c r="FE13" s="1">
        <v>41456</v>
      </c>
      <c r="FF13" s="1">
        <v>41487</v>
      </c>
      <c r="FG13" s="1">
        <v>41518</v>
      </c>
      <c r="FH13" s="1">
        <v>41548</v>
      </c>
      <c r="FI13" s="1">
        <v>41579</v>
      </c>
      <c r="FJ13" s="1">
        <v>41609</v>
      </c>
      <c r="FK13" s="1">
        <v>41640</v>
      </c>
      <c r="FL13" s="1">
        <v>41671</v>
      </c>
      <c r="FM13" s="1">
        <v>41699</v>
      </c>
      <c r="FN13" s="1">
        <v>41730</v>
      </c>
      <c r="FO13" s="1">
        <v>41760</v>
      </c>
      <c r="FP13" s="1">
        <v>41791</v>
      </c>
      <c r="FQ13" s="1">
        <v>41821</v>
      </c>
      <c r="FR13" s="1">
        <v>41852</v>
      </c>
      <c r="FS13" s="1">
        <v>41883</v>
      </c>
      <c r="FT13" s="1">
        <v>41913</v>
      </c>
      <c r="FU13" s="1">
        <v>41944</v>
      </c>
      <c r="FV13" s="1">
        <v>41974</v>
      </c>
    </row>
    <row r="14" spans="1:179" x14ac:dyDescent="0.25">
      <c r="B14" t="s">
        <v>0</v>
      </c>
      <c r="G14" t="s">
        <v>58</v>
      </c>
      <c r="H14" t="s">
        <v>58</v>
      </c>
      <c r="I14" t="s">
        <v>58</v>
      </c>
      <c r="J14" t="s">
        <v>58</v>
      </c>
      <c r="K14" t="s">
        <v>58</v>
      </c>
      <c r="L14" t="s">
        <v>58</v>
      </c>
      <c r="M14" t="s">
        <v>58</v>
      </c>
      <c r="N14" t="s">
        <v>58</v>
      </c>
      <c r="O14" t="s">
        <v>58</v>
      </c>
      <c r="P14" t="s">
        <v>58</v>
      </c>
      <c r="Q14" t="s">
        <v>58</v>
      </c>
      <c r="R14" t="s">
        <v>58</v>
      </c>
      <c r="S14" t="s">
        <v>58</v>
      </c>
      <c r="T14" t="s">
        <v>58</v>
      </c>
      <c r="U14" t="s">
        <v>58</v>
      </c>
      <c r="V14" t="s">
        <v>58</v>
      </c>
      <c r="W14" t="s">
        <v>58</v>
      </c>
      <c r="X14" t="s">
        <v>58</v>
      </c>
      <c r="Y14" t="s">
        <v>58</v>
      </c>
      <c r="Z14" t="s">
        <v>58</v>
      </c>
      <c r="AA14" t="s">
        <v>58</v>
      </c>
      <c r="AB14" t="s">
        <v>58</v>
      </c>
      <c r="AC14" t="s">
        <v>58</v>
      </c>
      <c r="AD14" t="s">
        <v>58</v>
      </c>
      <c r="AE14" t="s">
        <v>58</v>
      </c>
      <c r="AF14" t="s">
        <v>58</v>
      </c>
      <c r="AG14" t="s">
        <v>58</v>
      </c>
      <c r="AH14" t="s">
        <v>58</v>
      </c>
      <c r="AI14" t="s">
        <v>58</v>
      </c>
      <c r="AJ14" t="s">
        <v>58</v>
      </c>
      <c r="AK14" t="s">
        <v>58</v>
      </c>
      <c r="AL14" t="s">
        <v>58</v>
      </c>
      <c r="AM14" t="s">
        <v>58</v>
      </c>
      <c r="AN14" t="s">
        <v>58</v>
      </c>
      <c r="AO14" t="s">
        <v>58</v>
      </c>
      <c r="AP14" t="s">
        <v>58</v>
      </c>
      <c r="AQ14" t="s">
        <v>58</v>
      </c>
      <c r="AR14" t="s">
        <v>58</v>
      </c>
      <c r="AS14" t="s">
        <v>58</v>
      </c>
      <c r="AT14" t="s">
        <v>58</v>
      </c>
      <c r="AU14" t="s">
        <v>58</v>
      </c>
      <c r="AV14" t="s">
        <v>58</v>
      </c>
      <c r="AW14" t="s">
        <v>58</v>
      </c>
      <c r="AX14" t="s">
        <v>58</v>
      </c>
      <c r="AY14" t="s">
        <v>58</v>
      </c>
      <c r="AZ14" t="s">
        <v>58</v>
      </c>
      <c r="BA14" t="s">
        <v>58</v>
      </c>
      <c r="BB14" t="s">
        <v>58</v>
      </c>
      <c r="BC14" t="s">
        <v>58</v>
      </c>
      <c r="BD14" t="s">
        <v>58</v>
      </c>
      <c r="BE14" t="s">
        <v>58</v>
      </c>
      <c r="BF14" t="s">
        <v>58</v>
      </c>
      <c r="BG14" t="s">
        <v>58</v>
      </c>
      <c r="BH14" t="s">
        <v>58</v>
      </c>
      <c r="BI14" t="s">
        <v>58</v>
      </c>
      <c r="BJ14" t="s">
        <v>58</v>
      </c>
      <c r="BK14" t="s">
        <v>58</v>
      </c>
      <c r="BL14" t="s">
        <v>58</v>
      </c>
      <c r="BM14" t="s">
        <v>58</v>
      </c>
      <c r="BN14" t="s">
        <v>58</v>
      </c>
      <c r="BO14" t="s">
        <v>58</v>
      </c>
      <c r="BP14" t="s">
        <v>58</v>
      </c>
      <c r="BQ14" t="s">
        <v>58</v>
      </c>
      <c r="BR14" t="s">
        <v>58</v>
      </c>
      <c r="BS14" t="s">
        <v>58</v>
      </c>
      <c r="BT14" t="s">
        <v>58</v>
      </c>
      <c r="BU14" t="s">
        <v>58</v>
      </c>
      <c r="BV14" t="s">
        <v>58</v>
      </c>
      <c r="BW14" t="s">
        <v>58</v>
      </c>
      <c r="BX14" t="s">
        <v>58</v>
      </c>
      <c r="BY14" t="s">
        <v>58</v>
      </c>
      <c r="BZ14" t="s">
        <v>58</v>
      </c>
      <c r="CA14" t="s">
        <v>58</v>
      </c>
      <c r="CB14" t="s">
        <v>58</v>
      </c>
      <c r="CC14" t="s">
        <v>58</v>
      </c>
      <c r="CD14" t="s">
        <v>58</v>
      </c>
      <c r="CE14" t="s">
        <v>58</v>
      </c>
      <c r="CF14" t="s">
        <v>58</v>
      </c>
      <c r="CG14" t="s">
        <v>58</v>
      </c>
      <c r="CH14" t="s">
        <v>58</v>
      </c>
      <c r="CI14" t="s">
        <v>58</v>
      </c>
      <c r="CJ14" t="s">
        <v>58</v>
      </c>
      <c r="CK14" t="s">
        <v>58</v>
      </c>
      <c r="CL14" t="s">
        <v>58</v>
      </c>
      <c r="CM14" t="s">
        <v>58</v>
      </c>
      <c r="CN14" t="s">
        <v>58</v>
      </c>
      <c r="CO14" t="s">
        <v>58</v>
      </c>
      <c r="CP14" t="s">
        <v>58</v>
      </c>
      <c r="CQ14" t="s">
        <v>58</v>
      </c>
      <c r="CR14" t="s">
        <v>58</v>
      </c>
      <c r="CS14" t="s">
        <v>58</v>
      </c>
      <c r="CT14" t="s">
        <v>58</v>
      </c>
      <c r="CU14" t="s">
        <v>58</v>
      </c>
      <c r="CV14" t="s">
        <v>58</v>
      </c>
      <c r="CW14" t="s">
        <v>58</v>
      </c>
      <c r="CX14" t="s">
        <v>58</v>
      </c>
      <c r="CY14" t="s">
        <v>58</v>
      </c>
      <c r="CZ14" t="s">
        <v>58</v>
      </c>
      <c r="DA14" t="s">
        <v>58</v>
      </c>
      <c r="DB14" t="s">
        <v>58</v>
      </c>
      <c r="DC14" t="s">
        <v>58</v>
      </c>
      <c r="DD14" t="s">
        <v>58</v>
      </c>
      <c r="DE14" t="s">
        <v>58</v>
      </c>
      <c r="DF14" t="s">
        <v>58</v>
      </c>
      <c r="DG14" t="s">
        <v>58</v>
      </c>
      <c r="DH14" t="s">
        <v>58</v>
      </c>
      <c r="DI14" t="s">
        <v>58</v>
      </c>
      <c r="DJ14" t="s">
        <v>58</v>
      </c>
      <c r="DK14" t="s">
        <v>58</v>
      </c>
      <c r="DL14" t="s">
        <v>58</v>
      </c>
      <c r="DM14" t="s">
        <v>58</v>
      </c>
      <c r="DN14" t="s">
        <v>58</v>
      </c>
      <c r="DO14" t="s">
        <v>58</v>
      </c>
      <c r="DP14" t="s">
        <v>58</v>
      </c>
      <c r="DQ14" t="s">
        <v>58</v>
      </c>
      <c r="DR14" t="s">
        <v>58</v>
      </c>
      <c r="DS14" t="s">
        <v>58</v>
      </c>
      <c r="DT14" t="s">
        <v>58</v>
      </c>
      <c r="DU14" t="s">
        <v>58</v>
      </c>
      <c r="DV14" t="s">
        <v>58</v>
      </c>
      <c r="DW14" t="s">
        <v>58</v>
      </c>
      <c r="DX14" t="s">
        <v>58</v>
      </c>
      <c r="DY14" t="s">
        <v>58</v>
      </c>
      <c r="DZ14" t="s">
        <v>58</v>
      </c>
      <c r="EA14" t="s">
        <v>58</v>
      </c>
      <c r="EB14" t="s">
        <v>58</v>
      </c>
      <c r="EC14" t="s">
        <v>58</v>
      </c>
      <c r="ED14" t="s">
        <v>58</v>
      </c>
      <c r="EE14" t="s">
        <v>58</v>
      </c>
      <c r="EF14" t="s">
        <v>58</v>
      </c>
      <c r="EG14" t="s">
        <v>58</v>
      </c>
      <c r="EH14" t="s">
        <v>58</v>
      </c>
      <c r="EI14" t="s">
        <v>58</v>
      </c>
      <c r="EJ14" t="s">
        <v>58</v>
      </c>
      <c r="EK14" t="s">
        <v>58</v>
      </c>
      <c r="EL14" t="s">
        <v>58</v>
      </c>
      <c r="EM14" t="s">
        <v>58</v>
      </c>
      <c r="EN14" t="s">
        <v>58</v>
      </c>
      <c r="EO14" t="s">
        <v>58</v>
      </c>
      <c r="EP14" t="s">
        <v>58</v>
      </c>
      <c r="EQ14" t="s">
        <v>58</v>
      </c>
      <c r="ER14" t="s">
        <v>58</v>
      </c>
      <c r="ES14" t="s">
        <v>58</v>
      </c>
      <c r="ET14" t="s">
        <v>58</v>
      </c>
      <c r="EU14" t="s">
        <v>58</v>
      </c>
      <c r="EV14" t="s">
        <v>58</v>
      </c>
      <c r="EW14" t="s">
        <v>58</v>
      </c>
      <c r="EX14" t="s">
        <v>58</v>
      </c>
      <c r="EY14" t="s">
        <v>58</v>
      </c>
      <c r="EZ14" t="s">
        <v>58</v>
      </c>
      <c r="FA14" t="s">
        <v>58</v>
      </c>
      <c r="FB14" t="s">
        <v>58</v>
      </c>
      <c r="FC14" t="s">
        <v>58</v>
      </c>
      <c r="FD14" t="s">
        <v>58</v>
      </c>
      <c r="FE14" t="s">
        <v>58</v>
      </c>
      <c r="FF14" t="s">
        <v>58</v>
      </c>
      <c r="FG14" t="s">
        <v>58</v>
      </c>
      <c r="FH14" t="s">
        <v>58</v>
      </c>
      <c r="FI14" t="s">
        <v>58</v>
      </c>
      <c r="FJ14" t="s">
        <v>58</v>
      </c>
      <c r="FK14" t="s">
        <v>58</v>
      </c>
      <c r="FL14" t="s">
        <v>58</v>
      </c>
      <c r="FM14" t="s">
        <v>58</v>
      </c>
      <c r="FN14" t="s">
        <v>58</v>
      </c>
      <c r="FO14" t="s">
        <v>58</v>
      </c>
      <c r="FP14" t="s">
        <v>58</v>
      </c>
      <c r="FQ14" t="s">
        <v>58</v>
      </c>
      <c r="FR14" t="s">
        <v>58</v>
      </c>
      <c r="FS14" t="s">
        <v>58</v>
      </c>
      <c r="FT14" t="s">
        <v>58</v>
      </c>
      <c r="FU14" t="s">
        <v>58</v>
      </c>
      <c r="FV14" t="s">
        <v>58</v>
      </c>
      <c r="FW14" t="s">
        <v>2</v>
      </c>
    </row>
    <row r="15" spans="1:179" x14ac:dyDescent="0.25">
      <c r="A15">
        <v>1</v>
      </c>
      <c r="B15" t="s">
        <v>3</v>
      </c>
      <c r="G15" s="5">
        <v>42744.09</v>
      </c>
      <c r="H15" s="5">
        <v>25035</v>
      </c>
      <c r="I15" s="5">
        <v>37722.43</v>
      </c>
      <c r="J15" s="5">
        <v>50413.120000000003</v>
      </c>
      <c r="K15" s="5">
        <v>-12726.7</v>
      </c>
      <c r="L15" s="5">
        <v>-11392</v>
      </c>
      <c r="M15" s="4">
        <v>-92746.48</v>
      </c>
      <c r="N15" s="5">
        <v>-174800.93</v>
      </c>
      <c r="O15" s="5">
        <v>-116334.25</v>
      </c>
      <c r="P15" s="5">
        <v>-107116.9</v>
      </c>
      <c r="Q15" s="5">
        <v>-19431.64</v>
      </c>
      <c r="R15" s="4">
        <v>-31739.39</v>
      </c>
      <c r="S15" s="5">
        <v>-33049.58</v>
      </c>
      <c r="T15" s="5">
        <v>-63505.91</v>
      </c>
      <c r="U15" s="5">
        <v>-64003.1</v>
      </c>
      <c r="V15" s="5">
        <v>-67960.78</v>
      </c>
      <c r="W15">
        <v>-4754</v>
      </c>
      <c r="X15">
        <v>-4435.79</v>
      </c>
      <c r="Y15" s="5">
        <v>-6348.06</v>
      </c>
      <c r="Z15" s="5">
        <v>45664.57</v>
      </c>
      <c r="AA15" s="5">
        <v>77600</v>
      </c>
      <c r="AB15" s="5">
        <v>78659.59</v>
      </c>
      <c r="AC15" s="5">
        <v>-14327.63</v>
      </c>
      <c r="AD15" s="5">
        <v>-11093.9</v>
      </c>
      <c r="AE15" s="5">
        <v>-11887.92</v>
      </c>
      <c r="AF15">
        <v>-4143.1000000000004</v>
      </c>
      <c r="AG15">
        <v>-4305.25</v>
      </c>
      <c r="AH15">
        <v>-4626.75</v>
      </c>
      <c r="AI15" s="5">
        <v>43691.15</v>
      </c>
      <c r="AJ15" s="5">
        <v>37078.67</v>
      </c>
      <c r="AK15" s="5">
        <v>39658.660000000003</v>
      </c>
      <c r="AL15" s="5">
        <v>85350.52</v>
      </c>
      <c r="AM15" s="5">
        <v>119175.53</v>
      </c>
      <c r="AN15" s="5">
        <v>118178.32</v>
      </c>
      <c r="AO15" s="5">
        <v>32445.9</v>
      </c>
      <c r="AP15" s="4">
        <v>36109.620000000003</v>
      </c>
      <c r="AQ15" s="5">
        <v>35038.15</v>
      </c>
      <c r="AR15" s="5">
        <v>40494.43</v>
      </c>
      <c r="AS15" s="5">
        <v>43125</v>
      </c>
      <c r="AT15" s="5">
        <v>41725.370000000003</v>
      </c>
      <c r="AU15" s="4">
        <v>39700.68</v>
      </c>
      <c r="AV15" s="5">
        <v>35710.82</v>
      </c>
      <c r="AW15" s="5">
        <v>33578.94</v>
      </c>
      <c r="AX15" s="5">
        <v>79447.149999999994</v>
      </c>
      <c r="AY15" s="5">
        <v>116776.4</v>
      </c>
      <c r="AZ15" s="5">
        <v>103429.88</v>
      </c>
      <c r="BA15" s="5">
        <v>29062.46</v>
      </c>
      <c r="BB15" s="5">
        <v>33736.85</v>
      </c>
      <c r="BC15" s="5">
        <v>33928.15</v>
      </c>
      <c r="BD15" s="5">
        <v>40973.86</v>
      </c>
      <c r="BE15" s="5">
        <v>39494.47</v>
      </c>
      <c r="BF15" s="5">
        <v>33912.92</v>
      </c>
      <c r="BG15" s="5">
        <v>39311.82</v>
      </c>
      <c r="BH15" s="5">
        <v>30861.69</v>
      </c>
      <c r="BI15" s="5">
        <v>32190.76</v>
      </c>
      <c r="BJ15" s="5">
        <v>74926</v>
      </c>
      <c r="BK15" s="5">
        <v>109993</v>
      </c>
      <c r="BL15" s="5">
        <v>97074.36</v>
      </c>
      <c r="BM15" s="5">
        <v>29452.86</v>
      </c>
      <c r="BN15" s="5">
        <v>31001.4</v>
      </c>
      <c r="BO15" s="5">
        <v>37299.410000000003</v>
      </c>
      <c r="BP15" s="4">
        <v>43893.3</v>
      </c>
      <c r="BQ15" s="5">
        <v>42268.21</v>
      </c>
      <c r="BR15" s="5">
        <v>42570.16</v>
      </c>
      <c r="BS15" s="4">
        <v>14108.75</v>
      </c>
      <c r="BT15" s="5">
        <v>11748.27</v>
      </c>
      <c r="BU15" s="5">
        <v>12651.22</v>
      </c>
      <c r="BV15" s="5">
        <v>56223.519999999997</v>
      </c>
      <c r="BW15" s="5">
        <v>79727.62</v>
      </c>
      <c r="BX15" s="5">
        <v>73464.92</v>
      </c>
      <c r="BY15" s="5">
        <v>7871.8</v>
      </c>
      <c r="BZ15" s="4">
        <v>7096.61</v>
      </c>
      <c r="CA15" s="5">
        <v>7236.17</v>
      </c>
      <c r="CB15" s="5">
        <v>56016.06</v>
      </c>
      <c r="CC15" s="5">
        <v>54165.53</v>
      </c>
      <c r="CD15" s="4">
        <v>57876.19</v>
      </c>
      <c r="CE15" s="5">
        <v>25391.75</v>
      </c>
      <c r="CF15" s="4">
        <v>22173.22</v>
      </c>
      <c r="CG15" s="5">
        <v>23875.37</v>
      </c>
      <c r="CH15" s="5">
        <v>24267.65</v>
      </c>
      <c r="CI15" s="5">
        <v>24800.7</v>
      </c>
      <c r="CJ15" s="5">
        <v>22850.67</v>
      </c>
      <c r="CK15" s="4">
        <v>25699.86</v>
      </c>
      <c r="CL15" s="5">
        <v>23167.49</v>
      </c>
      <c r="CM15" s="5">
        <v>24804</v>
      </c>
      <c r="CN15" s="5">
        <v>22967.119999999999</v>
      </c>
      <c r="CO15" s="5">
        <v>23344</v>
      </c>
      <c r="CP15" s="5">
        <v>24943.65</v>
      </c>
      <c r="CQ15" s="5">
        <v>23640.12</v>
      </c>
      <c r="CR15" s="5">
        <v>21213.34</v>
      </c>
      <c r="CS15" s="5">
        <v>23364.76</v>
      </c>
      <c r="CT15" s="5">
        <v>21457.68</v>
      </c>
      <c r="CU15" s="5">
        <v>23087.66</v>
      </c>
      <c r="CV15" s="5">
        <v>22392.61</v>
      </c>
      <c r="CW15" s="5">
        <v>22813.4</v>
      </c>
      <c r="CX15" s="5">
        <v>22675.11</v>
      </c>
      <c r="CY15" s="5">
        <v>21992.17</v>
      </c>
      <c r="CZ15" s="4">
        <v>21380.49</v>
      </c>
      <c r="DA15" s="5">
        <v>22816.6</v>
      </c>
      <c r="DB15" s="5">
        <v>22137.9</v>
      </c>
      <c r="DC15" s="5">
        <v>22003.17</v>
      </c>
      <c r="DD15" s="5">
        <v>19213.54</v>
      </c>
      <c r="DE15" s="5">
        <v>21748.7</v>
      </c>
      <c r="DF15" s="5">
        <v>19972.400000000001</v>
      </c>
      <c r="DG15" s="5">
        <v>22536.5</v>
      </c>
      <c r="DH15" s="5">
        <v>19798.21</v>
      </c>
      <c r="DI15" s="5">
        <v>21230.6</v>
      </c>
      <c r="DJ15" s="5">
        <v>21100.67</v>
      </c>
      <c r="DK15" s="5">
        <v>20464</v>
      </c>
      <c r="DL15" s="5">
        <v>19893.650000000001</v>
      </c>
      <c r="DM15" s="5">
        <v>21228.7</v>
      </c>
      <c r="DN15" s="5">
        <v>20596</v>
      </c>
      <c r="DO15" s="5">
        <v>21468</v>
      </c>
      <c r="DP15" s="4">
        <v>17873.36</v>
      </c>
      <c r="DQ15" s="5">
        <v>19243.650000000001</v>
      </c>
      <c r="DR15" s="5">
        <v>18577.16</v>
      </c>
      <c r="DS15" s="5">
        <v>20960.91</v>
      </c>
      <c r="DT15" s="5">
        <v>18413</v>
      </c>
      <c r="DU15" s="5">
        <v>19744</v>
      </c>
      <c r="DV15" s="5">
        <v>19622.82</v>
      </c>
      <c r="DW15" s="5">
        <v>19825.310000000001</v>
      </c>
      <c r="DX15" s="5">
        <v>20260.689999999999</v>
      </c>
      <c r="DY15" s="5">
        <v>19592.05</v>
      </c>
      <c r="DZ15" s="5">
        <v>19961.37</v>
      </c>
      <c r="FW15" s="5">
        <v>2880548.22</v>
      </c>
    </row>
    <row r="16" spans="1:179" x14ac:dyDescent="0.25">
      <c r="A16">
        <v>2</v>
      </c>
      <c r="B16" t="s">
        <v>55</v>
      </c>
      <c r="G16" s="4">
        <v>-8611.7099999999991</v>
      </c>
      <c r="H16" s="5">
        <v>4435.29</v>
      </c>
      <c r="I16" s="5">
        <v>11997.56</v>
      </c>
      <c r="J16" s="4">
        <v>12818.51</v>
      </c>
      <c r="K16" s="5">
        <v>-3783.08</v>
      </c>
      <c r="L16" s="5">
        <v>-3308.86</v>
      </c>
      <c r="M16" s="5">
        <v>-3565.09</v>
      </c>
      <c r="N16" s="5">
        <v>-11433.38</v>
      </c>
      <c r="O16" s="5">
        <v>-11428.4</v>
      </c>
      <c r="P16" s="4">
        <v>-10419.9</v>
      </c>
      <c r="Q16" s="5">
        <v>-13127.23</v>
      </c>
      <c r="R16" s="4">
        <v>-11864.66</v>
      </c>
      <c r="S16" s="5">
        <v>-12716</v>
      </c>
      <c r="T16" s="5">
        <v>-10523.16</v>
      </c>
      <c r="U16" s="4">
        <v>-10868.6</v>
      </c>
      <c r="V16" s="5">
        <v>-11613.92</v>
      </c>
      <c r="W16" s="5">
        <v>48629.52</v>
      </c>
      <c r="X16" s="5">
        <v>42819.39</v>
      </c>
      <c r="Y16" s="5">
        <v>51818.36</v>
      </c>
      <c r="Z16" s="5">
        <v>47596.89</v>
      </c>
      <c r="AA16" s="5">
        <v>51133.31</v>
      </c>
      <c r="AB16" s="5">
        <v>49972</v>
      </c>
      <c r="AC16" s="4">
        <v>48187.519999999997</v>
      </c>
      <c r="AD16" s="5">
        <v>44339.58</v>
      </c>
      <c r="AE16" s="5">
        <v>47272.29</v>
      </c>
      <c r="AF16" s="5">
        <v>44148.47</v>
      </c>
      <c r="AG16" s="4">
        <v>44778</v>
      </c>
      <c r="AH16" s="5">
        <v>47788.89</v>
      </c>
      <c r="AI16" s="5">
        <v>30383.759999999998</v>
      </c>
      <c r="AJ16" s="5">
        <v>27016.79</v>
      </c>
      <c r="AK16" s="5">
        <v>32050.31</v>
      </c>
      <c r="AL16" s="5">
        <v>29254.62</v>
      </c>
      <c r="AM16" s="5">
        <v>31283.05</v>
      </c>
      <c r="AN16" s="5">
        <v>30656.06</v>
      </c>
      <c r="AO16" s="5">
        <v>30077.15</v>
      </c>
      <c r="AP16" s="4">
        <v>28994.46</v>
      </c>
      <c r="AQ16" s="5">
        <v>28130.76</v>
      </c>
      <c r="AR16" s="5">
        <v>27436</v>
      </c>
      <c r="AS16" s="5">
        <v>29275.43</v>
      </c>
      <c r="AT16" s="5">
        <v>28538.33</v>
      </c>
      <c r="AU16" s="5">
        <v>-3990.15</v>
      </c>
      <c r="AV16" s="5">
        <v>-2882.26</v>
      </c>
      <c r="AW16" s="5">
        <v>-2328</v>
      </c>
      <c r="AX16" s="5">
        <v>-2137.6</v>
      </c>
      <c r="AY16" s="5">
        <v>-2208.79</v>
      </c>
      <c r="AZ16" s="5">
        <v>-2361.94</v>
      </c>
      <c r="BA16" s="4">
        <v>-3177.22</v>
      </c>
      <c r="BB16" s="5">
        <v>-4281.78</v>
      </c>
      <c r="BC16" s="5">
        <v>-4158.72</v>
      </c>
      <c r="BD16" s="5">
        <v>-4140.28</v>
      </c>
      <c r="BE16" s="5">
        <v>-9979.7900000000009</v>
      </c>
      <c r="BF16" s="5">
        <v>-9968</v>
      </c>
      <c r="BG16" s="5">
        <v>-9952.6299999999992</v>
      </c>
      <c r="BH16" s="5">
        <v>-7771.49</v>
      </c>
      <c r="BI16" s="5">
        <v>-7814.19</v>
      </c>
      <c r="BJ16" s="5">
        <v>-7494.83</v>
      </c>
      <c r="BK16" s="5">
        <v>-8203.73</v>
      </c>
      <c r="BL16" s="5">
        <v>-7598.65</v>
      </c>
      <c r="BM16" s="5">
        <v>-8904.6</v>
      </c>
      <c r="BN16" s="5">
        <v>-9371.58</v>
      </c>
      <c r="BO16" s="5">
        <v>-9564.74</v>
      </c>
      <c r="BP16" s="5">
        <v>-9625.19</v>
      </c>
      <c r="BQ16" s="5">
        <v>-9210.49</v>
      </c>
      <c r="BR16" s="5">
        <v>-9155.56</v>
      </c>
      <c r="BS16" s="5">
        <v>-9135</v>
      </c>
      <c r="BT16" s="5">
        <v>-7174.08</v>
      </c>
      <c r="BU16" s="5">
        <v>-7280.39</v>
      </c>
      <c r="BV16" s="5">
        <v>-6987.86</v>
      </c>
      <c r="BW16" s="5">
        <v>-7611.21</v>
      </c>
      <c r="BX16">
        <v>-5600.41</v>
      </c>
      <c r="BY16">
        <v>-6644.24</v>
      </c>
      <c r="BZ16" s="5">
        <v>-7270.84</v>
      </c>
      <c r="CA16" s="5">
        <v>-7418.52</v>
      </c>
      <c r="CB16" s="5">
        <v>-7401.63</v>
      </c>
      <c r="CC16" s="5">
        <v>-7037.36</v>
      </c>
      <c r="CD16" s="5">
        <v>-7155.47</v>
      </c>
      <c r="CE16" s="5">
        <v>-38433.11</v>
      </c>
      <c r="CF16" s="5">
        <v>-33094.949999999997</v>
      </c>
      <c r="CG16" s="5">
        <v>-35242.699999999997</v>
      </c>
      <c r="CH16" s="4">
        <v>-35425.78</v>
      </c>
      <c r="CI16" s="5">
        <v>-36649.660000000003</v>
      </c>
      <c r="CJ16" s="4">
        <v>-33759.839999999997</v>
      </c>
      <c r="CK16" s="4">
        <v>-38313.160000000003</v>
      </c>
      <c r="CL16" s="5">
        <v>-35716.449999999997</v>
      </c>
      <c r="CM16" s="5">
        <v>-38232.879999999997</v>
      </c>
      <c r="CN16" s="5">
        <v>-35245.19</v>
      </c>
      <c r="CO16" s="5">
        <v>-35680.79</v>
      </c>
      <c r="CP16" s="5">
        <v>-37759.839999999997</v>
      </c>
      <c r="CQ16" s="5">
        <v>-35753</v>
      </c>
      <c r="CR16" s="5">
        <v>-31701.89</v>
      </c>
      <c r="CS16" s="5">
        <v>-34211.79</v>
      </c>
      <c r="CT16" s="4">
        <v>-31625.8</v>
      </c>
      <c r="CU16" s="5">
        <v>-34125.879999999997</v>
      </c>
      <c r="CV16" s="5">
        <v>-32815.15</v>
      </c>
      <c r="CW16" s="5">
        <v>-34200.15</v>
      </c>
      <c r="CX16" s="4">
        <v>-34936.35</v>
      </c>
      <c r="CY16" s="5">
        <v>-33888.129999999997</v>
      </c>
      <c r="CZ16" s="5">
        <v>-32783.83</v>
      </c>
      <c r="DA16" s="5">
        <v>-34772</v>
      </c>
      <c r="DB16" s="5">
        <v>-33584.35</v>
      </c>
      <c r="DC16" s="5">
        <v>-33253.81</v>
      </c>
      <c r="DD16" s="5">
        <v>-28686</v>
      </c>
      <c r="DE16" s="5">
        <v>-31864.2</v>
      </c>
      <c r="DF16" s="5">
        <v>-29446.94</v>
      </c>
      <c r="DG16" s="5">
        <v>-33042.449999999997</v>
      </c>
      <c r="DH16" s="5">
        <v>-29261.56</v>
      </c>
      <c r="DI16" s="5">
        <v>-31827.62</v>
      </c>
      <c r="DJ16" s="5">
        <v>-32494.39</v>
      </c>
      <c r="DK16" s="5">
        <v>-31515.9</v>
      </c>
      <c r="DL16" s="5">
        <v>-30477.45</v>
      </c>
      <c r="DM16" s="5">
        <v>-32317.439999999999</v>
      </c>
      <c r="DN16" s="5">
        <v>-31218.639999999999</v>
      </c>
      <c r="DO16" s="5">
        <v>-23341.3</v>
      </c>
      <c r="DP16" s="5">
        <v>-19233.71</v>
      </c>
      <c r="DQ16" s="5">
        <v>-20423.7</v>
      </c>
      <c r="DR16" s="4">
        <v>-19657.84</v>
      </c>
      <c r="DS16" s="5">
        <v>-22006.92</v>
      </c>
      <c r="DT16" s="5">
        <v>-19546.16</v>
      </c>
      <c r="DU16" s="5">
        <v>-21369.78</v>
      </c>
      <c r="DV16" s="5">
        <v>-22023.63</v>
      </c>
      <c r="DW16" s="5">
        <v>-21361.56</v>
      </c>
      <c r="DX16" s="5">
        <v>-21633.7</v>
      </c>
      <c r="DY16" s="5">
        <v>-20829.560000000001</v>
      </c>
      <c r="DZ16" s="5">
        <v>-21038.34</v>
      </c>
      <c r="EA16" s="5">
        <v>-17565.18</v>
      </c>
      <c r="EB16" s="5">
        <v>-14474.81</v>
      </c>
      <c r="EC16" s="4">
        <v>-15295.9</v>
      </c>
      <c r="ED16" s="5">
        <v>-14713.31</v>
      </c>
      <c r="EE16" s="5">
        <v>-16426.47</v>
      </c>
      <c r="EF16" s="5">
        <v>-14643.06</v>
      </c>
      <c r="EG16" s="5">
        <v>-16708.78</v>
      </c>
      <c r="EH16" s="4">
        <v>-15892.55</v>
      </c>
      <c r="EI16" s="5">
        <v>-16196.1</v>
      </c>
      <c r="EJ16" s="5">
        <v>-16357.34</v>
      </c>
      <c r="EK16" s="5">
        <v>-15739.08</v>
      </c>
      <c r="EL16" s="5">
        <v>-15866.34</v>
      </c>
      <c r="EM16" s="5">
        <v>-16351.64</v>
      </c>
      <c r="EN16" s="4">
        <v>-13881.33</v>
      </c>
      <c r="EO16" s="5">
        <v>-14264.75</v>
      </c>
      <c r="EP16" s="5">
        <v>-14229</v>
      </c>
      <c r="EQ16" s="5">
        <v>-14811.13</v>
      </c>
      <c r="ER16" s="5">
        <v>-13649.75</v>
      </c>
      <c r="ES16" s="5">
        <v>-15570.6</v>
      </c>
      <c r="ET16" s="5">
        <v>-14791.5</v>
      </c>
      <c r="EU16" s="5">
        <v>-15809.41</v>
      </c>
      <c r="EV16" s="5">
        <v>-14502.63</v>
      </c>
      <c r="EW16" s="5">
        <v>-14638.78</v>
      </c>
      <c r="EX16" s="5">
        <v>-15385.66</v>
      </c>
      <c r="EY16" s="5">
        <v>-14621.11</v>
      </c>
      <c r="EZ16" s="5">
        <v>-12565.75</v>
      </c>
      <c r="FA16" s="5">
        <v>-13798.22</v>
      </c>
      <c r="FB16" s="5">
        <v>-12795.65</v>
      </c>
      <c r="FC16" s="5">
        <v>-13807.68</v>
      </c>
      <c r="FD16" s="4">
        <v>-13213.33</v>
      </c>
      <c r="FE16" s="5">
        <v>-13961.84</v>
      </c>
      <c r="FF16" s="5">
        <v>-13764.51</v>
      </c>
      <c r="FG16" s="5">
        <v>-14705.67</v>
      </c>
      <c r="FH16" s="5">
        <v>-13487.85</v>
      </c>
      <c r="FI16" s="5">
        <v>-13615</v>
      </c>
      <c r="FJ16" s="5">
        <v>-14313.74</v>
      </c>
      <c r="FK16" s="5">
        <v>-13608.88</v>
      </c>
      <c r="FL16" s="5">
        <v>-11734.31</v>
      </c>
      <c r="FM16" s="5">
        <v>-12870.5</v>
      </c>
      <c r="FN16" s="5">
        <v>-11931.75</v>
      </c>
      <c r="FO16" s="5">
        <v>-12870.39</v>
      </c>
      <c r="FP16" s="5">
        <v>-12317.42</v>
      </c>
      <c r="FQ16" s="5">
        <v>-13006.76</v>
      </c>
      <c r="FR16" s="5">
        <v>-13447</v>
      </c>
      <c r="FS16" s="5">
        <v>-13039</v>
      </c>
      <c r="FT16" s="5">
        <v>-12541.29</v>
      </c>
      <c r="FU16" s="5">
        <v>-10137.76</v>
      </c>
      <c r="FV16" s="5">
        <v>-9777.42</v>
      </c>
      <c r="FW16" s="5">
        <v>-1560954.11</v>
      </c>
    </row>
    <row r="17" spans="1:179" x14ac:dyDescent="0.25">
      <c r="A17">
        <v>3</v>
      </c>
      <c r="B17" t="s">
        <v>4</v>
      </c>
      <c r="G17" s="5">
        <v>28235.51</v>
      </c>
      <c r="H17" s="5">
        <v>88796.2</v>
      </c>
      <c r="I17" s="5">
        <v>122155.74</v>
      </c>
      <c r="J17" s="5">
        <v>128187</v>
      </c>
      <c r="K17" s="5">
        <v>26778.75</v>
      </c>
      <c r="L17" s="5">
        <v>22278.13</v>
      </c>
      <c r="M17" s="5">
        <v>27606.57</v>
      </c>
      <c r="N17" s="5">
        <v>28063.68</v>
      </c>
      <c r="O17" s="5">
        <v>26510.83</v>
      </c>
      <c r="P17" s="5">
        <v>23001.45</v>
      </c>
      <c r="Q17" s="5">
        <v>81864.929999999993</v>
      </c>
      <c r="R17" s="5">
        <v>58660.82</v>
      </c>
      <c r="S17" s="5">
        <v>63454.82</v>
      </c>
      <c r="T17" s="4">
        <v>10128.86</v>
      </c>
      <c r="U17" s="5">
        <v>15011.24</v>
      </c>
      <c r="V17" s="5">
        <v>22028.23</v>
      </c>
      <c r="W17" s="5">
        <v>-65074.73</v>
      </c>
      <c r="X17" s="5">
        <v>-57891.62</v>
      </c>
      <c r="Y17" s="5">
        <v>-66450.34</v>
      </c>
      <c r="Z17" s="5">
        <v>-56442.239999999998</v>
      </c>
      <c r="AA17" s="5">
        <v>-62218.21</v>
      </c>
      <c r="AB17" s="5">
        <v>-61221.279999999999</v>
      </c>
      <c r="AC17" s="5">
        <v>-48830.3</v>
      </c>
      <c r="AD17" s="5">
        <v>-40994.76</v>
      </c>
      <c r="AE17" s="5">
        <v>-43911.06</v>
      </c>
      <c r="AF17" s="5">
        <v>-37418.410000000003</v>
      </c>
      <c r="AG17" s="5">
        <v>-27849.63</v>
      </c>
      <c r="AH17" s="5">
        <v>-25642.69</v>
      </c>
      <c r="AI17" s="5">
        <v>-37718</v>
      </c>
      <c r="AJ17" s="5">
        <v>-32704.880000000001</v>
      </c>
      <c r="AK17" s="4">
        <v>-33997.480000000003</v>
      </c>
      <c r="AL17" s="5">
        <v>-32760.19</v>
      </c>
      <c r="AM17" s="5">
        <v>-35810.76</v>
      </c>
      <c r="AN17" s="5">
        <v>-35540.449999999997</v>
      </c>
      <c r="AO17" s="5">
        <v>-38660.78</v>
      </c>
      <c r="AP17" s="5">
        <v>-38172.300000000003</v>
      </c>
      <c r="AQ17" s="5">
        <v>-26855.25</v>
      </c>
      <c r="AR17" s="4">
        <v>-25104.36</v>
      </c>
      <c r="AS17" s="5">
        <v>-25447</v>
      </c>
      <c r="AT17" s="5">
        <v>-21808.77</v>
      </c>
      <c r="AU17" s="5">
        <v>-15413.74</v>
      </c>
      <c r="AV17" s="5">
        <v>-14088.92</v>
      </c>
      <c r="AW17" s="5">
        <v>-14499.91</v>
      </c>
      <c r="AX17" s="5">
        <v>-8307.33</v>
      </c>
      <c r="AY17" s="5">
        <v>-9377.4599999999991</v>
      </c>
      <c r="AZ17" s="4">
        <v>-8005.59</v>
      </c>
      <c r="BA17" s="5">
        <v>-8335.42</v>
      </c>
      <c r="BB17" s="5">
        <v>-7785.21</v>
      </c>
      <c r="BC17" s="4">
        <v>-7553</v>
      </c>
      <c r="BD17" s="5">
        <v>-7720.65</v>
      </c>
      <c r="BE17" s="5">
        <v>-7226</v>
      </c>
      <c r="BF17" s="5">
        <v>-7362.41</v>
      </c>
      <c r="BG17" s="5">
        <v>-7930.78</v>
      </c>
      <c r="BH17" s="5">
        <v>-6603.44</v>
      </c>
      <c r="BI17" s="5">
        <v>-7110.36</v>
      </c>
      <c r="BJ17" s="5">
        <v>-6864.65</v>
      </c>
      <c r="BK17" s="5">
        <v>-7746.06</v>
      </c>
      <c r="BL17" s="5">
        <v>-7024.43</v>
      </c>
      <c r="BM17" s="5">
        <v>-6171.92</v>
      </c>
      <c r="BN17" s="5">
        <v>-5563.7</v>
      </c>
      <c r="BO17" s="5">
        <v>-5673.3</v>
      </c>
      <c r="BP17" s="5">
        <v>-5798.21</v>
      </c>
      <c r="BQ17" s="4">
        <v>-5607.12</v>
      </c>
      <c r="BR17" s="5">
        <v>-5713.07</v>
      </c>
      <c r="BS17" s="5">
        <v>5956</v>
      </c>
      <c r="BT17" s="4">
        <v>4959.55</v>
      </c>
      <c r="BU17" s="5">
        <v>5127.1000000000004</v>
      </c>
      <c r="BV17" s="5">
        <v>5428.93</v>
      </c>
      <c r="BW17" s="5">
        <v>5548.66</v>
      </c>
      <c r="BX17" s="5">
        <v>5112.8</v>
      </c>
      <c r="BY17" s="4">
        <v>5750.79</v>
      </c>
      <c r="BZ17" s="5">
        <v>5184.4799999999996</v>
      </c>
      <c r="CA17" s="5">
        <v>5286.43</v>
      </c>
      <c r="CB17" s="5">
        <v>5402.36</v>
      </c>
      <c r="CC17" s="5">
        <v>5223.8900000000003</v>
      </c>
      <c r="CD17" s="5">
        <v>5581.75</v>
      </c>
      <c r="CE17">
        <v>10579.89</v>
      </c>
      <c r="CF17">
        <v>9238.84</v>
      </c>
      <c r="CG17">
        <v>9749.11</v>
      </c>
      <c r="CH17">
        <v>10111.52</v>
      </c>
      <c r="CI17">
        <v>10333.620000000001</v>
      </c>
      <c r="CJ17">
        <v>9521.11</v>
      </c>
      <c r="CK17">
        <v>10708.27</v>
      </c>
      <c r="CL17">
        <v>9653.1200000000008</v>
      </c>
      <c r="CM17">
        <v>10335</v>
      </c>
      <c r="CN17">
        <v>9569.6299999999992</v>
      </c>
      <c r="CO17">
        <v>9726.67</v>
      </c>
      <c r="CP17">
        <v>10393.19</v>
      </c>
      <c r="CQ17">
        <v>9850</v>
      </c>
      <c r="CR17">
        <v>8838.89</v>
      </c>
      <c r="CS17">
        <v>9540.61</v>
      </c>
      <c r="CT17">
        <v>8940.7000000000007</v>
      </c>
      <c r="CU17">
        <v>9619.86</v>
      </c>
      <c r="CV17">
        <v>9143.65</v>
      </c>
      <c r="CW17">
        <v>9505.58</v>
      </c>
      <c r="CX17">
        <v>9448</v>
      </c>
      <c r="CY17">
        <v>9163.4</v>
      </c>
      <c r="CZ17">
        <v>8908.5400000000009</v>
      </c>
      <c r="DA17">
        <v>9506.92</v>
      </c>
      <c r="DB17">
        <v>9224.1200000000008</v>
      </c>
      <c r="DC17">
        <v>9168</v>
      </c>
      <c r="DD17">
        <v>8005.64</v>
      </c>
      <c r="DE17">
        <v>9062</v>
      </c>
      <c r="DF17">
        <v>8321.83</v>
      </c>
      <c r="DG17">
        <v>9390.2099999999991</v>
      </c>
      <c r="DH17">
        <v>8249.25</v>
      </c>
      <c r="DI17">
        <v>8846.08</v>
      </c>
      <c r="DJ17">
        <v>8791.9500000000007</v>
      </c>
      <c r="DK17">
        <v>8526.66</v>
      </c>
      <c r="DL17">
        <v>8289</v>
      </c>
      <c r="DM17">
        <v>8845.2900000000009</v>
      </c>
      <c r="DN17">
        <v>8581.68</v>
      </c>
      <c r="DO17">
        <v>8945</v>
      </c>
      <c r="DP17">
        <v>7447.23</v>
      </c>
      <c r="DQ17">
        <v>8018.19</v>
      </c>
      <c r="DR17">
        <v>7740.48</v>
      </c>
      <c r="DS17">
        <v>8733.7099999999991</v>
      </c>
      <c r="DT17">
        <v>7672.09</v>
      </c>
      <c r="DU17">
        <v>8226.68</v>
      </c>
      <c r="DV17">
        <v>8176.17</v>
      </c>
      <c r="DW17">
        <v>7930.13</v>
      </c>
      <c r="DX17">
        <v>8104.27</v>
      </c>
      <c r="DY17">
        <v>7836.82</v>
      </c>
      <c r="DZ17">
        <v>7984.55</v>
      </c>
      <c r="FW17" s="5">
        <v>97820.51</v>
      </c>
    </row>
    <row r="18" spans="1:179" x14ac:dyDescent="0.25">
      <c r="A18">
        <v>4</v>
      </c>
      <c r="B18" t="s">
        <v>68</v>
      </c>
      <c r="G18" s="5"/>
      <c r="H18" s="5"/>
      <c r="I18" s="5"/>
      <c r="J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BS18" s="5"/>
      <c r="BT18" s="5"/>
      <c r="BU18" s="4"/>
      <c r="BV18" s="5"/>
      <c r="BW18" s="5"/>
      <c r="BX18" s="5"/>
      <c r="BY18" s="5"/>
      <c r="BZ18" s="5"/>
      <c r="CA18" s="5"/>
      <c r="CB18" s="5"/>
      <c r="CC18" s="4"/>
      <c r="CD18" s="5"/>
      <c r="CE18" s="5"/>
      <c r="CF18" s="5"/>
      <c r="CG18" s="5"/>
      <c r="CH18" s="5"/>
      <c r="CI18" s="5"/>
      <c r="CJ18" s="5"/>
      <c r="CK18" s="5"/>
      <c r="CL18" s="4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4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4"/>
      <c r="DL18" s="5"/>
      <c r="DM18" s="5"/>
      <c r="DN18" s="5"/>
      <c r="FW18" s="5"/>
    </row>
    <row r="19" spans="1:179" x14ac:dyDescent="0.25">
      <c r="A19">
        <v>5</v>
      </c>
      <c r="B19" t="s">
        <v>6</v>
      </c>
      <c r="G19" s="4">
        <v>6229.2</v>
      </c>
      <c r="H19" s="5">
        <v>-3420.85</v>
      </c>
      <c r="I19" s="5">
        <v>5175.72</v>
      </c>
      <c r="J19" s="5">
        <v>7276.9</v>
      </c>
      <c r="K19" s="5">
        <v>78621.88</v>
      </c>
      <c r="L19" s="5">
        <v>67517.81</v>
      </c>
      <c r="M19" s="5">
        <v>71564.179999999993</v>
      </c>
      <c r="N19" s="5">
        <v>109747.9</v>
      </c>
      <c r="O19" s="5">
        <v>110280.91</v>
      </c>
      <c r="P19" s="5">
        <v>99905.81</v>
      </c>
      <c r="Q19" s="5">
        <v>121159</v>
      </c>
      <c r="R19" s="5">
        <v>107817.82</v>
      </c>
      <c r="S19" s="4">
        <v>118049.2</v>
      </c>
      <c r="T19" s="5">
        <v>109095.58</v>
      </c>
      <c r="U19" s="5">
        <v>113289.09</v>
      </c>
      <c r="V19" s="5">
        <v>124596.61</v>
      </c>
      <c r="W19" s="5">
        <v>-23937.09</v>
      </c>
      <c r="X19" s="5">
        <v>-22424.83</v>
      </c>
      <c r="Y19" s="4">
        <v>-25454</v>
      </c>
      <c r="Z19" s="5">
        <v>-5846.89</v>
      </c>
      <c r="AA19" s="5">
        <v>-7243.7</v>
      </c>
      <c r="AB19" s="5">
        <v>-7627.85</v>
      </c>
      <c r="AC19" s="5">
        <v>-8059.73</v>
      </c>
      <c r="AD19" s="5">
        <v>-8146.2</v>
      </c>
      <c r="AE19" s="5">
        <v>-8719.76</v>
      </c>
      <c r="AF19" s="5">
        <v>-6639.39</v>
      </c>
      <c r="AG19" s="5">
        <v>-5682.67</v>
      </c>
      <c r="AH19" s="5">
        <v>-5474.87</v>
      </c>
      <c r="AI19" s="5">
        <v>-11872.46</v>
      </c>
      <c r="AJ19" s="5">
        <v>-10847.45</v>
      </c>
      <c r="AK19" s="5">
        <v>-12574.24</v>
      </c>
      <c r="AL19" s="5">
        <v>-11818.89</v>
      </c>
      <c r="AM19" s="5">
        <v>-13610.68</v>
      </c>
      <c r="AN19" s="5">
        <v>-13766.7</v>
      </c>
      <c r="AO19" s="5">
        <v>-13487</v>
      </c>
      <c r="AP19" s="5">
        <v>-13679.48</v>
      </c>
      <c r="AQ19" s="5">
        <v>-13484.71</v>
      </c>
      <c r="AR19" s="5">
        <v>-11790.11</v>
      </c>
      <c r="AS19" s="5">
        <v>-11559.32</v>
      </c>
      <c r="AT19" s="5">
        <v>-9591.93</v>
      </c>
      <c r="AU19" s="5">
        <v>-15807</v>
      </c>
      <c r="AV19" s="5">
        <v>-14962.31</v>
      </c>
      <c r="AW19" s="5">
        <v>-15339.93</v>
      </c>
      <c r="AX19" s="4">
        <v>-8438.92</v>
      </c>
      <c r="AY19" s="5">
        <v>-9882.59</v>
      </c>
      <c r="AZ19" s="5">
        <v>-8672.1200000000008</v>
      </c>
      <c r="BA19" s="5">
        <v>-8564.16</v>
      </c>
      <c r="BB19" s="5">
        <v>-8514.7199999999993</v>
      </c>
      <c r="BC19" s="5">
        <v>-8215.14</v>
      </c>
      <c r="BD19" s="5">
        <v>-8363.48</v>
      </c>
      <c r="BE19" s="5">
        <v>-8097.24</v>
      </c>
      <c r="BF19" s="5">
        <v>-8222.2999999999993</v>
      </c>
      <c r="BG19" s="5">
        <v>-2196.14</v>
      </c>
      <c r="BH19" s="5">
        <v>-1801.56</v>
      </c>
      <c r="BI19" s="5">
        <v>-1931.33</v>
      </c>
      <c r="BJ19" s="5">
        <v>-1895.08</v>
      </c>
      <c r="BK19" s="5">
        <v>-2221.4699999999998</v>
      </c>
      <c r="BL19" s="5">
        <v>-1939.95</v>
      </c>
      <c r="BM19" s="5">
        <v>-2220.38</v>
      </c>
      <c r="BN19" s="5">
        <v>-1964.66</v>
      </c>
      <c r="BO19" s="5">
        <v>-1980.93</v>
      </c>
      <c r="BP19" s="4">
        <v>-1992.95</v>
      </c>
      <c r="BQ19" s="5">
        <v>-1935.34</v>
      </c>
      <c r="BR19" s="5">
        <v>-1945.84</v>
      </c>
      <c r="BS19" s="5">
        <v>-2054.16</v>
      </c>
      <c r="BT19" s="5">
        <v>-1683.92</v>
      </c>
      <c r="BU19" s="5">
        <v>-1804.74</v>
      </c>
      <c r="BV19" s="5">
        <v>-1669.66</v>
      </c>
      <c r="BW19" s="5">
        <v>-1748.2</v>
      </c>
      <c r="BX19" s="5">
        <v>-1616.34</v>
      </c>
      <c r="BY19" s="5">
        <v>-1852.37</v>
      </c>
      <c r="BZ19" s="5">
        <v>-1612.19</v>
      </c>
      <c r="CA19" s="5">
        <v>-1615.12</v>
      </c>
      <c r="CB19" s="5">
        <v>-1619.17</v>
      </c>
      <c r="CC19" s="5">
        <v>-1572.39</v>
      </c>
      <c r="CD19" s="5">
        <v>-1666.52</v>
      </c>
      <c r="CE19" s="5">
        <v>-1560.88</v>
      </c>
      <c r="CF19" s="5">
        <v>-1356.24</v>
      </c>
      <c r="CG19" s="4">
        <v>-1454.58</v>
      </c>
      <c r="CH19" s="5">
        <v>-1518.62</v>
      </c>
      <c r="CI19" s="5">
        <v>-1586.6</v>
      </c>
      <c r="CJ19" s="5">
        <v>-1470.13</v>
      </c>
      <c r="CK19" s="5">
        <v>-1678.27</v>
      </c>
      <c r="CL19" s="5">
        <v>-1488.66</v>
      </c>
      <c r="CM19" s="5">
        <v>-1580.6</v>
      </c>
      <c r="CN19" s="5">
        <v>-1413.87</v>
      </c>
      <c r="CO19" s="5">
        <v>-1456.21</v>
      </c>
      <c r="CP19" s="5">
        <v>-1545.32</v>
      </c>
      <c r="CQ19" s="5">
        <v>-1452.82</v>
      </c>
      <c r="CR19" s="5">
        <v>-1295.3699999999999</v>
      </c>
      <c r="CS19" s="5">
        <v>-1435.81</v>
      </c>
      <c r="CT19" s="5">
        <v>-1330.61</v>
      </c>
      <c r="CU19" s="4">
        <v>-1476.57</v>
      </c>
      <c r="CV19" s="5">
        <v>-1452.67</v>
      </c>
      <c r="CW19" s="5">
        <v>-1478</v>
      </c>
      <c r="CX19" s="5">
        <v>-1468.94</v>
      </c>
      <c r="CY19" s="5">
        <v>-1389.81</v>
      </c>
      <c r="CZ19" s="5">
        <v>-1315.69</v>
      </c>
      <c r="DA19" s="5">
        <v>-1434.24</v>
      </c>
      <c r="DB19" s="4">
        <v>-1360</v>
      </c>
      <c r="DC19" s="5">
        <v>-1351.64</v>
      </c>
      <c r="DD19" s="5">
        <v>-1174.3599999999999</v>
      </c>
      <c r="DE19" s="4">
        <v>-1335.89</v>
      </c>
      <c r="DF19" s="5">
        <v>-1237.93</v>
      </c>
      <c r="DG19" s="4">
        <v>-1451.83</v>
      </c>
      <c r="DH19" s="5">
        <v>-1272.75</v>
      </c>
      <c r="DI19" s="5"/>
      <c r="DJ19" s="5"/>
      <c r="DK19" s="5"/>
      <c r="DL19" s="5"/>
      <c r="DM19" s="5"/>
      <c r="DN19" s="5"/>
      <c r="DO19" s="5"/>
      <c r="DP19" s="4"/>
      <c r="DQ19" s="5"/>
      <c r="DR19" s="5"/>
      <c r="DS19" s="5"/>
      <c r="DT19" s="5"/>
      <c r="DU19" s="5"/>
      <c r="DV19" s="5"/>
      <c r="DW19" s="5"/>
      <c r="DX19" s="5"/>
      <c r="DY19" s="5"/>
      <c r="DZ19" s="5"/>
      <c r="FW19" s="5">
        <v>753121.62</v>
      </c>
    </row>
    <row r="20" spans="1:179" x14ac:dyDescent="0.25">
      <c r="A20">
        <v>6</v>
      </c>
      <c r="B20" t="s">
        <v>56</v>
      </c>
      <c r="G20" s="5">
        <v>-7746.88</v>
      </c>
      <c r="H20" s="5">
        <v>8568.39</v>
      </c>
      <c r="I20" s="5">
        <v>36606.449999999997</v>
      </c>
      <c r="J20" s="5">
        <v>29038.59</v>
      </c>
      <c r="K20">
        <v>920.62</v>
      </c>
      <c r="L20" s="5">
        <v>2082.08</v>
      </c>
      <c r="M20" s="5">
        <v>4960.53</v>
      </c>
      <c r="N20" s="5">
        <v>6542.07</v>
      </c>
      <c r="O20" s="5">
        <v>6595.34</v>
      </c>
      <c r="P20" s="5">
        <v>-2347.34</v>
      </c>
      <c r="Q20" s="5">
        <v>9078.43</v>
      </c>
      <c r="R20" s="5">
        <v>7321.1</v>
      </c>
      <c r="S20" s="5">
        <v>8847.7800000000007</v>
      </c>
      <c r="T20" s="5">
        <v>12009.87</v>
      </c>
      <c r="U20" s="5">
        <v>11254.25</v>
      </c>
      <c r="V20" s="5">
        <v>10799.79</v>
      </c>
      <c r="W20" s="5">
        <v>-21640.54</v>
      </c>
      <c r="X20" s="5">
        <v>-16193.06</v>
      </c>
      <c r="Y20" s="5">
        <v>-16951.48</v>
      </c>
      <c r="Z20" s="5">
        <v>-15547.41</v>
      </c>
      <c r="AA20" s="5">
        <v>-16824</v>
      </c>
      <c r="AB20" s="5">
        <v>-16239.45</v>
      </c>
      <c r="AC20" s="5">
        <v>-7916</v>
      </c>
      <c r="AD20" s="5">
        <v>-7542.15</v>
      </c>
      <c r="AE20" s="5">
        <v>-8019.84</v>
      </c>
      <c r="AF20" s="5">
        <v>-7429</v>
      </c>
      <c r="AG20" s="5">
        <v>-7553.88</v>
      </c>
      <c r="AH20" s="5">
        <v>-8074.26</v>
      </c>
      <c r="AI20">
        <v>6283.22</v>
      </c>
      <c r="AJ20">
        <v>5586.61</v>
      </c>
      <c r="AK20">
        <v>6243.56</v>
      </c>
      <c r="AL20">
        <v>5761.7</v>
      </c>
      <c r="AM20">
        <v>6119.64</v>
      </c>
      <c r="AN20">
        <v>6017.74</v>
      </c>
      <c r="AO20">
        <v>6106.15</v>
      </c>
      <c r="AP20">
        <v>6017.86</v>
      </c>
      <c r="AQ20">
        <v>5891</v>
      </c>
      <c r="AR20">
        <v>5729.44</v>
      </c>
      <c r="AS20">
        <v>6116.32</v>
      </c>
      <c r="AT20">
        <v>5936.89</v>
      </c>
      <c r="AU20">
        <v>5876.42</v>
      </c>
      <c r="AV20">
        <v>5658.84</v>
      </c>
      <c r="AW20">
        <v>5552.79</v>
      </c>
      <c r="AX20">
        <v>5386.58</v>
      </c>
      <c r="AY20">
        <v>5999.89</v>
      </c>
      <c r="AZ20">
        <v>5343.7</v>
      </c>
      <c r="BA20">
        <v>5706.92</v>
      </c>
      <c r="BB20">
        <v>5624</v>
      </c>
      <c r="BC20">
        <v>5505</v>
      </c>
      <c r="BD20">
        <v>5626.93</v>
      </c>
      <c r="BE20">
        <v>5442.18</v>
      </c>
      <c r="BF20">
        <v>5544.85</v>
      </c>
      <c r="BG20">
        <v>-641.21</v>
      </c>
      <c r="BH20">
        <v>-448.47</v>
      </c>
      <c r="BI20">
        <v>-551.89</v>
      </c>
      <c r="BJ20">
        <v>-510.72</v>
      </c>
      <c r="BK20">
        <v>-651.34</v>
      </c>
      <c r="BL20">
        <v>-506.08</v>
      </c>
      <c r="BM20">
        <v>-594.27</v>
      </c>
      <c r="BN20">
        <v>-580</v>
      </c>
      <c r="BO20">
        <v>-546</v>
      </c>
      <c r="BP20">
        <v>-558</v>
      </c>
      <c r="BQ20">
        <v>-539.63</v>
      </c>
      <c r="BR20">
        <v>-549.62</v>
      </c>
      <c r="BS20" s="5">
        <v>-12509.16</v>
      </c>
      <c r="BT20" s="5">
        <v>-10336.74</v>
      </c>
      <c r="BU20" s="4">
        <v>-11195.46</v>
      </c>
      <c r="BV20" s="5">
        <v>-11358.78</v>
      </c>
      <c r="BW20" s="5">
        <v>-11675.83</v>
      </c>
      <c r="BX20" s="5">
        <v>-10696.9</v>
      </c>
      <c r="BY20" s="5">
        <v>-12055.06</v>
      </c>
      <c r="BZ20" s="5">
        <v>-10909.4</v>
      </c>
      <c r="CA20" s="5">
        <v>-11081.75</v>
      </c>
      <c r="CB20" s="5">
        <v>-11324.66</v>
      </c>
      <c r="CC20" s="4">
        <v>-10950.54</v>
      </c>
      <c r="CD20" s="5">
        <v>-11700.61</v>
      </c>
      <c r="CE20" s="5">
        <v>-5820.29</v>
      </c>
      <c r="CF20" s="5">
        <v>-5008.4399999999996</v>
      </c>
      <c r="CG20" s="5">
        <v>-5452.86</v>
      </c>
      <c r="CH20" s="5">
        <v>-5522.08</v>
      </c>
      <c r="CI20" s="5">
        <v>-5705.54</v>
      </c>
      <c r="CJ20" s="5">
        <v>-5199.4799999999996</v>
      </c>
      <c r="CK20" s="5">
        <v>-5869.45</v>
      </c>
      <c r="CL20" s="4">
        <v>-5329.51</v>
      </c>
      <c r="CM20" s="5">
        <v>-5665</v>
      </c>
      <c r="CN20" s="5">
        <v>-5245.32</v>
      </c>
      <c r="CO20" s="5">
        <v>-5331.4</v>
      </c>
      <c r="CP20" s="5">
        <v>-5696.64</v>
      </c>
      <c r="CQ20" s="5">
        <v>-5418.78</v>
      </c>
      <c r="CR20" s="5">
        <v>-4791.62</v>
      </c>
      <c r="CS20" s="5">
        <v>-5336.14</v>
      </c>
      <c r="CT20" s="5">
        <v>-4882.67</v>
      </c>
      <c r="CU20" s="5">
        <v>-5311.53</v>
      </c>
      <c r="CV20" s="5">
        <v>-5095.33</v>
      </c>
      <c r="CW20" s="5">
        <v>-5210.22</v>
      </c>
      <c r="CX20" s="5">
        <v>-5216.43</v>
      </c>
      <c r="CY20" s="4">
        <v>-5022.67</v>
      </c>
      <c r="CZ20" s="5">
        <v>-4883</v>
      </c>
      <c r="DA20" s="5">
        <v>-5211.1400000000003</v>
      </c>
      <c r="DB20" s="5">
        <v>-5266.95</v>
      </c>
      <c r="DC20" s="5">
        <v>-5043.66</v>
      </c>
      <c r="DD20" s="5">
        <v>-4340</v>
      </c>
      <c r="DE20" s="5">
        <v>-4967.07</v>
      </c>
      <c r="DF20" s="5">
        <v>-4544.71</v>
      </c>
      <c r="DG20" s="5">
        <v>-5184.8500000000004</v>
      </c>
      <c r="DH20" s="5">
        <v>-4505</v>
      </c>
      <c r="DI20" s="5">
        <v>-4837.5</v>
      </c>
      <c r="DJ20" s="5">
        <v>-4854.24</v>
      </c>
      <c r="DK20" s="4">
        <v>-4673.67</v>
      </c>
      <c r="DL20" s="5">
        <v>-4543.49</v>
      </c>
      <c r="DM20" s="5">
        <v>-4848.32</v>
      </c>
      <c r="DN20" s="5">
        <v>-4290.84</v>
      </c>
      <c r="FW20" s="5">
        <v>-192919.65</v>
      </c>
    </row>
    <row r="21" spans="1:179" x14ac:dyDescent="0.25">
      <c r="A21">
        <v>7</v>
      </c>
      <c r="B21" t="s">
        <v>5</v>
      </c>
      <c r="K21" s="5">
        <v>7971.23</v>
      </c>
      <c r="L21" s="4">
        <v>6963.16</v>
      </c>
      <c r="M21" s="5">
        <v>7500.94</v>
      </c>
      <c r="FW21" s="5">
        <v>22435.34</v>
      </c>
    </row>
    <row r="22" spans="1:179" x14ac:dyDescent="0.25">
      <c r="B22" t="s">
        <v>8</v>
      </c>
      <c r="G22" s="5">
        <v>60850.21</v>
      </c>
      <c r="H22" s="5">
        <v>123414.07</v>
      </c>
      <c r="I22" s="4">
        <v>213657.9</v>
      </c>
      <c r="J22" s="5">
        <v>227734.15</v>
      </c>
      <c r="K22" s="5">
        <v>97782.71</v>
      </c>
      <c r="L22" s="5">
        <v>84140.35</v>
      </c>
      <c r="M22" s="5">
        <v>15320.64</v>
      </c>
      <c r="N22" s="5">
        <v>-41880.67</v>
      </c>
      <c r="O22" s="5">
        <v>15624.43</v>
      </c>
      <c r="P22" s="5">
        <v>3023.12</v>
      </c>
      <c r="Q22" s="5">
        <v>179543.53</v>
      </c>
      <c r="R22" s="5">
        <v>130195.69</v>
      </c>
      <c r="S22" s="5">
        <v>144586.16</v>
      </c>
      <c r="T22" s="5">
        <v>57205.24</v>
      </c>
      <c r="U22" s="5">
        <v>64682.87</v>
      </c>
      <c r="V22" s="5">
        <v>77849.94</v>
      </c>
      <c r="W22" s="5">
        <v>-66776.83</v>
      </c>
      <c r="X22" s="5">
        <v>-58125.91</v>
      </c>
      <c r="Y22" s="5">
        <v>-63385.55</v>
      </c>
      <c r="Z22" s="5">
        <v>15424.92</v>
      </c>
      <c r="AA22" s="5">
        <v>42447.4</v>
      </c>
      <c r="AB22" s="5">
        <v>43543</v>
      </c>
      <c r="AC22" s="5">
        <v>-30946.09</v>
      </c>
      <c r="AD22" s="5">
        <v>-23437.43</v>
      </c>
      <c r="AE22" s="5">
        <v>-25266.3</v>
      </c>
      <c r="AF22" s="5">
        <v>-11481.38</v>
      </c>
      <c r="AG22" s="5">
        <v>-613.41</v>
      </c>
      <c r="AH22" s="4">
        <v>3970.31</v>
      </c>
      <c r="AI22" s="4">
        <v>30767.66</v>
      </c>
      <c r="AJ22" s="5">
        <v>26129.75</v>
      </c>
      <c r="AK22" s="4">
        <v>31380.799999999999</v>
      </c>
      <c r="AL22" s="5">
        <v>75787.75</v>
      </c>
      <c r="AM22" s="5">
        <v>107156.79</v>
      </c>
      <c r="AN22" s="5">
        <v>105545</v>
      </c>
      <c r="AO22" s="5">
        <v>16481.39</v>
      </c>
      <c r="AP22" s="5">
        <v>19270.169999999998</v>
      </c>
      <c r="AQ22">
        <v>28720</v>
      </c>
      <c r="AR22" s="5">
        <v>36765.4</v>
      </c>
      <c r="AS22" s="5">
        <v>41510.36</v>
      </c>
      <c r="AT22" s="5">
        <v>44799.89</v>
      </c>
      <c r="AU22" s="5">
        <v>10366.25</v>
      </c>
      <c r="AV22" s="5">
        <v>9436.18</v>
      </c>
      <c r="AW22" s="5">
        <v>6963.87</v>
      </c>
      <c r="AX22" s="5">
        <v>65949.88</v>
      </c>
      <c r="AY22" s="5">
        <v>101307.45</v>
      </c>
      <c r="AZ22" s="5">
        <v>89733.93</v>
      </c>
      <c r="BA22" s="5">
        <v>14692.58</v>
      </c>
      <c r="BB22" s="5">
        <v>18779.12</v>
      </c>
      <c r="BC22" s="5">
        <v>19506.25</v>
      </c>
      <c r="BD22" s="5">
        <v>26376.38</v>
      </c>
      <c r="BE22" s="5">
        <v>19633.580000000002</v>
      </c>
      <c r="BF22">
        <v>13905.11</v>
      </c>
      <c r="BG22" s="5">
        <v>18591.060000000001</v>
      </c>
      <c r="BH22" s="5">
        <v>14236.73</v>
      </c>
      <c r="BI22" s="5">
        <v>14783</v>
      </c>
      <c r="BJ22" s="5">
        <v>58160.75</v>
      </c>
      <c r="BK22" s="5">
        <v>91170.43</v>
      </c>
      <c r="BL22" s="4">
        <v>80005.259999999995</v>
      </c>
      <c r="BM22" s="5">
        <v>11561.69</v>
      </c>
      <c r="BN22" s="5">
        <v>13521.47</v>
      </c>
      <c r="BO22" s="5">
        <v>19534.439999999999</v>
      </c>
      <c r="BP22" s="5">
        <v>25918.94</v>
      </c>
      <c r="BQ22" s="5">
        <v>24975.62</v>
      </c>
      <c r="BR22" s="5">
        <v>25206.07</v>
      </c>
      <c r="BS22" s="5">
        <v>-3633.58</v>
      </c>
      <c r="BT22" s="5">
        <v>-2486.9299999999998</v>
      </c>
      <c r="BU22" s="4">
        <v>-2502.27</v>
      </c>
      <c r="BV22" s="5">
        <v>41636.15</v>
      </c>
      <c r="BW22" s="5">
        <v>64241</v>
      </c>
      <c r="BX22" s="5">
        <v>60664.08</v>
      </c>
      <c r="BY22" s="5">
        <v>-6929.08</v>
      </c>
      <c r="BZ22" s="5">
        <v>-7511.34</v>
      </c>
      <c r="CA22" s="5">
        <v>-7592.8</v>
      </c>
      <c r="CB22" s="5">
        <v>41073</v>
      </c>
      <c r="CC22" s="5">
        <v>39829.120000000003</v>
      </c>
      <c r="CD22" s="5">
        <v>42935.34</v>
      </c>
      <c r="CE22" s="5">
        <v>-9842.64</v>
      </c>
      <c r="CF22" s="5">
        <v>-8047.56</v>
      </c>
      <c r="CG22" s="5">
        <v>-8525.66</v>
      </c>
      <c r="CH22" s="5">
        <v>-8087.31</v>
      </c>
      <c r="CI22" s="5">
        <v>-8807.48</v>
      </c>
      <c r="CJ22" s="5">
        <v>-8057.65</v>
      </c>
      <c r="CK22" s="5">
        <v>-9452.75</v>
      </c>
      <c r="CL22" s="5">
        <v>-9714</v>
      </c>
      <c r="CM22" s="5">
        <v>-10339.56</v>
      </c>
      <c r="CN22" s="5">
        <v>-9367.6299999999992</v>
      </c>
      <c r="CO22" s="5">
        <v>-9397.74</v>
      </c>
      <c r="CP22" s="5">
        <v>-9665</v>
      </c>
      <c r="CQ22" s="5">
        <v>-9134.4599999999991</v>
      </c>
      <c r="CR22" s="5">
        <v>-7736.64</v>
      </c>
      <c r="CS22" s="4">
        <v>-8078.38</v>
      </c>
      <c r="CT22" s="5">
        <v>-7440.7</v>
      </c>
      <c r="CU22" s="4">
        <v>-8206.48</v>
      </c>
      <c r="CV22" s="5">
        <v>-7826.89</v>
      </c>
      <c r="CW22" s="4">
        <v>-8569.3700000000008</v>
      </c>
      <c r="CX22" s="5">
        <v>-9498.65</v>
      </c>
      <c r="CY22" s="5">
        <v>-9145</v>
      </c>
      <c r="CZ22" s="5">
        <v>-8693.4599999999991</v>
      </c>
      <c r="DA22" s="5">
        <v>-9093.85</v>
      </c>
      <c r="DB22" s="5">
        <v>-8849.23</v>
      </c>
      <c r="DC22" s="5">
        <v>-8478</v>
      </c>
      <c r="DD22" s="5">
        <v>-6981.12</v>
      </c>
      <c r="DE22" s="5">
        <v>-7356.5</v>
      </c>
      <c r="DF22" s="5">
        <v>-6935.34</v>
      </c>
      <c r="DG22" s="5">
        <v>-7752.41</v>
      </c>
      <c r="DH22" s="5">
        <v>-6991.84</v>
      </c>
      <c r="DI22" s="5">
        <v>-6588.44</v>
      </c>
      <c r="DJ22" s="5">
        <v>-7456</v>
      </c>
      <c r="DK22" s="5">
        <v>-7198.91</v>
      </c>
      <c r="DL22" s="5">
        <v>-6838.26</v>
      </c>
      <c r="DM22" s="5">
        <v>-7091.77</v>
      </c>
      <c r="DN22" s="5">
        <v>-6331.77</v>
      </c>
      <c r="DO22" s="5">
        <v>7071.7</v>
      </c>
      <c r="DP22">
        <v>6086.88</v>
      </c>
      <c r="DQ22">
        <v>6838.14</v>
      </c>
      <c r="DR22">
        <v>6659.8</v>
      </c>
      <c r="DS22">
        <v>7687.7</v>
      </c>
      <c r="DT22">
        <v>6538.95</v>
      </c>
      <c r="DU22">
        <v>6600.95</v>
      </c>
      <c r="DV22">
        <v>5775.36</v>
      </c>
      <c r="DW22">
        <v>6393.88</v>
      </c>
      <c r="DX22" s="5">
        <v>6731.26</v>
      </c>
      <c r="DY22" s="5">
        <v>6599.31</v>
      </c>
      <c r="DZ22">
        <v>6907.58</v>
      </c>
      <c r="EA22" s="5">
        <v>-17565.18</v>
      </c>
      <c r="EB22" s="5">
        <v>-14474.81</v>
      </c>
      <c r="EC22" s="4">
        <v>-15295.9</v>
      </c>
      <c r="ED22" s="5">
        <v>-14713.31</v>
      </c>
      <c r="EE22" s="5">
        <v>-16426.47</v>
      </c>
      <c r="EF22" s="5">
        <v>-14643.06</v>
      </c>
      <c r="EG22" s="5">
        <v>-16708.78</v>
      </c>
      <c r="EH22" s="4">
        <v>-15892.55</v>
      </c>
      <c r="EI22" s="5">
        <v>-16196.1</v>
      </c>
      <c r="EJ22" s="5">
        <v>-16357.34</v>
      </c>
      <c r="EK22" s="5">
        <v>-15739.08</v>
      </c>
      <c r="EL22" s="5">
        <v>-15866.34</v>
      </c>
      <c r="EM22" s="5">
        <v>-16351.64</v>
      </c>
      <c r="EN22" s="4">
        <v>-13881.33</v>
      </c>
      <c r="EO22" s="5">
        <v>-14264.75</v>
      </c>
      <c r="EP22" s="5">
        <v>-14229</v>
      </c>
      <c r="EQ22" s="5">
        <v>-14811.13</v>
      </c>
      <c r="ER22" s="5">
        <v>-13649.75</v>
      </c>
      <c r="ES22" s="5">
        <v>-15570.6</v>
      </c>
      <c r="ET22" s="5">
        <v>-14791.5</v>
      </c>
      <c r="EU22" s="5">
        <v>-15809.41</v>
      </c>
      <c r="EV22" s="5">
        <v>-14502.63</v>
      </c>
      <c r="EW22" s="5">
        <v>-14638.78</v>
      </c>
      <c r="EX22" s="5">
        <v>-15385.66</v>
      </c>
      <c r="EY22" s="5">
        <v>-14621.11</v>
      </c>
      <c r="EZ22" s="5">
        <v>-12565.75</v>
      </c>
      <c r="FA22" s="5">
        <v>-13798.22</v>
      </c>
      <c r="FB22" s="5">
        <v>-12795.65</v>
      </c>
      <c r="FC22" s="5">
        <v>-13807.68</v>
      </c>
      <c r="FD22" s="4">
        <v>-13213.33</v>
      </c>
      <c r="FE22" s="5">
        <v>-13961.84</v>
      </c>
      <c r="FF22" s="5">
        <v>-13764.51</v>
      </c>
      <c r="FG22" s="5">
        <v>-14705.67</v>
      </c>
      <c r="FH22" s="5">
        <v>-13487.85</v>
      </c>
      <c r="FI22" s="5">
        <v>-13615</v>
      </c>
      <c r="FJ22" s="5">
        <v>-14313.74</v>
      </c>
      <c r="FK22" s="5">
        <v>-13608.88</v>
      </c>
      <c r="FL22" s="5">
        <v>-11734.31</v>
      </c>
      <c r="FM22" s="5">
        <v>-12870.5</v>
      </c>
      <c r="FN22" s="5">
        <v>-11931.75</v>
      </c>
      <c r="FO22" s="5">
        <v>-12870.39</v>
      </c>
      <c r="FP22" s="5">
        <v>-12317.42</v>
      </c>
      <c r="FQ22" s="5">
        <v>-13006.76</v>
      </c>
      <c r="FR22" s="5">
        <v>-13447</v>
      </c>
      <c r="FS22" s="5">
        <v>-13039</v>
      </c>
      <c r="FT22" s="5">
        <v>-12541.29</v>
      </c>
      <c r="FU22" s="5">
        <v>-10137.76</v>
      </c>
      <c r="FV22" s="5">
        <v>-9777.42</v>
      </c>
      <c r="FW22" s="4">
        <v>2000051.92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Instructions</vt:lpstr>
      <vt:lpstr>West Power Position</vt:lpstr>
      <vt:lpstr>West position</vt:lpstr>
      <vt:lpstr>nr_west_pow_pos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s_mcrouch</dc:creator>
  <cp:lastModifiedBy>Havlíček Jan</cp:lastModifiedBy>
  <cp:lastPrinted>2000-07-15T01:45:08Z</cp:lastPrinted>
  <dcterms:created xsi:type="dcterms:W3CDTF">2000-05-01T18:32:32Z</dcterms:created>
  <dcterms:modified xsi:type="dcterms:W3CDTF">2023-09-10T11:46:46Z</dcterms:modified>
</cp:coreProperties>
</file>