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K61" i="4"/>
  <c r="K62" i="4"/>
  <c r="K63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<sst xmlns="http://schemas.openxmlformats.org/spreadsheetml/2006/main" count="407" uniqueCount="161">
  <si>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</si>
  <si>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</si>
  <si>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</si>
  <si>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</si>
  <si>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</si>
  <si>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</si>
  <si>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</si>
  <si>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</si>
  <si>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</si>
  <si>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</si>
  <si>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</si>
  <si>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</si>
  <si>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</si>
  <si>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</si>
  <si>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</si>
  <si>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</si>
  <si>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</si>
  <si>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</si>
  <si>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</si>
  <si>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</si>
  <si>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</si>
  <si>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</si>
  <si>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</si>
  <si>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</si>
  <si>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</si>
  <si>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</si>
  <si>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</si>
  <si>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</si>
  <si>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</si>
  <si>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</si>
  <si>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</si>
  <si>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</si>
  <si>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</si>
  <si>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</si>
  <si>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</si>
  <si>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</si>
  <si>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</si>
  <si>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</si>
  <si>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</si>
  <si>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</si>
  <si>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</si>
  <si>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</si>
  <si>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</si>
  <si>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</si>
  <si>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</si>
  <si>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</si>
  <si>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</si>
  <si>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</si>
  <si>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</si>
  <si>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</si>
  <si>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</si>
  <si>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</si>
  <si>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</si>
  <si>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</si>
  <si>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</si>
  <si>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</si>
  <si>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</si>
  <si>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</si>
  <si>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</si>
  <si>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</si>
  <si>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</si>
  <si>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</si>
  <si>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</si>
  <si>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</si>
  <si>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</si>
  <si>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</si>
  <si>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</si>
  <si>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</si>
  <si>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</si>
  <si>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</si>
  <si>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</si>
  <si>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</si>
  <si>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</si>
  <si>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</si>
  <si>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</si>
  <si>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</si>
  <si>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</si>
  <si>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</si>
  <si>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</si>
  <si>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</si>
  <si>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</si>
  <si>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</si>
  <si>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</si>
  <si>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</si>
  <si>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</si>
  <si>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</si>
  <si>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</si>
  <si>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</si>
  <si>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</si>
  <si>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</si>
  <si>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</si>
  <si>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</si>
  <si>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</si>
  <si>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</si>
  <si>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</si>
  <si>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</si>
  <si>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</si>
  <si>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</si>
  <si>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</si>
  <si>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</si>
  <si>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</si>
  <si>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</si>
  <si>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</si>
  <si>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</si>
  <si>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</si>
  <si>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</si>
  <si>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</si>
  <si>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</si>
  <si>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</si>
  <si>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</si>
  <si>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</si>
  <si>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</si>
  <si>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</si>
  <si>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</si>
  <si>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</si>
  <si>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</si>
  <si>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</si>
  <si>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</si>
  <si>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</si>
  <si>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</si>
  <si>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</si>
  <si>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</si>
  <si>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</si>
  <si>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</si>
  <si>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</si>
  <si>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</si>
  <si>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</si>
  <si>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</si>
  <si>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</si>
  <si>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</si>
  <si>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</si>
  <si>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</si>
  <si>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</si>
  <si>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</si>
  <si>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</si>
  <si>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</si>
  <si>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</si>
  <si>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</si>
  <si>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</si>
  <si>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</si>
  <si>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</si>
  <si>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</si>
  <si>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</si>
  <si>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</si>
  <si>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</si>
  <si>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</si>
  <si>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</si>
  <si>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</si>
  <si>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</si>
  <si>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</si>
  <si>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</si>
  <si>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</si>
  <si>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</si>
  <si>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</si>
  <si>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</si>
  <si>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</si>
  <si>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</si>
  <si>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</si>
  <si>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</si>
  <si>
    <t>WEST NATURAL GAS PRICES</t>
  </si>
  <si>
    <t>IF-CIG/RKYMTN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</si>
</sst>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68580</xdr:rowOff>
        </xdr:from>
        <xdr:to>
          <xdr:col>17</xdr:col>
          <xdr:colOff>175260</xdr:colOff>
          <xdr:row>0</xdr:row>
          <xdr:rowOff>487680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68580</xdr:rowOff>
        </xdr:from>
        <xdr:to>
          <xdr:col>17</xdr:col>
          <xdr:colOff>220980</xdr:colOff>
          <xdr:row>0</xdr:row>
          <xdr:rowOff>487680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09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-9.4999999999999973E-2</v>
          </cell>
          <cell r="P28">
            <v>-9.4999999999999973E-2</v>
          </cell>
          <cell r="R28">
            <v>-0.02</v>
          </cell>
          <cell r="V28">
            <v>0.193</v>
          </cell>
          <cell r="AB28">
            <v>0.22928571428571429</v>
          </cell>
          <cell r="AH28">
            <v>0.42099999999999999</v>
          </cell>
        </row>
        <row r="29">
          <cell r="M29">
            <v>-0.18999999999999995</v>
          </cell>
          <cell r="P29">
            <v>-0.18999999999999995</v>
          </cell>
          <cell r="R29">
            <v>-0.1</v>
          </cell>
          <cell r="S29">
            <v>0</v>
          </cell>
          <cell r="V29">
            <v>-6.9999999999999975E-3</v>
          </cell>
          <cell r="W29">
            <v>0</v>
          </cell>
          <cell r="Y29">
            <v>4.9666666666666665E-2</v>
          </cell>
          <cell r="AB29">
            <v>-2.0714285714285709E-2</v>
          </cell>
          <cell r="AC29">
            <v>-1.4999999999999996E-2</v>
          </cell>
          <cell r="AE29">
            <v>0.13500000000000001</v>
          </cell>
          <cell r="AH29">
            <v>0.221</v>
          </cell>
        </row>
        <row r="30">
          <cell r="M30">
            <v>-0.33499999999999996</v>
          </cell>
          <cell r="P30">
            <v>-0.33499999999999996</v>
          </cell>
          <cell r="R30">
            <v>-0.33</v>
          </cell>
          <cell r="S30">
            <v>0</v>
          </cell>
          <cell r="V30">
            <v>-4.4000000000000004E-2</v>
          </cell>
          <cell r="W30">
            <v>0</v>
          </cell>
          <cell r="Y30">
            <v>-1.0000000000000005E-2</v>
          </cell>
          <cell r="AB30">
            <v>-6.5714285714285725E-2</v>
          </cell>
          <cell r="AC30">
            <v>-1.5000000142857149E-2</v>
          </cell>
          <cell r="AE30">
            <v>3.166666652380952E-2</v>
          </cell>
          <cell r="AH30">
            <v>0.125</v>
          </cell>
        </row>
        <row r="31">
          <cell r="M31">
            <v>-9.000000000000008E-2</v>
          </cell>
          <cell r="P31">
            <v>-9.000000000000008E-2</v>
          </cell>
          <cell r="R31">
            <v>-0.06</v>
          </cell>
          <cell r="S31">
            <v>0</v>
          </cell>
          <cell r="V31">
            <v>1.5000000000000003E-2</v>
          </cell>
          <cell r="W31">
            <v>1.0000000000000004E-2</v>
          </cell>
          <cell r="Y31">
            <v>5.3000000000000005E-2</v>
          </cell>
          <cell r="AB31">
            <v>0.11000000000000001</v>
          </cell>
          <cell r="AC31">
            <v>0</v>
          </cell>
          <cell r="AE31">
            <v>0.22999999999999998</v>
          </cell>
          <cell r="AH31">
            <v>0.126</v>
          </cell>
        </row>
        <row r="33">
          <cell r="M33">
            <v>-0.4850000000000001</v>
          </cell>
          <cell r="P33">
            <v>-0.4850000000000001</v>
          </cell>
          <cell r="R33">
            <v>-0.49</v>
          </cell>
          <cell r="S33">
            <v>0</v>
          </cell>
          <cell r="V33">
            <v>-0.26599999999999996</v>
          </cell>
          <cell r="W33">
            <v>-9.9999999999994538E-4</v>
          </cell>
          <cell r="Y33">
            <v>-0.23366666666666661</v>
          </cell>
          <cell r="AB33">
            <v>-0.37</v>
          </cell>
          <cell r="AC33">
            <v>4.2857142857142816E-3</v>
          </cell>
          <cell r="AE33">
            <v>-0.36500000000000005</v>
          </cell>
          <cell r="AH33">
            <v>-0.20499999999999999</v>
          </cell>
        </row>
        <row r="34">
          <cell r="M34">
            <v>-0.22999999999999998</v>
          </cell>
          <cell r="P34">
            <v>-0.22999999999999998</v>
          </cell>
          <cell r="R34">
            <v>-0.20499999999999999</v>
          </cell>
          <cell r="S34">
            <v>0</v>
          </cell>
          <cell r="V34">
            <v>-0.17399999999999999</v>
          </cell>
          <cell r="W34">
            <v>-3.9999999999999758E-3</v>
          </cell>
          <cell r="Y34">
            <v>-0.1623333333333333</v>
          </cell>
          <cell r="AB34">
            <v>-0.12749999999999997</v>
          </cell>
          <cell r="AC34">
            <v>0</v>
          </cell>
          <cell r="AE34">
            <v>-0.12500000000000003</v>
          </cell>
          <cell r="AH34">
            <v>-0.125</v>
          </cell>
        </row>
        <row r="35">
          <cell r="M35">
            <v>-0.18500000000000005</v>
          </cell>
          <cell r="P35">
            <v>-0.18500000000000005</v>
          </cell>
          <cell r="R35">
            <v>-0.11</v>
          </cell>
          <cell r="S35">
            <v>0</v>
          </cell>
          <cell r="V35">
            <v>-0.13900000000000001</v>
          </cell>
          <cell r="W35">
            <v>-4.0000000000000036E-3</v>
          </cell>
          <cell r="Y35">
            <v>-0.128</v>
          </cell>
          <cell r="AB35">
            <v>-9.2500000000000013E-2</v>
          </cell>
          <cell r="AC35">
            <v>0</v>
          </cell>
          <cell r="AE35">
            <v>-8.9999999999999955E-2</v>
          </cell>
          <cell r="AH35">
            <v>-0.11000000000000001</v>
          </cell>
        </row>
        <row r="36">
          <cell r="M36">
            <v>-0.10499999999999998</v>
          </cell>
          <cell r="P36">
            <v>-0.10499999999999998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-5.0000000000000044E-3</v>
          </cell>
          <cell r="AE36">
            <v>-0.14000000000000001</v>
          </cell>
          <cell r="AH36">
            <v>-0.13999999999999999</v>
          </cell>
        </row>
        <row r="39">
          <cell r="M39">
            <v>-0.52</v>
          </cell>
          <cell r="P39">
            <v>-0.52</v>
          </cell>
          <cell r="R39">
            <v>-0.61</v>
          </cell>
          <cell r="S39">
            <v>0</v>
          </cell>
          <cell r="V39">
            <v>-0.36</v>
          </cell>
          <cell r="W39">
            <v>-2.0000000000000018E-3</v>
          </cell>
          <cell r="Y39">
            <v>-0.33133333333333331</v>
          </cell>
          <cell r="AB39">
            <v>-0.57999999999999996</v>
          </cell>
          <cell r="AC39">
            <v>0</v>
          </cell>
          <cell r="AE39">
            <v>-0.57500000000000007</v>
          </cell>
          <cell r="AH39">
            <v>-0.28000000000000003</v>
          </cell>
        </row>
        <row r="40">
          <cell r="M40">
            <v>-0.43999999999999995</v>
          </cell>
          <cell r="P40">
            <v>-0.39500000000000002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-0.43999999999999995</v>
          </cell>
          <cell r="P41">
            <v>-0.43999999999999995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-0.44799999999999995</v>
          </cell>
          <cell r="P42">
            <v>-0.44799999999999995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-0.69</v>
          </cell>
          <cell r="P43">
            <v>-0.69</v>
          </cell>
          <cell r="R43">
            <v>-0.78</v>
          </cell>
          <cell r="S43">
            <v>0</v>
          </cell>
          <cell r="V43">
            <v>-0.43</v>
          </cell>
          <cell r="W43">
            <v>-2.0000000000000573E-3</v>
          </cell>
          <cell r="Y43">
            <v>-0.40133333333333343</v>
          </cell>
          <cell r="AB43">
            <v>-0.70499999999999996</v>
          </cell>
          <cell r="AC43">
            <v>0</v>
          </cell>
          <cell r="AE43">
            <v>-0.70000000000000007</v>
          </cell>
          <cell r="AH43">
            <v>-0.36</v>
          </cell>
        </row>
        <row r="49">
          <cell r="L49">
            <v>1.885</v>
          </cell>
          <cell r="O49">
            <v>1.885</v>
          </cell>
          <cell r="R49">
            <v>1.83</v>
          </cell>
          <cell r="V49">
            <v>2.6663999999999999</v>
          </cell>
          <cell r="AB49">
            <v>2.8494285714285712</v>
          </cell>
          <cell r="AH49">
            <v>3.2610000000000001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zoomScaleNormal="100" workbookViewId="0">
      <selection activeCell="C41" sqref="C41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8" x14ac:dyDescent="0.35">
      <c r="R7" s="103"/>
      <c r="S7" s="93"/>
      <c r="T7" s="131" t="s">
        <v>159</v>
      </c>
    </row>
    <row r="8" spans="1:38" ht="10.8" thickBot="1" x14ac:dyDescent="0.25"/>
    <row r="9" spans="1:38" ht="13.5" customHeight="1" thickBot="1" x14ac:dyDescent="0.25">
      <c r="C9" s="196" t="s">
        <v>82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25">
      <c r="C10" s="196">
        <f>CurveFetch!E2</f>
        <v>37165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124</v>
      </c>
      <c r="AI12" s="84"/>
    </row>
    <row r="13" spans="1:38" ht="14.25" customHeight="1" thickBot="1" x14ac:dyDescent="0.25">
      <c r="C13" s="196" t="s">
        <v>156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37165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5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37165</v>
      </c>
      <c r="Q25" s="89"/>
      <c r="R25" s="43">
        <v>37196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37165</v>
      </c>
      <c r="Q26" s="90"/>
      <c r="R26" s="45">
        <f>R25</f>
        <v>37196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1.81</v>
      </c>
      <c r="L28" s="62">
        <f>LOOKUP($K$15+1,CurveFetch!D$8:D$1000,CurveFetch!F$8:F$1000)</f>
        <v>1.89</v>
      </c>
      <c r="M28" s="62">
        <f>L28-$L$49</f>
        <v>0.125</v>
      </c>
      <c r="N28" s="129">
        <f>M28-'[4]Gas Average Basis'!M28</f>
        <v>0.21999999999999997</v>
      </c>
      <c r="O28" s="62">
        <f>LOOKUP($K$15+2,CurveFetch!$D$8:$D$1000,CurveFetch!$F$8:$F$1000)</f>
        <v>1.89</v>
      </c>
      <c r="P28" s="62">
        <f t="shared" ref="P28:P43" ca="1" si="0">IF(P$22,AveragePrices($F$21,P$23,P$24,$AJ28:$AJ28)-INDIRECT(ADDRESS(P$23,$G$23,,,$F$21)),AveragePrices($F$15,P$23,P$24,$AL28:$AL28))</f>
        <v>6.999999999999984E-2</v>
      </c>
      <c r="Q28" s="129">
        <f ca="1">P28-'[4]Gas Average Basis'!P28</f>
        <v>0.16499999999999981</v>
      </c>
      <c r="R28" s="62">
        <f ca="1">IF(R$22,AveragePrices($F$21,R$23,R$24,$AJ28:$AJ28),AveragePrices($F$15,R$23,R$24,$AL28:$AL28))</f>
        <v>0.05</v>
      </c>
      <c r="S28" s="129">
        <f ca="1">R28-'[4]Gas Average Basis'!R28</f>
        <v>7.0000000000000007E-2</v>
      </c>
      <c r="T28" s="62">
        <f ca="1">IF(T$22,AveragePrices($F$21,T$23,T$24,$AJ28:$AJ28),AveragePrices($F$15,T$23,T$24,$AL28:$AL28))</f>
        <v>4953.5796666666665</v>
      </c>
      <c r="U28" s="129">
        <v>-4.2999999999999997E-2</v>
      </c>
      <c r="V28" s="62">
        <f t="shared" ref="V28:V43" ca="1" si="1">IF(V$22,AveragePrices($F$21,V$23,V$24,$AJ28:$AJ28),AveragePrices($F$15,V$23,V$24,$AL28:$AL28))</f>
        <v>0.16</v>
      </c>
      <c r="W28" s="129">
        <f ca="1">V28-'[4]Gas Average Basis'!V28</f>
        <v>-3.3000000000000002E-2</v>
      </c>
      <c r="X28" s="62">
        <f ca="1">IF(X$22,AveragePrices($F$21,X$23,X$24,$AJ28:$AJ28),AveragePrices($F$15,X$23,X$24,$AL28:$AL28))</f>
        <v>0.16666666666666666</v>
      </c>
      <c r="Y28" s="129">
        <v>-4.8300000000000003E-2</v>
      </c>
      <c r="Z28" s="62">
        <f ca="1">IF(Z$22,AveragePrices($F$21,Z$23,Z$24,$AJ28:$AJ28),AveragePrices($F$15,Z$23,Z$24,$AL28:$AL28))</f>
        <v>0.14333333333333334</v>
      </c>
      <c r="AA28" s="129">
        <v>-0.01</v>
      </c>
      <c r="AB28" s="62">
        <f ca="1">IF(AB$22,AveragePrices($F$21,AB$23,AB$24,$AJ28:$AJ28),AveragePrices($F$15,AB$23,AB$24,$AL28:$AL28))</f>
        <v>0.21</v>
      </c>
      <c r="AC28" s="129">
        <f ca="1">AB28-'[4]Gas Average Basis'!AB28</f>
        <v>-1.9285714285714295E-2</v>
      </c>
      <c r="AD28" s="62">
        <f ca="1">IF(AD$22,AveragePrices($F$21,AD$23,AD$24,$AJ28:$AJ28),AveragePrices($F$15,AD$23,AD$24,$AL28:$AL28))</f>
        <v>0.27666666666666667</v>
      </c>
      <c r="AE28" s="129">
        <v>-4.4999999999999998E-2</v>
      </c>
      <c r="AF28" s="62">
        <f ca="1">IF(AF$22,AveragePrices($F$21,AF$23,AF$24,$AJ28:$AJ28),AveragePrices($F$15,AF$23,AF$24,$AL28:$AL28))</f>
        <v>0.35666666666666669</v>
      </c>
      <c r="AG28" s="129">
        <v>-0.03</v>
      </c>
      <c r="AH28" s="62">
        <f ca="1">IF(AH$22,AveragePrices($F$21,AH$23,AH$24,$AJ28:$AJ28),AveragePrices($F$15,AH$23,AH$24,$AL28:$AL28))</f>
        <v>0.40600000000000003</v>
      </c>
      <c r="AI28" s="92">
        <f ca="1">AH28-'[4]Gas Average Basis'!AH28</f>
        <v>-1.4999999999999958E-2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1.73</v>
      </c>
      <c r="L29" s="62">
        <f>LOOKUP($K$15+1,CurveFetch!D$8:D$1000,CurveFetch!Q$8:Q$1000)</f>
        <v>1.69</v>
      </c>
      <c r="M29" s="62">
        <f>L29-$L$49</f>
        <v>-7.4999999999999956E-2</v>
      </c>
      <c r="N29" s="129">
        <f>M29-'[4]Gas Average Basis'!M29</f>
        <v>0.11499999999999999</v>
      </c>
      <c r="O29" s="62">
        <f>LOOKUP($K$15+2,CurveFetch!$D$8:$D$1000,CurveFetch!$Q$8:$Q$1000)</f>
        <v>1.73</v>
      </c>
      <c r="P29" s="62">
        <f t="shared" ca="1" si="0"/>
        <v>-9.000000000000008E-2</v>
      </c>
      <c r="Q29" s="129">
        <f ca="1">P29-'[4]Gas Average Basis'!P29</f>
        <v>9.9999999999999867E-2</v>
      </c>
      <c r="R29" s="62">
        <f ca="1">IF(R$22,AveragePrices($F$21,R$23,R$24,$AJ29:$AJ29),AveragePrices($F$15,R$23,R$24,$AL29:$AL29))</f>
        <v>-0.15</v>
      </c>
      <c r="S29" s="129">
        <f ca="1">R29-'[4]Gas Average Basis'!R29</f>
        <v>-4.9999999999999989E-2</v>
      </c>
      <c r="T29" s="62">
        <f ca="1">IF(T$22,AveragePrices($F$21,T$23,T$24,$AJ29:$AJ29),AveragePrices($F$15,T$23,T$24,$AL29:$AL29))</f>
        <v>4954.2703333333338</v>
      </c>
      <c r="U29" s="129">
        <f ca="1">T29-'[4]Gas Average Basis'!S29</f>
        <v>4954.2703333333338</v>
      </c>
      <c r="V29" s="62">
        <f t="shared" ca="1" si="1"/>
        <v>-0.04</v>
      </c>
      <c r="W29" s="129">
        <f ca="1">V29-'[4]Gas Average Basis'!V29</f>
        <v>-3.3000000000000002E-2</v>
      </c>
      <c r="X29" s="62">
        <f ca="1">IF(X$22,AveragePrices($F$21,X$23,X$24,$AJ29:$AJ29),AveragePrices($F$15,X$23,X$24,$AL29:$AL29))</f>
        <v>-3.3333333333333333E-2</v>
      </c>
      <c r="Y29" s="129">
        <f ca="1">X29-'[4]Gas Average Basis'!W29</f>
        <v>-3.3333333333333333E-2</v>
      </c>
      <c r="Z29" s="62">
        <f ca="1">IF(Z$22,AveragePrices($F$21,Z$23,Z$24,$AJ29:$AJ29),AveragePrices($F$15,Z$23,Z$24,$AL29:$AL29))</f>
        <v>-0.10666666666666667</v>
      </c>
      <c r="AA29" s="129">
        <f ca="1">Z29-'[4]Gas Average Basis'!Y29</f>
        <v>-0.15633333333333332</v>
      </c>
      <c r="AB29" s="62">
        <f ca="1">IF(AB$22,AveragePrices($F$21,AB$23,AB$24,$AJ29:$AJ29),AveragePrices($F$15,AB$23,AB$24,$AL29:$AL29))</f>
        <v>-0.04</v>
      </c>
      <c r="AC29" s="129">
        <f ca="1">AB29-'[4]Gas Average Basis'!AB29</f>
        <v>-1.9285714285714291E-2</v>
      </c>
      <c r="AD29" s="62">
        <f ca="1">IF(AD$22,AveragePrices($F$21,AD$23,AD$24,$AJ29:$AJ29),AveragePrices($F$15,AD$23,AD$24,$AL29:$AL29))</f>
        <v>2.6666666666666668E-2</v>
      </c>
      <c r="AE29" s="129">
        <f ca="1">AD29-'[4]Gas Average Basis'!AC29</f>
        <v>4.1666666666666664E-2</v>
      </c>
      <c r="AF29" s="62">
        <f ca="1">IF(AF$22,AveragePrices($F$21,AF$23,AF$24,$AJ29:$AJ29),AveragePrices($F$15,AF$23,AF$24,$AL29:$AL29))</f>
        <v>0.14000000000000001</v>
      </c>
      <c r="AG29" s="129">
        <f ca="1">AF29-'[4]Gas Average Basis'!AE29</f>
        <v>5.0000000000000044E-3</v>
      </c>
      <c r="AH29" s="62">
        <f ca="1">IF(AH$22,AveragePrices($F$21,AH$23,AH$24,$AJ29:$AJ29),AveragePrices($F$15,AH$23,AH$24,$AL29:$AL29))</f>
        <v>0.20600000000000002</v>
      </c>
      <c r="AI29" s="92">
        <f ca="1">AH29-'[4]Gas Average Basis'!AH29</f>
        <v>-1.4999999999999986E-2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</v>
      </c>
      <c r="L30" s="62">
        <f>LOOKUP($K$15+1,CurveFetch!D$8:D$1000,CurveFetch!G$8:G$1000)</f>
        <v>1.56</v>
      </c>
      <c r="M30" s="62">
        <f>L30-$L$49</f>
        <v>-0.20499999999999985</v>
      </c>
      <c r="N30" s="129">
        <f>M30-'[4]Gas Average Basis'!M30</f>
        <v>0.13000000000000012</v>
      </c>
      <c r="O30" s="62">
        <f>LOOKUP($K$15+2,CurveFetch!$D$8:$D$1000,CurveFetch!$G$8:$G$1000)</f>
        <v>1.55</v>
      </c>
      <c r="P30" s="62">
        <f t="shared" ca="1" si="0"/>
        <v>-0.27</v>
      </c>
      <c r="Q30" s="129">
        <f ca="1">P30-'[4]Gas Average Basis'!P30</f>
        <v>6.4999999999999947E-2</v>
      </c>
      <c r="R30" s="62">
        <f ca="1">IF(R$22,AveragePrices($F$21,R$23,R$24,$AJ30:$AJ30),AveragePrices($F$15,R$23,R$24,$AL30:$AL30))</f>
        <v>-0.21</v>
      </c>
      <c r="S30" s="129">
        <f ca="1">R30-'[4]Gas Average Basis'!R30</f>
        <v>0.12000000000000002</v>
      </c>
      <c r="T30" s="62">
        <f ca="1">IF(T$22,AveragePrices($F$21,T$23,T$24,$AJ30:$AJ30),AveragePrices($F$15,T$23,T$24,$AL30:$AL30))</f>
        <v>4953.5736666666662</v>
      </c>
      <c r="U30" s="129">
        <f ca="1">T30-'[4]Gas Average Basis'!S30</f>
        <v>4953.5736666666662</v>
      </c>
      <c r="V30" s="62">
        <f t="shared" ca="1" si="1"/>
        <v>-7.4999999999999997E-2</v>
      </c>
      <c r="W30" s="129">
        <f ca="1">V30-'[4]Gas Average Basis'!V30</f>
        <v>-3.0999999999999993E-2</v>
      </c>
      <c r="X30" s="62">
        <f ca="1">IF(X$22,AveragePrices($F$21,X$23,X$24,$AJ30:$AJ30),AveragePrices($F$15,X$23,X$24,$AL30:$AL30))</f>
        <v>-5.5E-2</v>
      </c>
      <c r="Y30" s="129">
        <f ca="1">X30-'[4]Gas Average Basis'!W30</f>
        <v>-5.5E-2</v>
      </c>
      <c r="Z30" s="62">
        <f ca="1">IF(Z$22,AveragePrices($F$21,Z$23,Z$24,$AJ30:$AJ30),AveragePrices($F$15,Z$23,Z$24,$AL30:$AL30))</f>
        <v>-0.14000000000000001</v>
      </c>
      <c r="AA30" s="129">
        <f ca="1">Z30-'[4]Gas Average Basis'!Y30</f>
        <v>-0.13</v>
      </c>
      <c r="AB30" s="62">
        <f ca="1">IF(AB$22,AveragePrices($F$21,AB$23,AB$24,$AJ30:$AJ30),AveragePrices($F$15,AB$23,AB$24,$AL30:$AL30))</f>
        <v>-0.08</v>
      </c>
      <c r="AC30" s="129">
        <f ca="1">AB30-'[4]Gas Average Basis'!AB30</f>
        <v>-1.4285714285714277E-2</v>
      </c>
      <c r="AD30" s="62">
        <f ca="1">IF(AD$22,AveragePrices($F$21,AD$23,AD$24,$AJ30:$AJ30),AveragePrices($F$15,AD$23,AD$24,$AL30:$AL30))</f>
        <v>-2.5000000000000005E-2</v>
      </c>
      <c r="AE30" s="129">
        <f ca="1">AD30-'[4]Gas Average Basis'!AC30</f>
        <v>-9.9999998571428557E-3</v>
      </c>
      <c r="AF30" s="62">
        <f ca="1">IF(AF$22,AveragePrices($F$21,AF$23,AF$24,$AJ30:$AJ30),AveragePrices($F$15,AF$23,AF$24,$AL30:$AL30))</f>
        <v>5.1666666666666666E-2</v>
      </c>
      <c r="AG30" s="129">
        <f ca="1">AF30-'[4]Gas Average Basis'!AE30</f>
        <v>2.0000000142857147E-2</v>
      </c>
      <c r="AH30" s="62">
        <f ca="1">IF(AH$22,AveragePrices($F$21,AH$23,AH$24,$AJ30:$AJ30),AveragePrices($F$15,AH$23,AH$24,$AL30:$AL30))</f>
        <v>0.11000000000000001</v>
      </c>
      <c r="AI30" s="92">
        <f ca="1">AH30-'[4]Gas Average Basis'!AH30</f>
        <v>-1.4999999999999986E-2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1.77</v>
      </c>
      <c r="L31" s="62">
        <f>LOOKUP($K$15+1,CurveFetch!D$8:D$1000,CurveFetch!H$8:H$1000)</f>
        <v>1.875</v>
      </c>
      <c r="M31" s="62">
        <f>L31-$L$49</f>
        <v>0.1100000000000001</v>
      </c>
      <c r="N31" s="129">
        <f>M31-'[4]Gas Average Basis'!M31</f>
        <v>0.20000000000000018</v>
      </c>
      <c r="O31" s="62">
        <f>LOOKUP($K$15+2,CurveFetch!$D$8:$D$1000,CurveFetch!$H$8:$H$1000)</f>
        <v>1.84</v>
      </c>
      <c r="P31" s="62">
        <f t="shared" ca="1" si="0"/>
        <v>2.0000000000000018E-2</v>
      </c>
      <c r="Q31" s="129">
        <f ca="1">P31-'[4]Gas Average Basis'!P31</f>
        <v>0.1100000000000001</v>
      </c>
      <c r="R31" s="62">
        <f ca="1">IF(R$22,AveragePrices($F$21,R$23,R$24,$AJ31:$AJ31),AveragePrices($F$15,R$23,R$24,$AL31:$AL31))</f>
        <v>-6.5000000000000002E-2</v>
      </c>
      <c r="S31" s="129">
        <f ca="1">R31-'[4]Gas Average Basis'!R31</f>
        <v>-5.0000000000000044E-3</v>
      </c>
      <c r="T31" s="62">
        <f ca="1">IF(T$22,AveragePrices($F$21,T$23,T$24,$AJ31:$AJ31),AveragePrices($F$15,T$23,T$24,$AL31:$AL31))</f>
        <v>4953.6839999999993</v>
      </c>
      <c r="U31" s="129">
        <f ca="1">T31-'[4]Gas Average Basis'!S31</f>
        <v>4953.6839999999993</v>
      </c>
      <c r="V31" s="62">
        <f t="shared" ca="1" si="1"/>
        <v>-9.0000000000000011E-3</v>
      </c>
      <c r="W31" s="129">
        <f ca="1">V31-'[4]Gas Average Basis'!V31</f>
        <v>-2.4000000000000004E-2</v>
      </c>
      <c r="X31" s="62">
        <f ca="1">IF(X$22,AveragePrices($F$21,X$23,X$24,$AJ31:$AJ31),AveragePrices($F$15,X$23,X$24,$AL31:$AL31))</f>
        <v>-3.333333333333334E-3</v>
      </c>
      <c r="Y31" s="129">
        <f ca="1">X31-'[4]Gas Average Basis'!W31</f>
        <v>-1.3333333333333338E-2</v>
      </c>
      <c r="Z31" s="62">
        <f ca="1">IF(Z$22,AveragePrices($F$21,Z$23,Z$24,$AJ31:$AJ31),AveragePrices($F$15,Z$23,Z$24,$AL31:$AL31))</f>
        <v>4.1666666666666664E-2</v>
      </c>
      <c r="AA31" s="129">
        <f ca="1">Z31-'[4]Gas Average Basis'!Y31</f>
        <v>-1.1333333333333341E-2</v>
      </c>
      <c r="AB31" s="62">
        <f ca="1">IF(AB$22,AveragePrices($F$21,AB$23,AB$24,$AJ31:$AJ31),AveragePrices($F$15,AB$23,AB$24,$AL31:$AL31))</f>
        <v>0.10500000000000001</v>
      </c>
      <c r="AC31" s="129">
        <f ca="1">AB31-'[4]Gas Average Basis'!AB31</f>
        <v>-5.0000000000000044E-3</v>
      </c>
      <c r="AD31" s="62">
        <f ca="1">IF(AD$22,AveragePrices($F$21,AD$23,AD$24,$AJ31:$AJ31),AveragePrices($F$15,AD$23,AD$24,$AL31:$AL31))</f>
        <v>0.19000000000000003</v>
      </c>
      <c r="AE31" s="129">
        <f ca="1">AD31-'[4]Gas Average Basis'!AC31</f>
        <v>0.19000000000000003</v>
      </c>
      <c r="AF31" s="62">
        <f ca="1">IF(AF$22,AveragePrices($F$21,AF$23,AF$24,$AJ31:$AJ31),AveragePrices($F$15,AF$23,AF$24,$AL31:$AL31))</f>
        <v>0.10333333333333335</v>
      </c>
      <c r="AG31" s="129">
        <f ca="1">AF31-'[4]Gas Average Basis'!AE31</f>
        <v>-0.12666666666666665</v>
      </c>
      <c r="AH31" s="62">
        <f ca="1">IF(AH$22,AveragePrices($F$21,AH$23,AH$24,$AJ31:$AJ31),AveragePrices($F$15,AH$23,AH$24,$AL31:$AL31))</f>
        <v>0.11099999999999999</v>
      </c>
      <c r="AI31" s="92">
        <f ca="1">AH31-'[4]Gas Average Basis'!AH31</f>
        <v>-1.5000000000000013E-2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196" t="s">
        <v>110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1.34</v>
      </c>
      <c r="L33" s="62">
        <f>LOOKUP($K$15+1,CurveFetch!D$8:D$1000,CurveFetch!K$8:K$1000)</f>
        <v>1.49</v>
      </c>
      <c r="M33" s="62">
        <f>L33-$L$49</f>
        <v>-0.27499999999999991</v>
      </c>
      <c r="N33" s="129">
        <f>M33-'[4]Gas Average Basis'!M33</f>
        <v>0.21000000000000019</v>
      </c>
      <c r="O33" s="62">
        <f>LOOKUP($K$15+2,CurveFetch!$D$8:$D$1000,CurveFetch!$K$8:$K$1000)</f>
        <v>1.46</v>
      </c>
      <c r="P33" s="62">
        <f t="shared" ca="1" si="0"/>
        <v>-0.3600000000000001</v>
      </c>
      <c r="Q33" s="129">
        <f ca="1">P33-'[4]Gas Average Basis'!P33</f>
        <v>0.125</v>
      </c>
      <c r="R33" s="62">
        <f ca="1">IF(R$22,AveragePrices($F$21,R$23,R$24,$AJ33:$AJ33),AveragePrices($F$15,R$23,R$24,$AL33:$AL33))</f>
        <v>-0.33500000000000002</v>
      </c>
      <c r="S33" s="129">
        <f ca="1">R33-'[4]Gas Average Basis'!R33</f>
        <v>0.15499999999999997</v>
      </c>
      <c r="T33" s="62">
        <f ca="1">IF(T$22,AveragePrices($F$21,T$23,T$24,$AJ33:$AJ33),AveragePrices($F$15,T$23,T$24,$AL33:$AL33))</f>
        <v>4953.7876666666662</v>
      </c>
      <c r="U33" s="129">
        <f ca="1">T33-'[4]Gas Average Basis'!S33</f>
        <v>4953.7876666666662</v>
      </c>
      <c r="V33" s="62">
        <f t="shared" ca="1" si="1"/>
        <v>-0.26700000000000002</v>
      </c>
      <c r="W33" s="129">
        <f ca="1">V33-'[4]Gas Average Basis'!V33</f>
        <v>-1.0000000000000564E-3</v>
      </c>
      <c r="X33" s="62">
        <f ca="1">IF(X$22,AveragePrices($F$21,X$23,X$24,$AJ33:$AJ33),AveragePrices($F$15,X$23,X$24,$AL33:$AL33))</f>
        <v>-0.25166666666666665</v>
      </c>
      <c r="Y33" s="129">
        <f ca="1">X33-'[4]Gas Average Basis'!W33</f>
        <v>-0.2506666666666667</v>
      </c>
      <c r="Z33" s="62">
        <f ca="1">IF(Z$22,AveragePrices($F$21,Z$23,Z$24,$AJ33:$AJ33),AveragePrices($F$15,Z$23,Z$24,$AL33:$AL33))</f>
        <v>-0.375</v>
      </c>
      <c r="AA33" s="129">
        <f ca="1">Z33-'[4]Gas Average Basis'!Y33</f>
        <v>-0.14133333333333339</v>
      </c>
      <c r="AB33" s="62">
        <f ca="1">IF(AB$22,AveragePrices($F$21,AB$23,AB$24,$AJ33:$AJ33),AveragePrices($F$15,AB$23,AB$24,$AL33:$AL33))</f>
        <v>-0.37</v>
      </c>
      <c r="AC33" s="129">
        <f ca="1">AB33-'[4]Gas Average Basis'!AB33</f>
        <v>0</v>
      </c>
      <c r="AD33" s="62">
        <f ca="1">IF(AD$22,AveragePrices($F$21,AD$23,AD$24,$AJ33:$AJ33),AveragePrices($F$15,AD$23,AD$24,$AL33:$AL33))</f>
        <v>-0.36000000000000004</v>
      </c>
      <c r="AE33" s="129">
        <f ca="1">AD33-'[4]Gas Average Basis'!AC33</f>
        <v>-0.36428571428571432</v>
      </c>
      <c r="AF33" s="62">
        <f ca="1">IF(AF$22,AveragePrices($F$21,AF$23,AF$24,$AJ33:$AJ33),AveragePrices($F$15,AF$23,AF$24,$AL33:$AL33))</f>
        <v>-0.26499999999999996</v>
      </c>
      <c r="AG33" s="129">
        <f ca="1">AF33-'[4]Gas Average Basis'!AE33</f>
        <v>0.10000000000000009</v>
      </c>
      <c r="AH33" s="62">
        <f ca="1">IF(AH$22,AveragePrices($F$21,AH$23,AH$24,$AJ33:$AJ33),AveragePrices($F$15,AH$23,AH$24,$AL33:$AL33))</f>
        <v>-0.20499999999999999</v>
      </c>
      <c r="AI33" s="92">
        <f ca="1">AH33-'[4]Gas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1.63</v>
      </c>
      <c r="L34" s="62">
        <f>LOOKUP($K$15+1,CurveFetch!D$8:D$1000,CurveFetch!R$8:R$1000)</f>
        <v>1.57</v>
      </c>
      <c r="M34" s="62">
        <f>L34-$L$49</f>
        <v>-0.19499999999999984</v>
      </c>
      <c r="N34" s="129">
        <f>M34-'[4]Gas Average Basis'!M34</f>
        <v>3.5000000000000142E-2</v>
      </c>
      <c r="O34" s="62">
        <f>LOOKUP($K$15+2,CurveFetch!$D$8:$D$1000,CurveFetch!$R$8:$R$1000)</f>
        <v>1.59</v>
      </c>
      <c r="P34" s="62">
        <f t="shared" ca="1" si="0"/>
        <v>-0.22999999999999998</v>
      </c>
      <c r="Q34" s="129">
        <f ca="1">P34-'[4]Gas Average Basis'!P34</f>
        <v>0</v>
      </c>
      <c r="R34" s="62">
        <f ca="1">IF(R$22,AveragePrices($F$21,R$23,R$24,$AJ34:$AJ34),AveragePrices($F$15,R$23,R$24,$AL34:$AL34))</f>
        <v>-0.2</v>
      </c>
      <c r="S34" s="129">
        <f ca="1">R34-'[4]Gas Average Basis'!R34</f>
        <v>4.9999999999999767E-3</v>
      </c>
      <c r="T34" s="62">
        <f ca="1">IF(T$22,AveragePrices($F$21,T$23,T$24,$AJ34:$AJ34),AveragePrices($F$15,T$23,T$24,$AL34:$AL34))</f>
        <v>4954.2973333333339</v>
      </c>
      <c r="U34" s="129">
        <f ca="1">T34-'[4]Gas Average Basis'!S34</f>
        <v>4954.2973333333339</v>
      </c>
      <c r="V34" s="62">
        <f t="shared" ca="1" si="1"/>
        <v>-0.17300000000000001</v>
      </c>
      <c r="W34" s="129">
        <f ca="1">V34-'[4]Gas Average Basis'!V34</f>
        <v>9.9999999999997313E-4</v>
      </c>
      <c r="X34" s="62">
        <f ca="1">IF(X$22,AveragePrices($F$21,X$23,X$24,$AJ34:$AJ34),AveragePrices($F$15,X$23,X$24,$AL34:$AL34))</f>
        <v>-0.16333333333333333</v>
      </c>
      <c r="Y34" s="129">
        <f ca="1">X34-'[4]Gas Average Basis'!W34</f>
        <v>-0.15933333333333335</v>
      </c>
      <c r="Z34" s="62">
        <f ca="1">IF(Z$22,AveragePrices($F$21,Z$23,Z$24,$AJ34:$AJ34),AveragePrices($F$15,Z$23,Z$24,$AL34:$AL34))</f>
        <v>-0.1275</v>
      </c>
      <c r="AA34" s="129">
        <f ca="1">Z34-'[4]Gas Average Basis'!Y34</f>
        <v>3.48333333333333E-2</v>
      </c>
      <c r="AB34" s="62">
        <f ca="1">IF(AB$22,AveragePrices($F$21,AB$23,AB$24,$AJ34:$AJ34),AveragePrices($F$15,AB$23,AB$24,$AL34:$AL34))</f>
        <v>-0.12749999999999997</v>
      </c>
      <c r="AC34" s="129">
        <f ca="1">AB34-'[4]Gas Average Basis'!AB34</f>
        <v>0</v>
      </c>
      <c r="AD34" s="62">
        <f ca="1">IF(AD$22,AveragePrices($F$21,AD$23,AD$24,$AJ34:$AJ34),AveragePrices($F$15,AD$23,AD$24,$AL34:$AL34))</f>
        <v>-0.1275</v>
      </c>
      <c r="AE34" s="129">
        <f ca="1">AD34-'[4]Gas Average Basis'!AC34</f>
        <v>-0.1275</v>
      </c>
      <c r="AF34" s="62">
        <f ca="1">IF(AF$22,AveragePrices($F$21,AF$23,AF$24,$AJ34:$AJ34),AveragePrices($F$15,AF$23,AF$24,$AL34:$AL34))</f>
        <v>-0.12583333333333332</v>
      </c>
      <c r="AG34" s="129">
        <f ca="1">AF34-'[4]Gas Average Basis'!AE34</f>
        <v>-8.3333333333329707E-4</v>
      </c>
      <c r="AH34" s="62">
        <f ca="1">IF(AH$22,AveragePrices($F$21,AH$23,AH$24,$AJ34:$AJ34),AveragePrices($F$15,AH$23,AH$24,$AL34:$AL34))</f>
        <v>-0.125</v>
      </c>
      <c r="AI34" s="92">
        <f ca="1">AH34-'[4]Gas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1.6</v>
      </c>
      <c r="L35" s="62">
        <f>LOOKUP($K$15+1,CurveFetch!D$8:D$1000,CurveFetch!L$8:L$1000)</f>
        <v>1.605</v>
      </c>
      <c r="M35" s="62">
        <f>L35-$L$49</f>
        <v>-0.15999999999999992</v>
      </c>
      <c r="N35" s="129">
        <f>M35-'[4]Gas Average Basis'!M35</f>
        <v>2.5000000000000133E-2</v>
      </c>
      <c r="O35" s="62">
        <f>LOOKUP($K$15+2,CurveFetch!$D$8:$D$1000,CurveFetch!$L$8:$L$1000)</f>
        <v>1.63</v>
      </c>
      <c r="P35" s="62">
        <f t="shared" ca="1" si="0"/>
        <v>-0.19000000000000017</v>
      </c>
      <c r="Q35" s="129">
        <f ca="1">P35-'[4]Gas Average Basis'!P35</f>
        <v>-5.0000000000001155E-3</v>
      </c>
      <c r="R35" s="62">
        <f ca="1">IF(R$22,AveragePrices($F$21,R$23,R$24,$AJ35:$AJ35),AveragePrices($F$15,R$23,R$24,$AL35:$AL35))</f>
        <v>-0.16</v>
      </c>
      <c r="S35" s="129">
        <f ca="1">R35-'[4]Gas Average Basis'!R35</f>
        <v>-0.05</v>
      </c>
      <c r="T35" s="62">
        <f ca="1">IF(T$22,AveragePrices($F$21,T$23,T$24,$AJ35:$AJ35),AveragePrices($F$15,T$23,T$24,$AL35:$AL35))</f>
        <v>4953.9063333333334</v>
      </c>
      <c r="U35" s="129">
        <f ca="1">T35-'[4]Gas Average Basis'!S35</f>
        <v>4953.9063333333334</v>
      </c>
      <c r="V35" s="62">
        <f t="shared" ca="1" si="1"/>
        <v>-0.14199999999999999</v>
      </c>
      <c r="W35" s="129">
        <f ca="1">V35-'[4]Gas Average Basis'!V35</f>
        <v>-2.9999999999999749E-3</v>
      </c>
      <c r="X35" s="62">
        <f ca="1">IF(X$22,AveragePrices($F$21,X$23,X$24,$AJ35:$AJ35),AveragePrices($F$15,X$23,X$24,$AL35:$AL35))</f>
        <v>-0.13333333333333333</v>
      </c>
      <c r="Y35" s="129">
        <f ca="1">X35-'[4]Gas Average Basis'!W35</f>
        <v>-0.12933333333333333</v>
      </c>
      <c r="Z35" s="62">
        <f ca="1">IF(Z$22,AveragePrices($F$21,Z$23,Z$24,$AJ35:$AJ35),AveragePrices($F$15,Z$23,Z$24,$AL35:$AL35))</f>
        <v>-9.2499999999999985E-2</v>
      </c>
      <c r="AA35" s="129">
        <f ca="1">Z35-'[4]Gas Average Basis'!Y35</f>
        <v>3.5500000000000018E-2</v>
      </c>
      <c r="AB35" s="62">
        <f ca="1">IF(AB$22,AveragePrices($F$21,AB$23,AB$24,$AJ35:$AJ35),AveragePrices($F$15,AB$23,AB$24,$AL35:$AL35))</f>
        <v>-9.2500000000000013E-2</v>
      </c>
      <c r="AC35" s="129">
        <f ca="1">AB35-'[4]Gas Average Basis'!AB35</f>
        <v>0</v>
      </c>
      <c r="AD35" s="62">
        <f ca="1">IF(AD$22,AveragePrices($F$21,AD$23,AD$24,$AJ35:$AJ35),AveragePrices($F$15,AD$23,AD$24,$AL35:$AL35))</f>
        <v>-9.2499999999999985E-2</v>
      </c>
      <c r="AE35" s="129">
        <f ca="1">AD35-'[4]Gas Average Basis'!AC35</f>
        <v>-9.2499999999999985E-2</v>
      </c>
      <c r="AF35" s="62">
        <f ca="1">IF(AF$22,AveragePrices($F$21,AF$23,AF$24,$AJ35:$AJ35),AveragePrices($F$15,AF$23,AF$24,$AL35:$AL35))</f>
        <v>-0.10416666666666667</v>
      </c>
      <c r="AG35" s="129">
        <f ca="1">AF35-'[4]Gas Average Basis'!AE35</f>
        <v>-1.4166666666666716E-2</v>
      </c>
      <c r="AH35" s="62">
        <f ca="1">IF(AH$22,AveragePrices($F$21,AH$23,AH$24,$AJ35:$AJ35),AveragePrices($F$15,AH$23,AH$24,$AL35:$AL35))</f>
        <v>-0.11000000000000001</v>
      </c>
      <c r="AI35" s="92">
        <f ca="1">AH35-'[4]Gas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0</v>
      </c>
      <c r="L36" s="62">
        <f>LOOKUP($K$15+1,CurveFetch!D$8:D$1000,CurveFetch!P$8:P$1000)</f>
        <v>0</v>
      </c>
      <c r="M36" s="62">
        <f>L36-$L$49</f>
        <v>-1.7649999999999999</v>
      </c>
      <c r="N36" s="129">
        <f>M36-'[4]Gas Average Basis'!M36</f>
        <v>-1.66</v>
      </c>
      <c r="O36" s="62">
        <f>LOOKUP($K$15+2,CurveFetch!$D$8:$D$1000,CurveFetch!$P$8:$P$1000)</f>
        <v>0</v>
      </c>
      <c r="P36" s="62">
        <f t="shared" ca="1" si="0"/>
        <v>-1.82</v>
      </c>
      <c r="Q36" s="129">
        <f ca="1">P36-'[4]Gas Average Basis'!P36</f>
        <v>-1.7150000000000001</v>
      </c>
      <c r="R36" s="62">
        <f ca="1">IF(R$22,AveragePrices($F$21,R$23,R$24,$AJ36:$AJ36),AveragePrices($F$15,R$23,R$24,$AL36:$AL36))</f>
        <v>-0.13</v>
      </c>
      <c r="S36" s="129">
        <f ca="1">R36-'[4]Gas Average Basis'!R36</f>
        <v>0</v>
      </c>
      <c r="T36" s="62">
        <f ca="1">IF(T$22,AveragePrices($F$21,T$23,T$24,$AJ36:$AJ36),AveragePrices($F$15,T$23,T$24,$AL36:$AL36))</f>
        <v>4954.1668333333328</v>
      </c>
      <c r="U36" s="129">
        <f ca="1">T36-'[4]Gas Average Basis'!S36</f>
        <v>4954.1668333333328</v>
      </c>
      <c r="V36" s="62">
        <f t="shared" ca="1" si="1"/>
        <v>-0.13</v>
      </c>
      <c r="W36" s="129">
        <f ca="1">V36-'[4]Gas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X36-'[4]Gas Average Basis'!W36</f>
        <v>-0.12916666666666668</v>
      </c>
      <c r="Z36" s="62">
        <f ca="1">IF(Z$22,AveragePrices($F$21,Z$23,Z$24,$AJ36:$AJ36),AveragePrices($F$15,Z$23,Z$24,$AL36:$AL36))</f>
        <v>-0.14000000000000001</v>
      </c>
      <c r="AA36" s="129">
        <f ca="1">Z36-'[4]Gas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9">
        <f ca="1">AB36-'[4]Gas Average Basis'!AB36</f>
        <v>0</v>
      </c>
      <c r="AD36" s="62">
        <f ca="1">IF(AD$22,AveragePrices($F$21,AD$23,AD$24,$AJ36:$AJ36),AveragePrices($F$15,AD$23,AD$24,$AL36:$AL36))</f>
        <v>-0.14000000000000001</v>
      </c>
      <c r="AE36" s="129">
        <f ca="1">AD36-'[4]Gas Average Basis'!AC36</f>
        <v>-0.13500000000000001</v>
      </c>
      <c r="AF36" s="62">
        <f ca="1">IF(AF$22,AveragePrices($F$21,AF$23,AF$24,$AJ36:$AJ36),AveragePrices($F$15,AF$23,AF$24,$AL36:$AL36))</f>
        <v>-0.14083333333333334</v>
      </c>
      <c r="AG36" s="129">
        <f ca="1">AF36-'[4]Gas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AH36-'[4]Gas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196" t="s">
        <v>109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1.24</v>
      </c>
      <c r="L39" s="62">
        <f>LOOKUP($K$15+1,CurveFetch!D$8:D$1000,CurveFetch!I$8:I$1000)</f>
        <v>1.38</v>
      </c>
      <c r="M39" s="62">
        <f>L39-$L$49</f>
        <v>-0.38500000000000001</v>
      </c>
      <c r="N39" s="129">
        <f>M39-'[4]Gas Average Basis'!M39</f>
        <v>0.13500000000000001</v>
      </c>
      <c r="O39" s="62">
        <f>LOOKUP($K$15+2,CurveFetch!$D$8:$D$1000,CurveFetch!$I$8:$I$1000)</f>
        <v>1.37</v>
      </c>
      <c r="P39" s="62">
        <f ca="1">IF(P$22,AveragePrices($F$21,P$23,P$24,$AJ39:$AJ39)-INDIRECT(ADDRESS(P$23,$G$23,,,$F$21)),AveragePrices($F$15,P$23,P$24,$AL39:$AL39))</f>
        <v>-0.44999999999999996</v>
      </c>
      <c r="Q39" s="129">
        <f ca="1">P39-'[4]Gas Average Basis'!P39</f>
        <v>7.0000000000000062E-2</v>
      </c>
      <c r="R39" s="62">
        <f ca="1">IF(R$22,AveragePrices($F$21,R$23,R$24,$AJ39:$AJ39),AveragePrices($F$15,R$23,R$24,$AL39:$AL39))</f>
        <v>-0.44</v>
      </c>
      <c r="S39" s="129">
        <f ca="1">R39-'[4]Gas Average Basis'!R39</f>
        <v>0.16999999999999998</v>
      </c>
      <c r="T39" s="62">
        <f ca="1">IF(T$22,AveragePrices($F$21,T$23,T$24,$AJ39:$AJ39),AveragePrices($F$15,T$23,T$24,$AL39:$AL39))</f>
        <v>4953.63</v>
      </c>
      <c r="U39" s="129">
        <f ca="1">T39-'[4]Gas Average Basis'!S39</f>
        <v>4953.63</v>
      </c>
      <c r="V39" s="62">
        <f ca="1">IF(V$22,AveragePrices($F$21,V$23,V$24,$AJ39:$AJ39),AveragePrices($F$15,V$23,V$24,$AL39:$AL39))</f>
        <v>-0.35700000000000004</v>
      </c>
      <c r="W39" s="129">
        <f ca="1">V39-'[4]Gas Average Basis'!V39</f>
        <v>2.9999999999999472E-3</v>
      </c>
      <c r="X39" s="62">
        <f ca="1">IF(X$22,AveragePrices($F$21,X$23,X$24,$AJ39:$AJ39),AveragePrices($F$15,X$23,X$24,$AL39:$AL39))</f>
        <v>-0.34333333333333332</v>
      </c>
      <c r="Y39" s="129">
        <f ca="1">X39-'[4]Gas Average Basis'!W39</f>
        <v>-0.34133333333333332</v>
      </c>
      <c r="Z39" s="62">
        <f ca="1">IF(Z$22,AveragePrices($F$21,Z$23,Z$24,$AJ39:$AJ39),AveragePrices($F$15,Z$23,Z$24,$AL39:$AL39))</f>
        <v>-0.57999999999999996</v>
      </c>
      <c r="AA39" s="129">
        <f ca="1">Z39-'[4]Gas Average Basis'!Y39</f>
        <v>-0.24866666666666665</v>
      </c>
      <c r="AB39" s="62">
        <f ca="1">IF(AB$22,AveragePrices($F$21,AB$23,AB$24,$AJ39:$AJ39),AveragePrices($F$15,AB$23,AB$24,$AL39:$AL39))</f>
        <v>-0.57999999999999996</v>
      </c>
      <c r="AC39" s="129">
        <f ca="1">AB39-'[4]Gas Average Basis'!AB39</f>
        <v>0</v>
      </c>
      <c r="AD39" s="62">
        <f ca="1">IF(AD$22,AveragePrices($F$21,AD$23,AD$24,$AJ39:$AJ39),AveragePrices($F$15,AD$23,AD$24,$AL39:$AL39))</f>
        <v>-0.57999999999999996</v>
      </c>
      <c r="AE39" s="129">
        <f ca="1">AD39-'[4]Gas Average Basis'!AC39</f>
        <v>-0.57999999999999996</v>
      </c>
      <c r="AF39" s="62">
        <f ca="1">IF(AF$22,AveragePrices($F$21,AF$23,AF$24,$AJ39:$AJ39),AveragePrices($F$15,AF$23,AF$24,$AL39:$AL39))</f>
        <v>-0.38000000000000006</v>
      </c>
      <c r="AG39" s="129">
        <f ca="1">AF39-'[4]Gas Average Basis'!AE39</f>
        <v>0.19500000000000001</v>
      </c>
      <c r="AH39" s="62">
        <f ca="1">IF(AH$22,AveragePrices($F$21,AH$23,AH$24,$AJ39:$AJ39),AveragePrices($F$15,AH$23,AH$24,$AL39:$AL39))</f>
        <v>-0.28000000000000003</v>
      </c>
      <c r="AI39" s="92">
        <f ca="1">AH39-'[4]Gas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1.7150000000000001</v>
      </c>
      <c r="L40" s="62">
        <f>LOOKUP($K$15+1,CurveFetch!D$8:D$1000,CurveFetch!M$8:M$1000)</f>
        <v>1.38</v>
      </c>
      <c r="M40" s="62">
        <f>L40-$L$49</f>
        <v>-0.38500000000000001</v>
      </c>
      <c r="N40" s="129">
        <f>M40-'[4]Gas Average Basis'!M40</f>
        <v>5.4999999999999938E-2</v>
      </c>
      <c r="O40" s="62">
        <f>LOOKUP($K$15+2,CurveFetch!$D$8:$D$1000,CurveFetch!$M$8:$M$1000)</f>
        <v>1.42</v>
      </c>
      <c r="P40" s="62">
        <f ca="1">IF(P$22,AveragePrices($F$21,P$23,P$24,$AJ40:$AJ40)-INDIRECT(ADDRESS(P$23,$G$23,,,$F$21)),AveragePrices($F$15,P$23,P$24,$AL40:$AL40))</f>
        <v>-0.76</v>
      </c>
      <c r="Q40" s="129">
        <f ca="1">P40-'[4]Gas Average Basis'!P40</f>
        <v>-0.36499999999999999</v>
      </c>
      <c r="R40" s="62">
        <f ca="1">IF(R$22,AveragePrices($F$21,R$23,R$24,$AJ40:$AJ40),AveragePrices($F$15,R$23,R$24,$AL40:$AL40))</f>
        <v>-0.14000000000000001</v>
      </c>
      <c r="S40" s="129">
        <f ca="1">R40-'[4]Gas Average Basis'!R40</f>
        <v>-3.0000000000000013E-2</v>
      </c>
      <c r="T40" s="62">
        <f ca="1">IF(T$22,AveragePrices($F$21,T$23,T$24,$AJ40:$AJ40),AveragePrices($F$15,T$23,T$24,$AL40:$AL40))</f>
        <v>4953.7696666666661</v>
      </c>
      <c r="U40" s="129">
        <f ca="1">T40-'[4]Gas Average Basis'!S40</f>
        <v>4953.7696666666661</v>
      </c>
      <c r="V40" s="62">
        <f ca="1">IF(V$22,AveragePrices($F$21,V$23,V$24,$AJ40:$AJ40),AveragePrices($F$15,V$23,V$24,$AL40:$AL40))</f>
        <v>-0.129</v>
      </c>
      <c r="W40" s="129">
        <f ca="1">V40-'[4]Gas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X40-'[4]Gas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Z40-'[4]Gas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9">
        <f ca="1">AB40-'[4]Gas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AD40-'[4]Gas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AF40-'[4]Gas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AH40-'[4]Gas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1.7150000000000001</v>
      </c>
      <c r="L41" s="62">
        <f>LOOKUP($K$15+1,CurveFetch!D$8:D$1000,CurveFetch!M$8:M$1000)</f>
        <v>1.38</v>
      </c>
      <c r="M41" s="62">
        <f>L41-$L$49</f>
        <v>-0.38500000000000001</v>
      </c>
      <c r="N41" s="129">
        <f>M41-'[4]Gas Average Basis'!M41</f>
        <v>5.4999999999999938E-2</v>
      </c>
      <c r="O41" s="62">
        <f>LOOKUP($K$15+2,CurveFetch!$D$8:$D$1000,CurveFetch!$M$8:$M$1000)</f>
        <v>1.42</v>
      </c>
      <c r="P41" s="62">
        <f ca="1">IF(P$22,AveragePrices($F$21,P$23,P$24,$AJ41:$AJ41)-INDIRECT(ADDRESS(P$23,$G$23,,,$F$21)),AveragePrices($F$15,P$23,P$24,$AL41:$AL41))</f>
        <v>-0.40000000000000013</v>
      </c>
      <c r="Q41" s="129">
        <f ca="1">P41-'[4]Gas Average Basis'!P41</f>
        <v>3.9999999999999813E-2</v>
      </c>
      <c r="R41" s="62">
        <f ca="1">IF(R$22,AveragePrices($F$21,R$23,R$24,$AJ41:$AJ41),AveragePrices($F$15,R$23,R$24,$AL41:$AL41))</f>
        <v>-0.21</v>
      </c>
      <c r="S41" s="129">
        <f ca="1">R41-'[4]Gas Average Basis'!R41</f>
        <v>0.29000000000000004</v>
      </c>
      <c r="T41" s="62">
        <f ca="1">IF(T$22,AveragePrices($F$21,T$23,T$24,$AJ41:$AJ41),AveragePrices($F$15,T$23,T$24,$AL41:$AL41))</f>
        <v>4953.9596666666657</v>
      </c>
      <c r="U41" s="129">
        <f ca="1">T41-'[4]Gas Average Basis'!S41</f>
        <v>4953.9596666666657</v>
      </c>
      <c r="V41" s="62">
        <f ca="1">IF(V$22,AveragePrices($F$21,V$23,V$24,$AJ41:$AJ41),AveragePrices($F$15,V$23,V$24,$AL41:$AL41))</f>
        <v>-2.4999999999999994E-2</v>
      </c>
      <c r="W41" s="129">
        <f ca="1">V41-'[4]Gas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X41-'[4]Gas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Z41-'[4]Gas Average Basis'!Y41</f>
        <v>-0.27</v>
      </c>
      <c r="AB41" s="62">
        <f ca="1">IF(AB$22,AveragePrices($F$21,AB$23,AB$24,$AJ41:$AJ41),AveragePrices($F$15,AB$23,AB$24,$AL41:$AL41))</f>
        <v>-0.315</v>
      </c>
      <c r="AC41" s="129">
        <f ca="1">AB41-'[4]Gas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AD41-'[4]Gas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AF41-'[4]Gas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AH41-'[4]Gas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1.8041042</v>
      </c>
      <c r="L42" s="62">
        <f>LOOKUP($K$15+1,CurveFetch!D$8:D$1000,CurveFetch!N$8:N$1000)</f>
        <v>1.238</v>
      </c>
      <c r="M42" s="62">
        <f>L42-$L$49</f>
        <v>-0.52699999999999991</v>
      </c>
      <c r="N42" s="129">
        <f>M42-'[4]Gas Average Basis'!M42</f>
        <v>-7.8999999999999959E-2</v>
      </c>
      <c r="O42" s="62">
        <f>LOOKUP($K$15+2,CurveFetch!$D$8:$D$1000,CurveFetch!$N$8:$N$1000)</f>
        <v>1.3620000000000001</v>
      </c>
      <c r="P42" s="62">
        <f t="shared" ca="1" si="0"/>
        <v>-0.45799999999999996</v>
      </c>
      <c r="Q42" s="129">
        <f ca="1">P42-'[4]Gas Average Basis'!P42</f>
        <v>-1.0000000000000009E-2</v>
      </c>
      <c r="R42" s="62">
        <f ca="1">IF(R$22,AveragePrices($F$21,R$23,R$24,$AJ42:$AJ42),AveragePrices($F$15,R$23,R$24,$AL42:$AL42))</f>
        <v>-0.46500000000000002</v>
      </c>
      <c r="S42" s="129">
        <f ca="1">R42-'[4]Gas Average Basis'!R42</f>
        <v>-8.146495214708005E-2</v>
      </c>
      <c r="T42" s="62">
        <f ca="1">IF(T$22,AveragePrices($F$21,T$23,T$24,$AJ42:$AJ42),AveragePrices($F$15,T$23,T$24,$AL42:$AL42))</f>
        <v>4953.9773712774904</v>
      </c>
      <c r="U42" s="129">
        <f ca="1">T42-'[4]Gas Average Basis'!S42</f>
        <v>4953.9773712774904</v>
      </c>
      <c r="V42" s="62">
        <f t="shared" ca="1" si="1"/>
        <v>-0.45300000000000001</v>
      </c>
      <c r="W42" s="129">
        <f ca="1">V42-'[4]Gas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X42-'[4]Gas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Z42-'[4]Gas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9">
        <f ca="1">AB42-'[4]Gas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AD42-'[4]Gas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AF42-'[4]Gas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AH42-'[4]Gas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160</v>
      </c>
      <c r="F43" s="73" t="s">
        <v>160</v>
      </c>
      <c r="G43" s="73"/>
      <c r="H43" s="73"/>
      <c r="I43" s="73"/>
      <c r="J43" s="73"/>
      <c r="K43" s="80">
        <f>LOOKUP($K$15,CurveFetch!$D$8:$D$1000,CurveFetch!$O$8:$O$1000)</f>
        <v>1.05</v>
      </c>
      <c r="L43" s="62">
        <f>LOOKUP($K$15+1,CurveFetch!D$8:D$1000,CurveFetch!O$8:O$1000)</f>
        <v>1.375</v>
      </c>
      <c r="M43" s="62">
        <f>L43-$L$49</f>
        <v>-0.3899999999999999</v>
      </c>
      <c r="N43" s="129">
        <f>M43-'[4]Gas Average Basis'!M43</f>
        <v>0.30000000000000004</v>
      </c>
      <c r="O43" s="62">
        <f>LOOKUP($K$15+2,CurveFetch!$D$8:$D$1000,CurveFetch!$O$8:$O$1000)</f>
        <v>1.3</v>
      </c>
      <c r="P43" s="62">
        <f t="shared" ca="1" si="0"/>
        <v>-0.52</v>
      </c>
      <c r="Q43" s="129">
        <f ca="1">P43-'[4]Gas Average Basis'!P43</f>
        <v>0.16999999999999993</v>
      </c>
      <c r="R43" s="62">
        <f ca="1">IF(R$22,AveragePrices($F$21,R$23,R$24,$AJ43:$AJ43),AveragePrices($F$15,R$23,R$24,$AL43:$AL43))</f>
        <v>-0.51</v>
      </c>
      <c r="S43" s="129">
        <f ca="1">R43-'[4]Gas Average Basis'!R43</f>
        <v>0.27</v>
      </c>
      <c r="T43" s="62">
        <f ca="1">IF(T$22,AveragePrices($F$21,T$23,T$24,$AJ43:$AJ43),AveragePrices($F$15,T$23,T$24,$AL43:$AL43))</f>
        <v>4954.0006666666677</v>
      </c>
      <c r="U43" s="129">
        <f ca="1">T43-'[4]Gas Average Basis'!S43</f>
        <v>4954.0006666666677</v>
      </c>
      <c r="V43" s="62">
        <f t="shared" ca="1" si="1"/>
        <v>-0.42700000000000005</v>
      </c>
      <c r="W43" s="129">
        <f ca="1">V43-'[4]Gas Average Basis'!V43</f>
        <v>2.9999999999999472E-3</v>
      </c>
      <c r="X43" s="62">
        <f ca="1">IF(X$22,AveragePrices($F$21,X$23,X$24,$AJ43:$AJ43),AveragePrices($F$15,X$23,X$24,$AL43:$AL43))</f>
        <v>-0.41333333333333333</v>
      </c>
      <c r="Y43" s="129">
        <f ca="1">X43-'[4]Gas Average Basis'!W43</f>
        <v>-0.41133333333333327</v>
      </c>
      <c r="Z43" s="62">
        <f ca="1">IF(Z$22,AveragePrices($F$21,Z$23,Z$24,$AJ43:$AJ43),AveragePrices($F$15,Z$23,Z$24,$AL43:$AL43))</f>
        <v>-0.70499999999999996</v>
      </c>
      <c r="AA43" s="129">
        <f ca="1">Z43-'[4]Gas Average Basis'!Y43</f>
        <v>-0.30366666666666653</v>
      </c>
      <c r="AB43" s="62">
        <f ca="1">IF(AB$22,AveragePrices($F$21,AB$23,AB$24,$AJ43:$AJ43),AveragePrices($F$15,AB$23,AB$24,$AL43:$AL43))</f>
        <v>-0.70499999999999996</v>
      </c>
      <c r="AC43" s="129">
        <f ca="1">AB43-'[4]Gas Average Basis'!AB43</f>
        <v>0</v>
      </c>
      <c r="AD43" s="62">
        <f ca="1">IF(AD$22,AveragePrices($F$21,AD$23,AD$24,$AJ43:$AJ43),AveragePrices($F$15,AD$23,AD$24,$AL43:$AL43))</f>
        <v>-0.70499999999999996</v>
      </c>
      <c r="AE43" s="129">
        <f ca="1">AD43-'[4]Gas Average Basis'!AC43</f>
        <v>-0.70499999999999996</v>
      </c>
      <c r="AF43" s="62">
        <f ca="1">IF(AF$22,AveragePrices($F$21,AF$23,AF$24,$AJ43:$AJ43),AveragePrices($F$15,AF$23,AF$24,$AL43:$AL43))</f>
        <v>-0.47499999999999992</v>
      </c>
      <c r="AG43" s="129">
        <f ca="1">AF43-'[4]Gas Average Basis'!AE43</f>
        <v>0.22500000000000014</v>
      </c>
      <c r="AH43" s="62">
        <f ca="1">IF(AH$22,AveragePrices($F$21,AH$23,AH$24,$AJ43:$AJ43),AveragePrices($F$15,AH$23,AH$24,$AL43:$AL43))</f>
        <v>-0.36</v>
      </c>
      <c r="AI43" s="92">
        <f ca="1">AH43-'[4]Gas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1.82</v>
      </c>
      <c r="K49" s="80">
        <f>LOOKUP($K$15,CurveFetch!$D$8:$D$1000,CurveFetch!$E$8:$E$1000)</f>
        <v>1.85</v>
      </c>
      <c r="L49" s="62">
        <f>LOOKUP($K$15+1,CurveFetch!D$8:D$1000,CurveFetch!E$8:E$1000)</f>
        <v>1.7649999999999999</v>
      </c>
      <c r="M49" s="62"/>
      <c r="N49" s="129">
        <f>L49-'[4]Gas Average Basis'!L49</f>
        <v>-0.12000000000000011</v>
      </c>
      <c r="O49" s="62">
        <f>LOOKUP($K$15+2,CurveFetch!$D$8:$D$1000,CurveFetch!$E$8:$E$1000)</f>
        <v>1.82</v>
      </c>
      <c r="P49" s="62"/>
      <c r="Q49" s="129">
        <f>O49-'[4]Gas Average Basis'!O49</f>
        <v>-6.4999999999999947E-2</v>
      </c>
      <c r="R49" s="62">
        <f ca="1">IF(R$22,AveragePrices($F$21,R$23,R$24,$AJ49:$AJ49),AveragePrices($F$15,R$23,R$24,$AL49:$AL49))</f>
        <v>2.2080000000000002</v>
      </c>
      <c r="S49" s="129">
        <f ca="1">R49-'[4]Gas Average Basis'!R49</f>
        <v>0.37800000000000011</v>
      </c>
      <c r="T49" s="62">
        <f ca="1">IF(T$22,AveragePrices($F$21,T$23,T$24,$AJ49:$AJ49),AveragePrices($F$15,T$23,T$24,$AL49:$AL49))</f>
        <v>4953.9956666666667</v>
      </c>
      <c r="U49" s="130"/>
      <c r="V49" s="62">
        <f ca="1">IF(V$22,AveragePrices($F$21,V$23,V$24,$AJ49:$AJ49),AveragePrices($F$15,V$23,V$24,$AL49:$AL49))</f>
        <v>2.6516000000000002</v>
      </c>
      <c r="W49" s="129">
        <f ca="1">V49-'[4]Gas Average Basis'!V49</f>
        <v>-1.4799999999999702E-2</v>
      </c>
      <c r="X49" s="62">
        <f ca="1">IF(X$22,AveragePrices($F$21,X$23,X$24,$AJ49:$AJ49),AveragePrices($F$15,X$23,X$24,$AL49:$AL49))</f>
        <v>2.8160000000000003</v>
      </c>
      <c r="Y49" s="129"/>
      <c r="Z49" s="62">
        <f ca="1">IF(Z$22,AveragePrices($F$21,Z$23,Z$24,$AJ49:$AJ49),AveragePrices($F$15,Z$23,Z$24,$AL49:$AL49))</f>
        <v>2.7736666666666667</v>
      </c>
      <c r="AA49" s="129"/>
      <c r="AB49" s="62">
        <f ca="1">IF(AB$22,AveragePrices($F$21,AB$23,AB$24,$AJ49:$AJ49),AveragePrices($F$15,AB$23,AB$24,$AL49:$AL49))</f>
        <v>2.8474285714285719</v>
      </c>
      <c r="AC49" s="129">
        <f ca="1">AB49-'[4]Gas Average Basis'!AB49</f>
        <v>-1.9999999999993356E-3</v>
      </c>
      <c r="AD49" s="62">
        <f ca="1">IF(AD$22,AveragePrices($F$21,AD$23,AD$24,$AJ49:$AJ49),AveragePrices($F$15,AD$23,AD$24,$AL49:$AL49))</f>
        <v>2.8933333333333331</v>
      </c>
      <c r="AE49" s="129"/>
      <c r="AF49" s="62">
        <f ca="1">IF(AF$22,AveragePrices($F$21,AF$23,AF$24,$AJ49:$AJ49),AveragePrices($F$15,AF$23,AF$24,$AL49:$AL49))</f>
        <v>3.1276666666666664</v>
      </c>
      <c r="AG49" s="129"/>
      <c r="AH49" s="62">
        <f ca="1">IF(AH$22,AveragePrices($F$21,AH$23,AH$24,$AJ49:$AJ49),AveragePrices($F$15,AH$23,AH$24,$AL49:$AL49))</f>
        <v>3.3002000000000002</v>
      </c>
      <c r="AI49" s="92">
        <f ca="1">AH49-'[4]Gas Average Basis'!AH49</f>
        <v>3.9200000000000124E-2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35">
      <c r="C53" s="111"/>
      <c r="D53" s="96"/>
      <c r="E53" s="112"/>
      <c r="F53" s="112"/>
      <c r="R53" s="131"/>
      <c r="S53" s="93"/>
      <c r="T53" s="131" t="s">
        <v>137</v>
      </c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196" t="s">
        <v>82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25">
      <c r="C56" s="196">
        <f>PowerPrices!A2</f>
        <v>37160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132</v>
      </c>
      <c r="P57" s="95" t="s">
        <v>132</v>
      </c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131</v>
      </c>
      <c r="M58" s="97" t="s">
        <v>83</v>
      </c>
      <c r="N58" s="84"/>
      <c r="O58" s="97" t="s">
        <v>131</v>
      </c>
      <c r="P58" s="97" t="s">
        <v>83</v>
      </c>
      <c r="Q58" s="84"/>
      <c r="R58" s="97">
        <f>R$25</f>
        <v>37196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124</v>
      </c>
      <c r="AI58" s="84"/>
    </row>
    <row r="59" spans="3:38" ht="14.25" customHeight="1" thickBot="1" x14ac:dyDescent="0.25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">
      <c r="C60" s="100" t="s">
        <v>148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1.81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">
      <c r="C61" s="100" t="s">
        <v>150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1.73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">
      <c r="C62" s="100" t="s">
        <v>152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">
      <c r="C63" s="100" t="s">
        <v>155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1.77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">
      <c r="C67" s="65"/>
      <c r="L67" s="52"/>
    </row>
  </sheetData>
  <sheetCalcPr fullCalcOnLoad="1"/>
  <mergeCells count="9">
    <mergeCell ref="C56:AI56"/>
    <mergeCell ref="C55:AI55"/>
    <mergeCell ref="C59:AI59"/>
    <mergeCell ref="C38:AI38"/>
    <mergeCell ref="C48:AI48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8" sqref="F8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37165</v>
      </c>
      <c r="F2" s="6">
        <f t="shared" ref="F2:AE2" si="1">E2</f>
        <v>37165</v>
      </c>
      <c r="G2" s="6">
        <f t="shared" si="1"/>
        <v>37165</v>
      </c>
      <c r="H2" s="6">
        <f t="shared" si="1"/>
        <v>37165</v>
      </c>
      <c r="I2" s="6">
        <f t="shared" si="1"/>
        <v>37165</v>
      </c>
      <c r="J2" s="6">
        <f t="shared" si="1"/>
        <v>37165</v>
      </c>
      <c r="K2" s="6">
        <f t="shared" si="1"/>
        <v>37165</v>
      </c>
      <c r="L2" s="6">
        <f t="shared" si="1"/>
        <v>37165</v>
      </c>
      <c r="M2" s="6">
        <f t="shared" si="1"/>
        <v>37165</v>
      </c>
      <c r="N2" s="6">
        <f t="shared" si="1"/>
        <v>37165</v>
      </c>
      <c r="O2" s="6">
        <f t="shared" si="1"/>
        <v>37165</v>
      </c>
      <c r="P2" s="6">
        <f t="shared" si="1"/>
        <v>37165</v>
      </c>
      <c r="Q2" s="6">
        <f t="shared" si="1"/>
        <v>37165</v>
      </c>
      <c r="R2" s="6">
        <f t="shared" si="1"/>
        <v>37165</v>
      </c>
      <c r="S2" s="6">
        <f t="shared" si="1"/>
        <v>37165</v>
      </c>
      <c r="T2" s="6">
        <f t="shared" si="1"/>
        <v>37165</v>
      </c>
      <c r="U2" s="6">
        <f t="shared" si="1"/>
        <v>37165</v>
      </c>
      <c r="V2" s="6">
        <f t="shared" si="1"/>
        <v>37165</v>
      </c>
      <c r="W2" s="6">
        <f t="shared" si="1"/>
        <v>37165</v>
      </c>
      <c r="X2" s="6">
        <f t="shared" si="1"/>
        <v>37165</v>
      </c>
      <c r="Y2" s="6">
        <f t="shared" si="1"/>
        <v>37165</v>
      </c>
      <c r="Z2" s="6">
        <f t="shared" si="1"/>
        <v>37165</v>
      </c>
      <c r="AA2" s="6">
        <f t="shared" si="1"/>
        <v>37165</v>
      </c>
      <c r="AB2" s="25">
        <f t="shared" si="1"/>
        <v>37165</v>
      </c>
      <c r="AC2" s="25">
        <f t="shared" si="1"/>
        <v>37165</v>
      </c>
      <c r="AD2" s="25">
        <f t="shared" si="1"/>
        <v>37165</v>
      </c>
      <c r="AE2" s="25">
        <f t="shared" si="1"/>
        <v>37165</v>
      </c>
      <c r="AF2" s="25">
        <f>AE2</f>
        <v>37165</v>
      </c>
      <c r="AG2" s="25">
        <f>AE2</f>
        <v>37165</v>
      </c>
      <c r="AH2" s="25">
        <f>AF2</f>
        <v>37165</v>
      </c>
      <c r="AI2" s="25">
        <f>AH2</f>
        <v>37165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103</v>
      </c>
      <c r="K4" s="108" t="s">
        <v>47</v>
      </c>
      <c r="L4" s="109" t="s">
        <v>90</v>
      </c>
      <c r="M4" s="21" t="s">
        <v>104</v>
      </c>
      <c r="N4" s="110" t="s">
        <v>108</v>
      </c>
      <c r="O4" s="107" t="s">
        <v>160</v>
      </c>
      <c r="P4" s="107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1.85</v>
      </c>
      <c r="F8" s="10">
        <v>1.81</v>
      </c>
      <c r="G8" s="10">
        <v>1.5</v>
      </c>
      <c r="H8" s="10">
        <v>1.77</v>
      </c>
      <c r="I8" s="10">
        <v>1.24</v>
      </c>
      <c r="J8" s="10">
        <v>1.7150000000000001</v>
      </c>
      <c r="K8" s="10">
        <v>1.34</v>
      </c>
      <c r="L8" s="10">
        <v>1.6</v>
      </c>
      <c r="M8" s="10">
        <v>1.7150000000000001</v>
      </c>
      <c r="N8" s="10">
        <v>1.8041042</v>
      </c>
      <c r="O8" s="10">
        <v>1.05</v>
      </c>
      <c r="P8" s="10"/>
      <c r="Q8" s="10">
        <v>1.73</v>
      </c>
      <c r="R8" s="10">
        <v>1.63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1.7649999999999999</v>
      </c>
      <c r="F9" s="10">
        <v>1.89</v>
      </c>
      <c r="G9" s="10">
        <v>1.56</v>
      </c>
      <c r="H9" s="10">
        <v>1.875</v>
      </c>
      <c r="I9" s="10">
        <v>1.38</v>
      </c>
      <c r="J9" s="10">
        <v>1.38</v>
      </c>
      <c r="K9" s="10">
        <v>1.49</v>
      </c>
      <c r="L9" s="10">
        <v>1.605</v>
      </c>
      <c r="M9" s="10">
        <v>1.38</v>
      </c>
      <c r="N9" s="10">
        <v>1.238</v>
      </c>
      <c r="O9" s="10">
        <v>1.375</v>
      </c>
      <c r="P9" s="10"/>
      <c r="Q9" s="10">
        <v>1.69</v>
      </c>
      <c r="R9" s="10">
        <v>1.57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1.89</v>
      </c>
      <c r="G10" s="10">
        <v>1.55</v>
      </c>
      <c r="H10" s="10">
        <v>1.84</v>
      </c>
      <c r="I10" s="10">
        <v>1.37</v>
      </c>
      <c r="J10" s="10">
        <v>1.06</v>
      </c>
      <c r="K10" s="10">
        <v>1.46</v>
      </c>
      <c r="L10" s="10">
        <v>1.63</v>
      </c>
      <c r="M10" s="10">
        <v>1.42</v>
      </c>
      <c r="N10" s="10">
        <v>1.3620000000000001</v>
      </c>
      <c r="O10" s="10">
        <v>1.3</v>
      </c>
      <c r="P10" s="10"/>
      <c r="Q10" s="10">
        <v>1.73</v>
      </c>
      <c r="R10" s="10">
        <v>1.59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1.82</v>
      </c>
      <c r="F11" s="10">
        <v>1.89</v>
      </c>
      <c r="G11" s="10">
        <v>1.55</v>
      </c>
      <c r="H11" s="10">
        <v>1.84</v>
      </c>
      <c r="I11" s="10">
        <v>1.37</v>
      </c>
      <c r="J11" s="10">
        <v>1.06</v>
      </c>
      <c r="K11" s="10">
        <v>1.46</v>
      </c>
      <c r="L11" s="10">
        <v>1.63</v>
      </c>
      <c r="M11" s="10">
        <v>1.42</v>
      </c>
      <c r="N11" s="10">
        <v>1.3620000000000001</v>
      </c>
      <c r="O11" s="10">
        <v>1.3</v>
      </c>
      <c r="P11" s="10"/>
      <c r="Q11" s="10">
        <v>1.73</v>
      </c>
      <c r="R11" s="10">
        <v>1.59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1.82</v>
      </c>
      <c r="F12" s="10">
        <v>1.89</v>
      </c>
      <c r="G12" s="10">
        <v>1.55</v>
      </c>
      <c r="H12" s="10">
        <v>1.84</v>
      </c>
      <c r="I12" s="10">
        <v>1.37</v>
      </c>
      <c r="J12" s="10">
        <v>1.06</v>
      </c>
      <c r="K12" s="10">
        <v>1.46</v>
      </c>
      <c r="L12" s="10">
        <v>1.63</v>
      </c>
      <c r="M12" s="10">
        <v>1.42</v>
      </c>
      <c r="N12" s="10">
        <v>1.3620000000000001</v>
      </c>
      <c r="O12" s="10">
        <v>1.3</v>
      </c>
      <c r="P12" s="10"/>
      <c r="Q12" s="10">
        <v>1.73</v>
      </c>
      <c r="R12" s="10">
        <v>1.59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1.82</v>
      </c>
      <c r="F13" s="10">
        <v>1.89</v>
      </c>
      <c r="G13" s="10">
        <v>1.55</v>
      </c>
      <c r="H13" s="10">
        <v>1.84</v>
      </c>
      <c r="I13" s="10">
        <v>1.37</v>
      </c>
      <c r="J13" s="10">
        <v>1.06</v>
      </c>
      <c r="K13" s="10">
        <v>1.46</v>
      </c>
      <c r="L13" s="10">
        <v>1.63</v>
      </c>
      <c r="M13" s="10">
        <v>1.42</v>
      </c>
      <c r="N13" s="10">
        <v>1.3620000000000001</v>
      </c>
      <c r="O13" s="10">
        <v>1.3</v>
      </c>
      <c r="P13" s="10"/>
      <c r="Q13" s="10">
        <v>1.73</v>
      </c>
      <c r="R13" s="10">
        <v>1.59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1.82</v>
      </c>
      <c r="F14" s="10">
        <v>1.89</v>
      </c>
      <c r="G14" s="10">
        <v>1.55</v>
      </c>
      <c r="H14" s="10">
        <v>1.84</v>
      </c>
      <c r="I14" s="10">
        <v>1.37</v>
      </c>
      <c r="J14" s="10">
        <v>1.06</v>
      </c>
      <c r="K14" s="10">
        <v>1.46</v>
      </c>
      <c r="L14" s="10">
        <v>1.63</v>
      </c>
      <c r="M14" s="10">
        <v>1.42</v>
      </c>
      <c r="N14" s="10">
        <v>1.3620000000000001</v>
      </c>
      <c r="O14" s="10">
        <v>1.3</v>
      </c>
      <c r="P14" s="10"/>
      <c r="Q14" s="10">
        <v>1.73</v>
      </c>
      <c r="R14" s="10">
        <v>1.59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1.82</v>
      </c>
      <c r="F15" s="10">
        <v>1.89</v>
      </c>
      <c r="G15" s="10">
        <v>1.55</v>
      </c>
      <c r="H15" s="10">
        <v>1.84</v>
      </c>
      <c r="I15" s="10">
        <v>1.37</v>
      </c>
      <c r="J15" s="10">
        <v>1.06</v>
      </c>
      <c r="K15" s="10">
        <v>1.46</v>
      </c>
      <c r="L15" s="10">
        <v>1.63</v>
      </c>
      <c r="M15" s="10">
        <v>1.42</v>
      </c>
      <c r="N15" s="10">
        <v>1.3620000000000001</v>
      </c>
      <c r="O15" s="10">
        <v>1.3</v>
      </c>
      <c r="P15" s="10"/>
      <c r="Q15" s="10">
        <v>1.73</v>
      </c>
      <c r="R15" s="10">
        <v>1.59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1.82</v>
      </c>
      <c r="F16" s="10">
        <v>1.89</v>
      </c>
      <c r="G16" s="10">
        <v>1.55</v>
      </c>
      <c r="H16" s="10">
        <v>1.84</v>
      </c>
      <c r="I16" s="10">
        <v>1.37</v>
      </c>
      <c r="J16" s="10">
        <v>1.06</v>
      </c>
      <c r="K16" s="10">
        <v>1.46</v>
      </c>
      <c r="L16" s="10">
        <v>1.63</v>
      </c>
      <c r="M16" s="10">
        <v>1.42</v>
      </c>
      <c r="N16" s="10">
        <v>1.3620000000000001</v>
      </c>
      <c r="O16" s="10">
        <v>1.3</v>
      </c>
      <c r="P16" s="10"/>
      <c r="Q16" s="10">
        <v>1.73</v>
      </c>
      <c r="R16" s="10">
        <v>1.59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1.82</v>
      </c>
      <c r="F17" s="10">
        <v>1.89</v>
      </c>
      <c r="G17" s="10">
        <v>1.55</v>
      </c>
      <c r="H17" s="10">
        <v>1.84</v>
      </c>
      <c r="I17" s="10">
        <v>1.37</v>
      </c>
      <c r="J17" s="10">
        <v>1.06</v>
      </c>
      <c r="K17" s="10">
        <v>1.46</v>
      </c>
      <c r="L17" s="10">
        <v>1.63</v>
      </c>
      <c r="M17" s="10">
        <v>1.42</v>
      </c>
      <c r="N17" s="10">
        <v>1.3620000000000001</v>
      </c>
      <c r="O17" s="10">
        <v>1.3</v>
      </c>
      <c r="P17" s="10"/>
      <c r="Q17" s="10">
        <v>1.73</v>
      </c>
      <c r="R17" s="10">
        <v>1.59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1.82</v>
      </c>
      <c r="F18" s="10">
        <v>1.89</v>
      </c>
      <c r="G18" s="10">
        <v>1.55</v>
      </c>
      <c r="H18" s="10">
        <v>1.84</v>
      </c>
      <c r="I18" s="10">
        <v>1.37</v>
      </c>
      <c r="J18" s="10">
        <v>1.06</v>
      </c>
      <c r="K18" s="10">
        <v>1.46</v>
      </c>
      <c r="L18" s="10">
        <v>1.63</v>
      </c>
      <c r="M18" s="10">
        <v>1.42</v>
      </c>
      <c r="N18" s="10">
        <v>1.3620000000000001</v>
      </c>
      <c r="O18" s="10">
        <v>1.3</v>
      </c>
      <c r="P18" s="10"/>
      <c r="Q18" s="10">
        <v>1.73</v>
      </c>
      <c r="R18" s="10">
        <v>1.59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1.82</v>
      </c>
      <c r="F19" s="10">
        <v>1.89</v>
      </c>
      <c r="G19" s="10">
        <v>1.55</v>
      </c>
      <c r="H19" s="10">
        <v>1.84</v>
      </c>
      <c r="I19" s="10">
        <v>1.37</v>
      </c>
      <c r="J19" s="10">
        <v>1.06</v>
      </c>
      <c r="K19" s="10">
        <v>1.46</v>
      </c>
      <c r="L19" s="10">
        <v>1.63</v>
      </c>
      <c r="M19" s="10">
        <v>1.42</v>
      </c>
      <c r="N19" s="10">
        <v>1.3620000000000001</v>
      </c>
      <c r="O19" s="10">
        <v>1.3</v>
      </c>
      <c r="P19" s="10"/>
      <c r="Q19" s="10">
        <v>1.73</v>
      </c>
      <c r="R19" s="10">
        <v>1.59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1.82</v>
      </c>
      <c r="F20" s="10">
        <v>1.89</v>
      </c>
      <c r="G20" s="10">
        <v>1.55</v>
      </c>
      <c r="H20" s="10">
        <v>1.84</v>
      </c>
      <c r="I20" s="10">
        <v>1.37</v>
      </c>
      <c r="J20" s="10">
        <v>1.06</v>
      </c>
      <c r="K20" s="10">
        <v>1.46</v>
      </c>
      <c r="L20" s="10">
        <v>1.63</v>
      </c>
      <c r="M20" s="10">
        <v>1.42</v>
      </c>
      <c r="N20" s="10">
        <v>1.3620000000000001</v>
      </c>
      <c r="O20" s="10">
        <v>1.3</v>
      </c>
      <c r="P20" s="10"/>
      <c r="Q20" s="10">
        <v>1.73</v>
      </c>
      <c r="R20" s="10">
        <v>1.59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1.82</v>
      </c>
      <c r="F21" s="10">
        <v>1.89</v>
      </c>
      <c r="G21" s="10">
        <v>1.55</v>
      </c>
      <c r="H21" s="10">
        <v>1.84</v>
      </c>
      <c r="I21" s="10">
        <v>1.37</v>
      </c>
      <c r="J21" s="10">
        <v>1.06</v>
      </c>
      <c r="K21" s="10">
        <v>1.46</v>
      </c>
      <c r="L21" s="10">
        <v>1.63</v>
      </c>
      <c r="M21" s="10">
        <v>1.42</v>
      </c>
      <c r="N21" s="10">
        <v>1.3620000000000001</v>
      </c>
      <c r="O21" s="10">
        <v>1.3</v>
      </c>
      <c r="P21" s="10"/>
      <c r="Q21" s="10">
        <v>1.73</v>
      </c>
      <c r="R21" s="10">
        <v>1.59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1.82</v>
      </c>
      <c r="F22" s="10">
        <v>1.89</v>
      </c>
      <c r="G22" s="10">
        <v>1.55</v>
      </c>
      <c r="H22" s="10">
        <v>1.84</v>
      </c>
      <c r="I22" s="10">
        <v>1.37</v>
      </c>
      <c r="J22" s="10">
        <v>1.06</v>
      </c>
      <c r="K22" s="10">
        <v>1.46</v>
      </c>
      <c r="L22" s="10">
        <v>1.63</v>
      </c>
      <c r="M22" s="10">
        <v>1.42</v>
      </c>
      <c r="N22" s="10">
        <v>1.3620000000000001</v>
      </c>
      <c r="O22" s="10">
        <v>1.3</v>
      </c>
      <c r="P22" s="10"/>
      <c r="Q22" s="10">
        <v>1.73</v>
      </c>
      <c r="R22" s="10">
        <v>1.59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1.82</v>
      </c>
      <c r="F23" s="10">
        <v>1.89</v>
      </c>
      <c r="G23" s="10">
        <v>1.55</v>
      </c>
      <c r="H23" s="10">
        <v>1.84</v>
      </c>
      <c r="I23" s="10">
        <v>1.37</v>
      </c>
      <c r="J23" s="10">
        <v>1.06</v>
      </c>
      <c r="K23" s="10">
        <v>1.46</v>
      </c>
      <c r="L23" s="10">
        <v>1.63</v>
      </c>
      <c r="M23" s="10">
        <v>1.42</v>
      </c>
      <c r="N23" s="10">
        <v>1.3620000000000001</v>
      </c>
      <c r="O23" s="10">
        <v>1.3</v>
      </c>
      <c r="P23" s="10"/>
      <c r="Q23" s="10">
        <v>1.73</v>
      </c>
      <c r="R23" s="10">
        <v>1.59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1.82</v>
      </c>
      <c r="F24" s="10">
        <v>1.89</v>
      </c>
      <c r="G24" s="10">
        <v>1.55</v>
      </c>
      <c r="H24" s="10">
        <v>1.84</v>
      </c>
      <c r="I24" s="10">
        <v>1.37</v>
      </c>
      <c r="J24" s="10">
        <v>1.06</v>
      </c>
      <c r="K24" s="10">
        <v>1.46</v>
      </c>
      <c r="L24" s="10">
        <v>1.63</v>
      </c>
      <c r="M24" s="10">
        <v>1.42</v>
      </c>
      <c r="N24" s="10">
        <v>1.3620000000000001</v>
      </c>
      <c r="O24" s="10">
        <v>1.3</v>
      </c>
      <c r="P24" s="10"/>
      <c r="Q24" s="10">
        <v>1.73</v>
      </c>
      <c r="R24" s="10">
        <v>1.59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1.82</v>
      </c>
      <c r="F25" s="10">
        <v>1.89</v>
      </c>
      <c r="G25" s="10">
        <v>1.55</v>
      </c>
      <c r="H25" s="10">
        <v>1.84</v>
      </c>
      <c r="I25" s="10">
        <v>1.37</v>
      </c>
      <c r="J25" s="10">
        <v>1.06</v>
      </c>
      <c r="K25" s="10">
        <v>1.46</v>
      </c>
      <c r="L25" s="10">
        <v>1.63</v>
      </c>
      <c r="M25" s="10">
        <v>1.42</v>
      </c>
      <c r="N25" s="10">
        <v>1.3620000000000001</v>
      </c>
      <c r="O25" s="10">
        <v>1.3</v>
      </c>
      <c r="P25" s="10"/>
      <c r="Q25" s="10">
        <v>1.73</v>
      </c>
      <c r="R25" s="10">
        <v>1.59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1.82</v>
      </c>
      <c r="F26" s="10">
        <v>1.89</v>
      </c>
      <c r="G26" s="10">
        <v>1.55</v>
      </c>
      <c r="H26" s="10">
        <v>1.84</v>
      </c>
      <c r="I26" s="10">
        <v>1.37</v>
      </c>
      <c r="J26" s="10">
        <v>1.06</v>
      </c>
      <c r="K26" s="10">
        <v>1.46</v>
      </c>
      <c r="L26" s="10">
        <v>1.63</v>
      </c>
      <c r="M26" s="10">
        <v>1.42</v>
      </c>
      <c r="N26" s="10">
        <v>1.3620000000000001</v>
      </c>
      <c r="O26" s="10">
        <v>1.3</v>
      </c>
      <c r="P26" s="10"/>
      <c r="Q26" s="10">
        <v>1.73</v>
      </c>
      <c r="R26" s="10">
        <v>1.59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1.82</v>
      </c>
      <c r="F27" s="10">
        <v>1.89</v>
      </c>
      <c r="G27" s="10">
        <v>1.55</v>
      </c>
      <c r="H27" s="10">
        <v>1.84</v>
      </c>
      <c r="I27" s="10">
        <v>1.37</v>
      </c>
      <c r="J27" s="10">
        <v>1.06</v>
      </c>
      <c r="K27" s="10">
        <v>1.46</v>
      </c>
      <c r="L27" s="10">
        <v>1.63</v>
      </c>
      <c r="M27" s="10">
        <v>1.42</v>
      </c>
      <c r="N27" s="10">
        <v>1.3620000000000001</v>
      </c>
      <c r="O27" s="10">
        <v>1.3</v>
      </c>
      <c r="P27" s="10"/>
      <c r="Q27" s="10">
        <v>1.73</v>
      </c>
      <c r="R27" s="10">
        <v>1.59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1.82</v>
      </c>
      <c r="F28" s="10">
        <v>1.89</v>
      </c>
      <c r="G28" s="10">
        <v>1.55</v>
      </c>
      <c r="H28" s="10">
        <v>1.84</v>
      </c>
      <c r="I28" s="10">
        <v>1.37</v>
      </c>
      <c r="J28" s="10">
        <v>1.06</v>
      </c>
      <c r="K28" s="10">
        <v>1.46</v>
      </c>
      <c r="L28" s="10">
        <v>1.63</v>
      </c>
      <c r="M28" s="10">
        <v>1.42</v>
      </c>
      <c r="N28" s="10">
        <v>1.3620000000000001</v>
      </c>
      <c r="O28" s="10">
        <v>1.3</v>
      </c>
      <c r="P28" s="10"/>
      <c r="Q28" s="10">
        <v>1.73</v>
      </c>
      <c r="R28" s="10">
        <v>1.59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1.82</v>
      </c>
      <c r="F29" s="10">
        <v>1.89</v>
      </c>
      <c r="G29" s="10">
        <v>1.55</v>
      </c>
      <c r="H29" s="10">
        <v>1.84</v>
      </c>
      <c r="I29" s="10">
        <v>1.37</v>
      </c>
      <c r="J29" s="10">
        <v>1.06</v>
      </c>
      <c r="K29" s="10">
        <v>1.46</v>
      </c>
      <c r="L29" s="10">
        <v>1.63</v>
      </c>
      <c r="M29" s="10">
        <v>1.42</v>
      </c>
      <c r="N29" s="10">
        <v>1.3620000000000001</v>
      </c>
      <c r="O29" s="10">
        <v>1.3</v>
      </c>
      <c r="P29" s="10"/>
      <c r="Q29" s="10">
        <v>1.73</v>
      </c>
      <c r="R29" s="10">
        <v>1.59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1.82</v>
      </c>
      <c r="F30" s="10">
        <v>1.89</v>
      </c>
      <c r="G30" s="10">
        <v>1.55</v>
      </c>
      <c r="H30" s="10">
        <v>1.84</v>
      </c>
      <c r="I30" s="10">
        <v>1.37</v>
      </c>
      <c r="J30" s="10">
        <v>1.06</v>
      </c>
      <c r="K30" s="10">
        <v>1.46</v>
      </c>
      <c r="L30" s="10">
        <v>1.63</v>
      </c>
      <c r="M30" s="10">
        <v>1.42</v>
      </c>
      <c r="N30" s="10">
        <v>1.3620000000000001</v>
      </c>
      <c r="O30" s="10">
        <v>1.3</v>
      </c>
      <c r="P30" s="10"/>
      <c r="Q30" s="10">
        <v>1.73</v>
      </c>
      <c r="R30" s="10">
        <v>1.59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1.82</v>
      </c>
      <c r="F31" s="10">
        <v>1.89</v>
      </c>
      <c r="G31" s="10">
        <v>1.55</v>
      </c>
      <c r="H31" s="10">
        <v>1.84</v>
      </c>
      <c r="I31" s="10">
        <v>1.37</v>
      </c>
      <c r="J31" s="10">
        <v>1.06</v>
      </c>
      <c r="K31" s="10">
        <v>1.46</v>
      </c>
      <c r="L31" s="10">
        <v>1.63</v>
      </c>
      <c r="M31" s="10">
        <v>1.42</v>
      </c>
      <c r="N31" s="10">
        <v>1.3620000000000001</v>
      </c>
      <c r="O31" s="10">
        <v>1.3</v>
      </c>
      <c r="P31" s="10"/>
      <c r="Q31" s="10">
        <v>1.73</v>
      </c>
      <c r="R31" s="10">
        <v>1.59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1.82</v>
      </c>
      <c r="F32" s="10">
        <v>1.89</v>
      </c>
      <c r="G32" s="10">
        <v>1.55</v>
      </c>
      <c r="H32" s="10">
        <v>1.84</v>
      </c>
      <c r="I32" s="10">
        <v>1.37</v>
      </c>
      <c r="J32" s="10">
        <v>1.06</v>
      </c>
      <c r="K32" s="10">
        <v>1.46</v>
      </c>
      <c r="L32" s="10">
        <v>1.63</v>
      </c>
      <c r="M32" s="10">
        <v>1.42</v>
      </c>
      <c r="N32" s="10">
        <v>1.3620000000000001</v>
      </c>
      <c r="O32" s="10">
        <v>1.3</v>
      </c>
      <c r="P32" s="10"/>
      <c r="Q32" s="10">
        <v>1.73</v>
      </c>
      <c r="R32" s="10">
        <v>1.59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1.82</v>
      </c>
      <c r="F33" s="10">
        <v>1.89</v>
      </c>
      <c r="G33" s="10">
        <v>1.55</v>
      </c>
      <c r="H33" s="10">
        <v>1.84</v>
      </c>
      <c r="I33" s="10">
        <v>1.37</v>
      </c>
      <c r="J33" s="10">
        <v>1.06</v>
      </c>
      <c r="K33" s="10">
        <v>1.46</v>
      </c>
      <c r="L33" s="10">
        <v>1.63</v>
      </c>
      <c r="M33" s="10">
        <v>1.42</v>
      </c>
      <c r="N33" s="10">
        <v>1.3620000000000001</v>
      </c>
      <c r="O33" s="10">
        <v>1.3</v>
      </c>
      <c r="P33" s="10"/>
      <c r="Q33" s="10">
        <v>1.73</v>
      </c>
      <c r="R33" s="10">
        <v>1.59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1.82</v>
      </c>
      <c r="F34" s="10">
        <v>1.89</v>
      </c>
      <c r="G34" s="10">
        <v>1.55</v>
      </c>
      <c r="H34" s="10">
        <v>1.84</v>
      </c>
      <c r="I34" s="10">
        <v>1.37</v>
      </c>
      <c r="J34" s="10">
        <v>1.06</v>
      </c>
      <c r="K34" s="10">
        <v>1.46</v>
      </c>
      <c r="L34" s="10">
        <v>1.63</v>
      </c>
      <c r="M34" s="10">
        <v>1.42</v>
      </c>
      <c r="N34" s="10">
        <v>1.3620000000000001</v>
      </c>
      <c r="O34" s="10">
        <v>1.3</v>
      </c>
      <c r="P34" s="10"/>
      <c r="Q34" s="10">
        <v>1.73</v>
      </c>
      <c r="R34" s="10">
        <v>1.59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1.82</v>
      </c>
      <c r="F35" s="10">
        <v>1.89</v>
      </c>
      <c r="G35" s="10">
        <v>1.55</v>
      </c>
      <c r="H35" s="10">
        <v>1.84</v>
      </c>
      <c r="I35" s="10">
        <v>1.37</v>
      </c>
      <c r="J35" s="10">
        <v>1.06</v>
      </c>
      <c r="K35" s="10">
        <v>1.46</v>
      </c>
      <c r="L35" s="10">
        <v>1.63</v>
      </c>
      <c r="M35" s="10">
        <v>1.42</v>
      </c>
      <c r="N35" s="10">
        <v>1.3620000000000001</v>
      </c>
      <c r="O35" s="10">
        <v>1.3</v>
      </c>
      <c r="P35" s="10"/>
      <c r="Q35" s="10">
        <v>1.73</v>
      </c>
      <c r="R35" s="10">
        <v>1.59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1.82</v>
      </c>
      <c r="F36" s="10">
        <v>1.89</v>
      </c>
      <c r="G36" s="10">
        <v>1.55</v>
      </c>
      <c r="H36" s="10">
        <v>1.84</v>
      </c>
      <c r="I36" s="10">
        <v>1.37</v>
      </c>
      <c r="J36" s="10">
        <v>1.06</v>
      </c>
      <c r="K36" s="10">
        <v>1.46</v>
      </c>
      <c r="L36" s="10">
        <v>1.63</v>
      </c>
      <c r="M36" s="10">
        <v>1.42</v>
      </c>
      <c r="N36" s="10">
        <v>1.3620000000000001</v>
      </c>
      <c r="O36" s="10">
        <v>1.3</v>
      </c>
      <c r="P36" s="10"/>
      <c r="Q36" s="10">
        <v>1.73</v>
      </c>
      <c r="R36" s="10">
        <v>1.59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1.82</v>
      </c>
      <c r="F37" s="10">
        <v>1.89</v>
      </c>
      <c r="G37" s="10">
        <v>1.55</v>
      </c>
      <c r="H37" s="10">
        <v>1.84</v>
      </c>
      <c r="I37" s="10">
        <v>1.37</v>
      </c>
      <c r="J37" s="10">
        <v>1.06</v>
      </c>
      <c r="K37" s="10">
        <v>1.46</v>
      </c>
      <c r="L37" s="10">
        <v>1.63</v>
      </c>
      <c r="M37" s="10">
        <v>1.42</v>
      </c>
      <c r="N37" s="10">
        <v>1.3620000000000001</v>
      </c>
      <c r="O37" s="10">
        <v>1.3</v>
      </c>
      <c r="P37" s="10"/>
      <c r="Q37" s="10">
        <v>1.73</v>
      </c>
      <c r="R37" s="10">
        <v>1.59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1.82</v>
      </c>
      <c r="F38" s="10">
        <v>1.89</v>
      </c>
      <c r="G38" s="10">
        <v>1.55</v>
      </c>
      <c r="H38" s="10">
        <v>1.84</v>
      </c>
      <c r="I38" s="10">
        <v>1.37</v>
      </c>
      <c r="J38" s="10">
        <v>1.06</v>
      </c>
      <c r="K38" s="10">
        <v>1.46</v>
      </c>
      <c r="L38" s="10">
        <v>1.63</v>
      </c>
      <c r="M38" s="10">
        <v>1.42</v>
      </c>
      <c r="N38" s="10">
        <v>1.3620000000000001</v>
      </c>
      <c r="O38" s="10">
        <v>1.3</v>
      </c>
      <c r="P38" s="10"/>
      <c r="Q38" s="10">
        <v>1.73</v>
      </c>
      <c r="R38" s="10">
        <v>1.59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/>
      <c r="E39" s="10"/>
      <c r="F39" s="10">
        <v>1.89</v>
      </c>
      <c r="G39" s="10">
        <v>1.55</v>
      </c>
      <c r="H39" s="10">
        <v>1.84</v>
      </c>
      <c r="I39" s="10">
        <v>1.37</v>
      </c>
      <c r="J39" s="10">
        <v>1.06</v>
      </c>
      <c r="K39" s="10">
        <v>1.46</v>
      </c>
      <c r="L39" s="10"/>
      <c r="M39" s="10">
        <v>1.42</v>
      </c>
      <c r="N39" s="10">
        <v>1.3620000000000001</v>
      </c>
      <c r="O39" s="10">
        <v>1.3</v>
      </c>
      <c r="P39" s="10"/>
      <c r="Q39" s="10">
        <v>1.73</v>
      </c>
      <c r="R39" s="10">
        <v>1.59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/>
      <c r="E40" s="10"/>
      <c r="F40" s="10">
        <v>1.89</v>
      </c>
      <c r="G40" s="10">
        <v>1.55</v>
      </c>
      <c r="H40" s="10">
        <v>1.84</v>
      </c>
      <c r="I40" s="10">
        <v>1.37</v>
      </c>
      <c r="J40" s="10">
        <v>1.06</v>
      </c>
      <c r="K40" s="10">
        <v>1.46</v>
      </c>
      <c r="L40" s="10"/>
      <c r="M40" s="10">
        <v>1.42</v>
      </c>
      <c r="N40" s="10">
        <v>1.3620000000000001</v>
      </c>
      <c r="O40" s="10">
        <v>1.3</v>
      </c>
      <c r="P40" s="10"/>
      <c r="Q40" s="10">
        <v>1.73</v>
      </c>
      <c r="R40" s="10">
        <v>1.59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/>
      <c r="E41" s="10"/>
      <c r="F41" s="10">
        <v>1.89</v>
      </c>
      <c r="G41" s="10">
        <v>1.55</v>
      </c>
      <c r="H41" s="10">
        <v>1.84</v>
      </c>
      <c r="I41" s="10">
        <v>1.37</v>
      </c>
      <c r="J41" s="10">
        <v>1.06</v>
      </c>
      <c r="K41" s="10">
        <v>1.46</v>
      </c>
      <c r="L41" s="10"/>
      <c r="M41" s="10">
        <v>1.42</v>
      </c>
      <c r="N41" s="10">
        <v>1.3620000000000001</v>
      </c>
      <c r="O41" s="10">
        <v>1.3</v>
      </c>
      <c r="P41" s="10"/>
      <c r="Q41" s="10">
        <v>1.73</v>
      </c>
      <c r="R41" s="10">
        <v>1.59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/>
      <c r="E42" s="10"/>
      <c r="F42" s="10">
        <v>1.89</v>
      </c>
      <c r="G42" s="10">
        <v>1.55</v>
      </c>
      <c r="H42" s="10">
        <v>1.84</v>
      </c>
      <c r="I42" s="10">
        <v>1.37</v>
      </c>
      <c r="J42" s="10">
        <v>1.06</v>
      </c>
      <c r="K42" s="10">
        <v>1.46</v>
      </c>
      <c r="L42" s="10"/>
      <c r="M42" s="10">
        <v>1.42</v>
      </c>
      <c r="N42" s="10">
        <v>1.3620000000000001</v>
      </c>
      <c r="O42" s="10">
        <v>1.3</v>
      </c>
      <c r="P42" s="10"/>
      <c r="Q42" s="10">
        <v>1.73</v>
      </c>
      <c r="R42" s="10">
        <v>1.59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/>
      <c r="E43" s="10"/>
      <c r="F43" s="10">
        <v>1.89</v>
      </c>
      <c r="G43" s="10">
        <v>1.55</v>
      </c>
      <c r="H43" s="10">
        <v>1.84</v>
      </c>
      <c r="I43" s="10">
        <v>1.37</v>
      </c>
      <c r="J43" s="10">
        <v>1.06</v>
      </c>
      <c r="K43" s="10">
        <v>1.46</v>
      </c>
      <c r="L43" s="10"/>
      <c r="M43" s="10">
        <v>1.42</v>
      </c>
      <c r="N43" s="10">
        <v>1.3620000000000001</v>
      </c>
      <c r="O43" s="10">
        <v>1.3</v>
      </c>
      <c r="P43" s="10"/>
      <c r="Q43" s="10">
        <v>1.73</v>
      </c>
      <c r="R43" s="10">
        <v>1.59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/>
      <c r="E44" s="10"/>
      <c r="F44" s="10">
        <v>1.89</v>
      </c>
      <c r="G44" s="10">
        <v>1.55</v>
      </c>
      <c r="H44" s="10">
        <v>1.84</v>
      </c>
      <c r="I44" s="10">
        <v>1.37</v>
      </c>
      <c r="J44" s="10">
        <v>1.06</v>
      </c>
      <c r="K44" s="10">
        <v>1.46</v>
      </c>
      <c r="L44" s="10"/>
      <c r="M44" s="10">
        <v>1.42</v>
      </c>
      <c r="N44" s="10">
        <v>1.3620000000000001</v>
      </c>
      <c r="O44" s="10">
        <v>1.3</v>
      </c>
      <c r="P44" s="10"/>
      <c r="Q44" s="10">
        <v>1.73</v>
      </c>
      <c r="R44" s="10">
        <v>1.59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/>
      <c r="E45" s="10"/>
      <c r="F45" s="10">
        <v>1.89</v>
      </c>
      <c r="G45" s="10">
        <v>1.55</v>
      </c>
      <c r="H45" s="10">
        <v>1.84</v>
      </c>
      <c r="I45" s="10">
        <v>1.37</v>
      </c>
      <c r="J45" s="10">
        <v>1.06</v>
      </c>
      <c r="K45" s="10">
        <v>1.46</v>
      </c>
      <c r="L45" s="10"/>
      <c r="M45" s="10">
        <v>1.42</v>
      </c>
      <c r="N45" s="10">
        <v>1.3620000000000001</v>
      </c>
      <c r="O45" s="10">
        <v>1.3</v>
      </c>
      <c r="P45" s="10"/>
      <c r="Q45" s="10">
        <v>1.73</v>
      </c>
      <c r="R45" s="10">
        <v>1.59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/>
      <c r="E46" s="10"/>
      <c r="F46" s="10">
        <v>1.89</v>
      </c>
      <c r="G46" s="10">
        <v>1.55</v>
      </c>
      <c r="H46" s="10">
        <v>1.84</v>
      </c>
      <c r="I46" s="10">
        <v>1.37</v>
      </c>
      <c r="J46" s="10">
        <v>1.06</v>
      </c>
      <c r="K46" s="10">
        <v>1.46</v>
      </c>
      <c r="L46" s="10"/>
      <c r="M46" s="10">
        <v>1.42</v>
      </c>
      <c r="N46" s="10">
        <v>1.3620000000000001</v>
      </c>
      <c r="O46" s="10">
        <v>1.3</v>
      </c>
      <c r="P46" s="10"/>
      <c r="Q46" s="10">
        <v>1.73</v>
      </c>
      <c r="R46" s="10">
        <v>1.59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/>
      <c r="E47" s="10"/>
      <c r="F47" s="10">
        <v>1.89</v>
      </c>
      <c r="G47" s="10">
        <v>1.55</v>
      </c>
      <c r="H47" s="10">
        <v>1.84</v>
      </c>
      <c r="I47" s="10">
        <v>1.37</v>
      </c>
      <c r="J47" s="10">
        <v>1.06</v>
      </c>
      <c r="K47" s="10">
        <v>1.46</v>
      </c>
      <c r="L47" s="10"/>
      <c r="M47" s="10">
        <v>1.42</v>
      </c>
      <c r="N47" s="10">
        <v>1.3620000000000001</v>
      </c>
      <c r="O47" s="10">
        <v>1.3</v>
      </c>
      <c r="P47" s="10"/>
      <c r="Q47" s="10">
        <v>1.73</v>
      </c>
      <c r="R47" s="10">
        <v>1.59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/>
      <c r="E48" s="10"/>
      <c r="F48" s="10">
        <v>1.89</v>
      </c>
      <c r="G48" s="10">
        <v>1.55</v>
      </c>
      <c r="H48" s="10">
        <v>1.84</v>
      </c>
      <c r="I48" s="10">
        <v>1.37</v>
      </c>
      <c r="J48" s="10">
        <v>1.06</v>
      </c>
      <c r="K48" s="10">
        <v>1.46</v>
      </c>
      <c r="L48" s="10"/>
      <c r="M48" s="10">
        <v>1.42</v>
      </c>
      <c r="N48" s="10">
        <v>1.3620000000000001</v>
      </c>
      <c r="O48" s="10">
        <v>1.3</v>
      </c>
      <c r="P48" s="10"/>
      <c r="Q48" s="10">
        <v>1.73</v>
      </c>
      <c r="R48" s="10">
        <v>1.59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/>
      <c r="E49" s="10"/>
      <c r="F49" s="10">
        <v>1.89</v>
      </c>
      <c r="G49" s="10">
        <v>1.55</v>
      </c>
      <c r="H49" s="10">
        <v>1.84</v>
      </c>
      <c r="I49" s="10">
        <v>1.37</v>
      </c>
      <c r="J49" s="10">
        <v>1.06</v>
      </c>
      <c r="K49" s="10">
        <v>1.46</v>
      </c>
      <c r="L49" s="10"/>
      <c r="M49" s="10">
        <v>1.42</v>
      </c>
      <c r="N49" s="10">
        <v>1.3620000000000001</v>
      </c>
      <c r="O49" s="10">
        <v>1.3</v>
      </c>
      <c r="P49" s="10"/>
      <c r="Q49" s="10">
        <v>1.73</v>
      </c>
      <c r="R49" s="10">
        <v>1.59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/>
      <c r="E50" s="10"/>
      <c r="F50" s="10">
        <v>1.89</v>
      </c>
      <c r="G50" s="10">
        <v>1.55</v>
      </c>
      <c r="H50" s="10">
        <v>1.84</v>
      </c>
      <c r="I50" s="10">
        <v>1.37</v>
      </c>
      <c r="J50" s="10">
        <v>1.06</v>
      </c>
      <c r="K50" s="10">
        <v>1.46</v>
      </c>
      <c r="L50" s="10"/>
      <c r="M50" s="10">
        <v>1.42</v>
      </c>
      <c r="N50" s="10">
        <v>1.3620000000000001</v>
      </c>
      <c r="O50" s="10">
        <v>1.3</v>
      </c>
      <c r="P50" s="10"/>
      <c r="Q50" s="10">
        <v>1.73</v>
      </c>
      <c r="R50" s="10">
        <v>1.59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/>
      <c r="E51" s="10"/>
      <c r="F51" s="10">
        <v>1.89</v>
      </c>
      <c r="G51" s="10">
        <v>1.55</v>
      </c>
      <c r="H51" s="10">
        <v>1.84</v>
      </c>
      <c r="I51" s="10">
        <v>1.37</v>
      </c>
      <c r="J51" s="10">
        <v>1.06</v>
      </c>
      <c r="K51" s="10">
        <v>1.46</v>
      </c>
      <c r="L51" s="10"/>
      <c r="M51" s="10">
        <v>1.42</v>
      </c>
      <c r="N51" s="10">
        <v>1.3620000000000001</v>
      </c>
      <c r="O51" s="10">
        <v>1.3</v>
      </c>
      <c r="P51" s="10"/>
      <c r="Q51" s="10">
        <v>1.73</v>
      </c>
      <c r="R51" s="10">
        <v>1.59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/>
      <c r="E52" s="10"/>
      <c r="F52" s="10">
        <v>1.89</v>
      </c>
      <c r="G52" s="10">
        <v>1.55</v>
      </c>
      <c r="H52" s="10">
        <v>1.84</v>
      </c>
      <c r="I52" s="10">
        <v>1.37</v>
      </c>
      <c r="J52" s="10">
        <v>1.06</v>
      </c>
      <c r="K52" s="10">
        <v>1.46</v>
      </c>
      <c r="L52" s="10"/>
      <c r="M52" s="10">
        <v>1.42</v>
      </c>
      <c r="N52" s="10">
        <v>1.3620000000000001</v>
      </c>
      <c r="O52" s="10">
        <v>1.3</v>
      </c>
      <c r="P52" s="10"/>
      <c r="Q52" s="10">
        <v>1.73</v>
      </c>
      <c r="R52" s="10">
        <v>1.59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/>
      <c r="E53" s="10"/>
      <c r="F53" s="10">
        <v>1.89</v>
      </c>
      <c r="G53" s="10">
        <v>1.55</v>
      </c>
      <c r="H53" s="10">
        <v>1.84</v>
      </c>
      <c r="I53" s="10">
        <v>1.37</v>
      </c>
      <c r="J53" s="10">
        <v>1.06</v>
      </c>
      <c r="K53" s="10">
        <v>1.46</v>
      </c>
      <c r="L53" s="10"/>
      <c r="M53" s="10">
        <v>1.42</v>
      </c>
      <c r="N53" s="10">
        <v>1.3620000000000001</v>
      </c>
      <c r="O53" s="10">
        <v>1.3</v>
      </c>
      <c r="P53" s="10"/>
      <c r="Q53" s="10">
        <v>1.73</v>
      </c>
      <c r="R53" s="10">
        <v>1.59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/>
      <c r="E54" s="10"/>
      <c r="F54" s="10">
        <v>1.89</v>
      </c>
      <c r="G54" s="10">
        <v>1.55</v>
      </c>
      <c r="H54" s="10">
        <v>1.84</v>
      </c>
      <c r="I54" s="10">
        <v>1.37</v>
      </c>
      <c r="J54" s="10">
        <v>1.06</v>
      </c>
      <c r="K54" s="10">
        <v>1.46</v>
      </c>
      <c r="L54" s="10"/>
      <c r="M54" s="10">
        <v>1.42</v>
      </c>
      <c r="N54" s="10">
        <v>1.3620000000000001</v>
      </c>
      <c r="O54" s="10">
        <v>1.3</v>
      </c>
      <c r="P54" s="10"/>
      <c r="Q54" s="10">
        <v>1.73</v>
      </c>
      <c r="R54" s="10">
        <v>1.59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/>
      <c r="E55" s="10"/>
      <c r="F55" s="10">
        <v>1.89</v>
      </c>
      <c r="G55" s="10">
        <v>1.55</v>
      </c>
      <c r="H55" s="10">
        <v>1.84</v>
      </c>
      <c r="I55" s="10">
        <v>1.37</v>
      </c>
      <c r="J55" s="10">
        <v>1.06</v>
      </c>
      <c r="K55" s="10">
        <v>1.46</v>
      </c>
      <c r="L55" s="10"/>
      <c r="M55" s="10">
        <v>1.42</v>
      </c>
      <c r="N55" s="10">
        <v>1.3620000000000001</v>
      </c>
      <c r="O55" s="10">
        <v>1.3</v>
      </c>
      <c r="P55" s="10"/>
      <c r="Q55" s="10">
        <v>1.73</v>
      </c>
      <c r="R55" s="10">
        <v>1.59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/>
      <c r="E56" s="10"/>
      <c r="F56" s="10">
        <v>1.89</v>
      </c>
      <c r="G56" s="10">
        <v>1.55</v>
      </c>
      <c r="H56" s="10">
        <v>1.84</v>
      </c>
      <c r="I56" s="10">
        <v>1.37</v>
      </c>
      <c r="J56" s="10">
        <v>1.06</v>
      </c>
      <c r="K56" s="10">
        <v>1.46</v>
      </c>
      <c r="L56" s="10"/>
      <c r="M56" s="10">
        <v>1.42</v>
      </c>
      <c r="N56" s="10">
        <v>1.3620000000000001</v>
      </c>
      <c r="O56" s="10">
        <v>1.3</v>
      </c>
      <c r="P56" s="10"/>
      <c r="Q56" s="10">
        <v>1.73</v>
      </c>
      <c r="R56" s="10">
        <v>1.59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/>
      <c r="E57" s="10"/>
      <c r="F57" s="10">
        <v>1.89</v>
      </c>
      <c r="G57" s="10">
        <v>1.55</v>
      </c>
      <c r="H57" s="10">
        <v>1.84</v>
      </c>
      <c r="I57" s="10">
        <v>1.37</v>
      </c>
      <c r="J57" s="10">
        <v>1.06</v>
      </c>
      <c r="K57" s="10">
        <v>1.46</v>
      </c>
      <c r="L57" s="10"/>
      <c r="M57" s="10">
        <v>1.42</v>
      </c>
      <c r="N57" s="10">
        <v>1.3620000000000001</v>
      </c>
      <c r="O57" s="10">
        <v>1.3</v>
      </c>
      <c r="P57" s="10"/>
      <c r="Q57" s="10">
        <v>1.73</v>
      </c>
      <c r="R57" s="10">
        <v>1.59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/>
      <c r="E58" s="10"/>
      <c r="F58" s="10">
        <v>1.89</v>
      </c>
      <c r="G58" s="10">
        <v>1.55</v>
      </c>
      <c r="H58" s="10">
        <v>1.84</v>
      </c>
      <c r="I58" s="10">
        <v>1.37</v>
      </c>
      <c r="J58" s="10">
        <v>1.06</v>
      </c>
      <c r="K58" s="10">
        <v>1.46</v>
      </c>
      <c r="L58" s="10"/>
      <c r="M58" s="10">
        <v>1.42</v>
      </c>
      <c r="N58" s="10">
        <v>1.3620000000000001</v>
      </c>
      <c r="O58" s="10">
        <v>1.3</v>
      </c>
      <c r="P58" s="10"/>
      <c r="Q58" s="10">
        <v>1.73</v>
      </c>
      <c r="R58" s="10">
        <v>1.59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/>
      <c r="E59" s="10"/>
      <c r="F59" s="10">
        <v>1.89</v>
      </c>
      <c r="G59" s="10">
        <v>1.55</v>
      </c>
      <c r="H59" s="10">
        <v>1.84</v>
      </c>
      <c r="I59" s="10">
        <v>1.37</v>
      </c>
      <c r="J59" s="10">
        <v>1.06</v>
      </c>
      <c r="K59" s="10">
        <v>1.46</v>
      </c>
      <c r="L59" s="10"/>
      <c r="M59" s="10">
        <v>1.42</v>
      </c>
      <c r="N59" s="10">
        <v>1.3620000000000001</v>
      </c>
      <c r="O59" s="10">
        <v>1.3</v>
      </c>
      <c r="P59" s="10"/>
      <c r="Q59" s="10">
        <v>1.73</v>
      </c>
      <c r="R59" s="10">
        <v>1.59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/>
      <c r="E60" s="10"/>
      <c r="F60" s="10">
        <v>1.89</v>
      </c>
      <c r="G60" s="10">
        <v>1.55</v>
      </c>
      <c r="H60" s="10">
        <v>1.84</v>
      </c>
      <c r="I60" s="10">
        <v>1.37</v>
      </c>
      <c r="J60" s="10">
        <v>1.06</v>
      </c>
      <c r="K60" s="10">
        <v>1.46</v>
      </c>
      <c r="L60" s="10"/>
      <c r="M60" s="10">
        <v>1.42</v>
      </c>
      <c r="N60" s="10">
        <v>1.3620000000000001</v>
      </c>
      <c r="O60" s="10">
        <v>1.3</v>
      </c>
      <c r="P60" s="10"/>
      <c r="Q60" s="10">
        <v>1.73</v>
      </c>
      <c r="R60" s="10">
        <v>1.59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/>
      <c r="E61" s="10"/>
      <c r="F61" s="10">
        <v>1.89</v>
      </c>
      <c r="G61" s="10">
        <v>1.55</v>
      </c>
      <c r="H61" s="10">
        <v>1.84</v>
      </c>
      <c r="I61" s="10">
        <v>1.37</v>
      </c>
      <c r="J61" s="10">
        <v>1.06</v>
      </c>
      <c r="K61" s="10">
        <v>1.46</v>
      </c>
      <c r="L61" s="10"/>
      <c r="M61" s="10">
        <v>1.42</v>
      </c>
      <c r="N61" s="10">
        <v>1.3620000000000001</v>
      </c>
      <c r="O61" s="10">
        <v>1.3</v>
      </c>
      <c r="P61" s="10"/>
      <c r="Q61" s="10">
        <v>1.73</v>
      </c>
      <c r="R61" s="10">
        <v>1.59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/>
      <c r="E62" s="10"/>
      <c r="F62" s="10">
        <v>1.89</v>
      </c>
      <c r="G62" s="10">
        <v>1.55</v>
      </c>
      <c r="H62" s="10">
        <v>1.84</v>
      </c>
      <c r="I62" s="10">
        <v>1.37</v>
      </c>
      <c r="J62" s="10">
        <v>1.06</v>
      </c>
      <c r="K62" s="10">
        <v>1.46</v>
      </c>
      <c r="L62" s="10"/>
      <c r="M62" s="10">
        <v>1.42</v>
      </c>
      <c r="N62" s="10">
        <v>1.3620000000000001</v>
      </c>
      <c r="O62" s="10">
        <v>1.3</v>
      </c>
      <c r="P62" s="10"/>
      <c r="Q62" s="10">
        <v>1.73</v>
      </c>
      <c r="R62" s="10">
        <v>1.59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/>
      <c r="E63" s="10"/>
      <c r="F63" s="10">
        <v>1.89</v>
      </c>
      <c r="G63" s="10">
        <v>1.55</v>
      </c>
      <c r="H63" s="10">
        <v>1.84</v>
      </c>
      <c r="I63" s="10">
        <v>1.37</v>
      </c>
      <c r="J63" s="10">
        <v>1.06</v>
      </c>
      <c r="K63" s="10">
        <v>1.46</v>
      </c>
      <c r="L63" s="10"/>
      <c r="M63" s="10">
        <v>1.42</v>
      </c>
      <c r="N63" s="10">
        <v>1.3620000000000001</v>
      </c>
      <c r="O63" s="10">
        <v>1.3</v>
      </c>
      <c r="P63" s="10"/>
      <c r="Q63" s="10">
        <v>1.73</v>
      </c>
      <c r="R63" s="10">
        <v>1.59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/>
      <c r="E64" s="10"/>
      <c r="F64" s="10">
        <v>1.89</v>
      </c>
      <c r="G64" s="10">
        <v>1.55</v>
      </c>
      <c r="H64" s="10">
        <v>1.84</v>
      </c>
      <c r="I64" s="10">
        <v>1.37</v>
      </c>
      <c r="J64" s="10">
        <v>1.06</v>
      </c>
      <c r="K64" s="10">
        <v>1.46</v>
      </c>
      <c r="L64" s="10"/>
      <c r="M64" s="10">
        <v>1.42</v>
      </c>
      <c r="N64" s="10">
        <v>1.3620000000000001</v>
      </c>
      <c r="O64" s="10">
        <v>1.3</v>
      </c>
      <c r="P64" s="10"/>
      <c r="Q64" s="10">
        <v>1.73</v>
      </c>
      <c r="R64" s="10">
        <v>1.59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/>
      <c r="E65" s="10"/>
      <c r="F65" s="10">
        <v>1.89</v>
      </c>
      <c r="G65" s="10">
        <v>1.55</v>
      </c>
      <c r="H65" s="10">
        <v>1.84</v>
      </c>
      <c r="I65" s="10">
        <v>1.37</v>
      </c>
      <c r="J65" s="10">
        <v>1.06</v>
      </c>
      <c r="K65" s="10">
        <v>1.46</v>
      </c>
      <c r="L65" s="10"/>
      <c r="M65" s="10">
        <v>1.42</v>
      </c>
      <c r="N65" s="10">
        <v>1.3620000000000001</v>
      </c>
      <c r="O65" s="10">
        <v>1.3</v>
      </c>
      <c r="P65" s="10"/>
      <c r="Q65" s="10">
        <v>1.73</v>
      </c>
      <c r="R65" s="10">
        <v>1.59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/>
      <c r="E66" s="10"/>
      <c r="F66" s="10">
        <v>1.89</v>
      </c>
      <c r="G66" s="10">
        <v>1.55</v>
      </c>
      <c r="H66" s="10">
        <v>1.84</v>
      </c>
      <c r="I66" s="10">
        <v>1.37</v>
      </c>
      <c r="J66" s="10">
        <v>1.06</v>
      </c>
      <c r="K66" s="10">
        <v>1.46</v>
      </c>
      <c r="L66" s="10"/>
      <c r="M66" s="10">
        <v>1.42</v>
      </c>
      <c r="N66" s="10">
        <v>1.3620000000000001</v>
      </c>
      <c r="O66" s="10">
        <v>1.3</v>
      </c>
      <c r="P66" s="10"/>
      <c r="Q66" s="10">
        <v>1.73</v>
      </c>
      <c r="R66" s="10">
        <v>1.59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/>
      <c r="E67" s="10"/>
      <c r="F67" s="10">
        <v>1.89</v>
      </c>
      <c r="G67" s="10">
        <v>1.55</v>
      </c>
      <c r="H67" s="10">
        <v>1.84</v>
      </c>
      <c r="I67" s="10">
        <v>1.37</v>
      </c>
      <c r="J67" s="10">
        <v>1.06</v>
      </c>
      <c r="K67" s="10">
        <v>1.46</v>
      </c>
      <c r="L67" s="10"/>
      <c r="M67" s="10">
        <v>1.42</v>
      </c>
      <c r="N67" s="10">
        <v>1.3620000000000001</v>
      </c>
      <c r="O67" s="10">
        <v>1.3</v>
      </c>
      <c r="P67" s="10"/>
      <c r="Q67" s="10">
        <v>1.73</v>
      </c>
      <c r="R67" s="10">
        <v>1.59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/>
      <c r="E68" s="10"/>
      <c r="F68" s="10">
        <v>1.89</v>
      </c>
      <c r="G68" s="10">
        <v>1.55</v>
      </c>
      <c r="H68" s="10">
        <v>1.84</v>
      </c>
      <c r="I68" s="10">
        <v>1.37</v>
      </c>
      <c r="J68" s="10">
        <v>1.06</v>
      </c>
      <c r="K68" s="10">
        <v>1.46</v>
      </c>
      <c r="L68" s="10"/>
      <c r="M68" s="10">
        <v>1.42</v>
      </c>
      <c r="N68" s="10">
        <v>1.3620000000000001</v>
      </c>
      <c r="O68" s="10">
        <v>1.3</v>
      </c>
      <c r="P68" s="10"/>
      <c r="Q68" s="10">
        <v>1.73</v>
      </c>
      <c r="R68" s="10">
        <v>1.59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0" sqref="B10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37165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37165</v>
      </c>
      <c r="D11" s="15">
        <f>EffDt</f>
        <v>37165</v>
      </c>
      <c r="E11" s="15">
        <f t="shared" ref="E11:Q11" si="0">EffDt</f>
        <v>37165</v>
      </c>
      <c r="F11" s="15">
        <f t="shared" si="0"/>
        <v>37165</v>
      </c>
      <c r="G11" s="15">
        <f t="shared" si="0"/>
        <v>37165</v>
      </c>
      <c r="H11" s="15">
        <f t="shared" si="0"/>
        <v>37165</v>
      </c>
      <c r="I11" s="15">
        <f t="shared" si="0"/>
        <v>37165</v>
      </c>
      <c r="J11" s="15">
        <f t="shared" si="0"/>
        <v>37165</v>
      </c>
      <c r="K11" s="23">
        <f t="shared" si="0"/>
        <v>37165</v>
      </c>
      <c r="L11" s="15">
        <f t="shared" si="0"/>
        <v>37165</v>
      </c>
      <c r="M11" s="15">
        <f t="shared" si="0"/>
        <v>37165</v>
      </c>
      <c r="N11" s="15">
        <f t="shared" si="0"/>
        <v>37165</v>
      </c>
      <c r="O11" s="15">
        <f t="shared" si="0"/>
        <v>37165</v>
      </c>
      <c r="P11" s="15">
        <f t="shared" si="0"/>
        <v>37165</v>
      </c>
      <c r="Q11" s="15">
        <f t="shared" si="0"/>
        <v>37165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160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-0.02</v>
      </c>
      <c r="F17" s="12">
        <v>-0.33</v>
      </c>
      <c r="G17" s="12">
        <v>-0.06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2.2080000000000002</v>
      </c>
      <c r="D18" s="12">
        <v>5.0000000000000001E-3</v>
      </c>
      <c r="E18" s="12">
        <v>0.05</v>
      </c>
      <c r="F18" s="12">
        <v>-0.21</v>
      </c>
      <c r="G18" s="12">
        <v>-6.5000000000000002E-2</v>
      </c>
      <c r="H18" s="12">
        <v>-0.44</v>
      </c>
      <c r="I18" s="12">
        <v>-0.14000000000000001</v>
      </c>
      <c r="J18" s="12">
        <v>-0.33500000000000002</v>
      </c>
      <c r="K18" s="22">
        <v>-0.16</v>
      </c>
      <c r="L18" s="12">
        <v>-0.21</v>
      </c>
      <c r="M18" s="12">
        <v>-0.46500000000000002</v>
      </c>
      <c r="N18" s="12">
        <v>-0.51</v>
      </c>
      <c r="O18" s="12">
        <v>-0.13</v>
      </c>
      <c r="P18" s="12">
        <v>-0.15</v>
      </c>
      <c r="Q18" s="12">
        <v>-0.2</v>
      </c>
    </row>
    <row r="19" spans="1:17" x14ac:dyDescent="0.25">
      <c r="A19" s="12">
        <v>4</v>
      </c>
      <c r="B19" s="13">
        <f t="shared" si="2"/>
        <v>37226</v>
      </c>
      <c r="C19" s="12">
        <v>2.6019999999999999</v>
      </c>
      <c r="D19" s="12">
        <v>2.5000000000000001E-3</v>
      </c>
      <c r="E19" s="12">
        <v>0.25</v>
      </c>
      <c r="F19" s="12">
        <v>0</v>
      </c>
      <c r="G19" s="12">
        <v>0.03</v>
      </c>
      <c r="H19" s="12">
        <v>-0.315</v>
      </c>
      <c r="I19" s="12">
        <v>-0.14000000000000001</v>
      </c>
      <c r="J19" s="12">
        <v>-0.245</v>
      </c>
      <c r="K19" s="22">
        <v>-0.15</v>
      </c>
      <c r="L19" s="12">
        <v>0.22</v>
      </c>
      <c r="M19" s="12">
        <v>-0.46500000000000002</v>
      </c>
      <c r="N19" s="12">
        <v>-0.38500000000000001</v>
      </c>
      <c r="O19" s="12">
        <v>-0.13250000000000001</v>
      </c>
      <c r="P19" s="12">
        <v>0.05</v>
      </c>
      <c r="Q19" s="12">
        <v>-0.17499999999999999</v>
      </c>
    </row>
    <row r="20" spans="1:17" x14ac:dyDescent="0.25">
      <c r="A20" s="12">
        <v>4</v>
      </c>
      <c r="B20" s="13">
        <f t="shared" si="2"/>
        <v>37257</v>
      </c>
      <c r="C20" s="12">
        <v>2.8239999999999998</v>
      </c>
      <c r="D20" s="12">
        <v>2.5000000000000001E-3</v>
      </c>
      <c r="E20" s="12">
        <v>0.25</v>
      </c>
      <c r="F20" s="12">
        <v>0.01</v>
      </c>
      <c r="G20" s="12">
        <v>2.5000000000000001E-2</v>
      </c>
      <c r="H20" s="12">
        <v>-0.315</v>
      </c>
      <c r="I20" s="12">
        <v>-0.13500000000000001</v>
      </c>
      <c r="J20" s="12">
        <v>-0.23499999999999999</v>
      </c>
      <c r="K20" s="22">
        <v>-0.14499999999999999</v>
      </c>
      <c r="L20" s="12">
        <v>0.245</v>
      </c>
      <c r="M20" s="12">
        <v>-0.44500000000000001</v>
      </c>
      <c r="N20" s="12">
        <v>-0.38500000000000001</v>
      </c>
      <c r="O20" s="12">
        <v>-0.13500000000000001</v>
      </c>
      <c r="P20" s="12">
        <v>0.05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2.827</v>
      </c>
      <c r="D21" s="12">
        <v>2.5000000000000001E-3</v>
      </c>
      <c r="E21" s="12">
        <v>0.16500000000000001</v>
      </c>
      <c r="F21" s="12">
        <v>-8.5000000000000006E-2</v>
      </c>
      <c r="G21" s="12">
        <v>0</v>
      </c>
      <c r="H21" s="12">
        <v>-0.32500000000000001</v>
      </c>
      <c r="I21" s="12">
        <v>-0.12</v>
      </c>
      <c r="J21" s="12">
        <v>-0.23499999999999999</v>
      </c>
      <c r="K21" s="22">
        <v>-0.13</v>
      </c>
      <c r="L21" s="12">
        <v>-0.03</v>
      </c>
      <c r="M21" s="12">
        <v>-0.44500000000000001</v>
      </c>
      <c r="N21" s="12">
        <v>-0.39500000000000002</v>
      </c>
      <c r="O21" s="12">
        <v>-0.1275</v>
      </c>
      <c r="P21" s="12">
        <v>-3.5000000000000003E-2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2.7970000000000002</v>
      </c>
      <c r="D22" s="12">
        <v>2.5000000000000001E-3</v>
      </c>
      <c r="E22" s="12">
        <v>8.5000000000000006E-2</v>
      </c>
      <c r="F22" s="12">
        <v>-0.09</v>
      </c>
      <c r="G22" s="12">
        <v>-3.5000000000000003E-2</v>
      </c>
      <c r="H22" s="12">
        <v>-0.39</v>
      </c>
      <c r="I22" s="12">
        <v>-0.11</v>
      </c>
      <c r="J22" s="12">
        <v>-0.28499999999999998</v>
      </c>
      <c r="K22" s="22">
        <v>-0.125</v>
      </c>
      <c r="L22" s="12">
        <v>-0.35</v>
      </c>
      <c r="M22" s="12">
        <v>-0.44500000000000001</v>
      </c>
      <c r="N22" s="12">
        <v>-0.46</v>
      </c>
      <c r="O22" s="12">
        <v>-0.125</v>
      </c>
      <c r="P22" s="12">
        <v>-0.115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2.7349999999999999</v>
      </c>
      <c r="D23" s="12">
        <v>2.5000000000000001E-3</v>
      </c>
      <c r="E23" s="12">
        <v>0.06</v>
      </c>
      <c r="F23" s="12">
        <v>-0.14000000000000001</v>
      </c>
      <c r="G23" s="12">
        <v>-1.4999999999999999E-2</v>
      </c>
      <c r="H23" s="12">
        <v>-0.57999999999999996</v>
      </c>
      <c r="I23" s="12">
        <v>-0.115</v>
      </c>
      <c r="J23" s="12">
        <v>-0.375</v>
      </c>
      <c r="K23" s="22">
        <v>-9.2499999999999999E-2</v>
      </c>
      <c r="L23" s="12">
        <v>-0.315</v>
      </c>
      <c r="M23" s="12">
        <v>-0.46300000000000002</v>
      </c>
      <c r="N23" s="12">
        <v>-0.70499999999999996</v>
      </c>
      <c r="O23" s="12">
        <v>-0.14000000000000001</v>
      </c>
      <c r="P23" s="12">
        <v>-0.19</v>
      </c>
      <c r="Q23" s="12">
        <v>-0.1275</v>
      </c>
    </row>
    <row r="24" spans="1:17" x14ac:dyDescent="0.25">
      <c r="A24" s="12">
        <v>5</v>
      </c>
      <c r="B24" s="13">
        <f t="shared" si="2"/>
        <v>37377</v>
      </c>
      <c r="C24" s="12">
        <v>2.7679999999999998</v>
      </c>
      <c r="D24" s="12">
        <v>2.5000000000000001E-3</v>
      </c>
      <c r="E24" s="12">
        <v>0.185</v>
      </c>
      <c r="F24" s="12">
        <v>-0.14000000000000001</v>
      </c>
      <c r="G24" s="12">
        <v>4.4999999999999998E-2</v>
      </c>
      <c r="H24" s="12">
        <v>-0.57999999999999996</v>
      </c>
      <c r="I24" s="12">
        <v>-0.115</v>
      </c>
      <c r="J24" s="12">
        <v>-0.375</v>
      </c>
      <c r="K24" s="22">
        <v>-9.2499999999999999E-2</v>
      </c>
      <c r="L24" s="12">
        <v>-0.315</v>
      </c>
      <c r="M24" s="12">
        <v>-0.46300000000000002</v>
      </c>
      <c r="N24" s="12">
        <v>-0.70499999999999996</v>
      </c>
      <c r="O24" s="12">
        <v>-0.14000000000000001</v>
      </c>
      <c r="P24" s="12">
        <v>-6.5000000000000002E-2</v>
      </c>
      <c r="Q24" s="12">
        <v>-0.1275</v>
      </c>
    </row>
    <row r="25" spans="1:17" x14ac:dyDescent="0.25">
      <c r="A25" s="12">
        <v>5</v>
      </c>
      <c r="B25" s="13">
        <f t="shared" si="2"/>
        <v>37408</v>
      </c>
      <c r="C25" s="12">
        <v>2.8180000000000001</v>
      </c>
      <c r="D25" s="12">
        <v>2.5000000000000001E-3</v>
      </c>
      <c r="E25" s="12">
        <v>0.185</v>
      </c>
      <c r="F25" s="12">
        <v>-0.14000000000000001</v>
      </c>
      <c r="G25" s="12">
        <v>9.5000000000000001E-2</v>
      </c>
      <c r="H25" s="12">
        <v>-0.57999999999999996</v>
      </c>
      <c r="I25" s="12">
        <v>-0.115</v>
      </c>
      <c r="J25" s="12">
        <v>-0.375</v>
      </c>
      <c r="K25" s="22">
        <v>-9.2499999999999999E-2</v>
      </c>
      <c r="L25" s="12">
        <v>-0.315</v>
      </c>
      <c r="M25" s="12">
        <v>-0.46300000000000002</v>
      </c>
      <c r="N25" s="12">
        <v>-0.70499999999999996</v>
      </c>
      <c r="O25" s="12">
        <v>-0.14000000000000001</v>
      </c>
      <c r="P25" s="12">
        <v>-6.5000000000000002E-2</v>
      </c>
      <c r="Q25" s="12">
        <v>-0.1275</v>
      </c>
    </row>
    <row r="26" spans="1:17" x14ac:dyDescent="0.25">
      <c r="A26" s="12">
        <v>5</v>
      </c>
      <c r="B26" s="13">
        <f t="shared" si="2"/>
        <v>37438</v>
      </c>
      <c r="C26" s="16">
        <v>2.8679999999999999</v>
      </c>
      <c r="D26" s="12">
        <v>2.5000000000000001E-3</v>
      </c>
      <c r="E26" s="12">
        <v>0.27</v>
      </c>
      <c r="F26" s="12">
        <v>-2.5000000000000001E-2</v>
      </c>
      <c r="G26" s="12">
        <v>0.19</v>
      </c>
      <c r="H26" s="12">
        <v>-0.57999999999999996</v>
      </c>
      <c r="I26" s="12">
        <v>-0.115</v>
      </c>
      <c r="J26" s="12">
        <v>-0.36</v>
      </c>
      <c r="K26" s="22">
        <v>-9.2499999999999999E-2</v>
      </c>
      <c r="L26" s="12">
        <v>-0.315</v>
      </c>
      <c r="M26" s="12">
        <v>-0.46300000000000002</v>
      </c>
      <c r="N26" s="12">
        <v>-0.70499999999999996</v>
      </c>
      <c r="O26" s="12">
        <v>-0.14000000000000001</v>
      </c>
      <c r="P26" s="12">
        <v>0.02</v>
      </c>
      <c r="Q26" s="12">
        <v>-0.1275</v>
      </c>
    </row>
    <row r="27" spans="1:17" x14ac:dyDescent="0.25">
      <c r="A27" s="12">
        <v>5</v>
      </c>
      <c r="B27" s="13">
        <f t="shared" si="2"/>
        <v>37469</v>
      </c>
      <c r="C27" s="12">
        <v>2.9060000000000001</v>
      </c>
      <c r="D27" s="12">
        <v>2.5000000000000001E-3</v>
      </c>
      <c r="E27" s="12">
        <v>0.28000000000000003</v>
      </c>
      <c r="F27" s="12">
        <v>-2.5000000000000001E-2</v>
      </c>
      <c r="G27" s="12">
        <v>0.19</v>
      </c>
      <c r="H27" s="12">
        <v>-0.57999999999999996</v>
      </c>
      <c r="I27" s="12">
        <v>-0.115</v>
      </c>
      <c r="J27" s="12">
        <v>-0.36</v>
      </c>
      <c r="K27" s="22">
        <v>-9.2499999999999999E-2</v>
      </c>
      <c r="L27" s="12">
        <v>-0.315</v>
      </c>
      <c r="M27" s="12">
        <v>-0.46300000000000002</v>
      </c>
      <c r="N27" s="12">
        <v>-0.70499999999999996</v>
      </c>
      <c r="O27" s="12">
        <v>-0.14000000000000001</v>
      </c>
      <c r="P27" s="12">
        <v>0.03</v>
      </c>
      <c r="Q27" s="12">
        <v>-0.1275</v>
      </c>
    </row>
    <row r="28" spans="1:17" x14ac:dyDescent="0.25">
      <c r="A28" s="12">
        <v>5</v>
      </c>
      <c r="B28" s="13">
        <f t="shared" si="2"/>
        <v>37500</v>
      </c>
      <c r="C28" s="12">
        <v>2.9060000000000001</v>
      </c>
      <c r="D28" s="12">
        <v>2.5000000000000001E-3</v>
      </c>
      <c r="E28" s="12">
        <v>0.28000000000000003</v>
      </c>
      <c r="F28" s="12">
        <v>-2.5000000000000001E-2</v>
      </c>
      <c r="G28" s="12">
        <v>0.19</v>
      </c>
      <c r="H28" s="12">
        <v>-0.57999999999999996</v>
      </c>
      <c r="I28" s="12">
        <v>-0.115</v>
      </c>
      <c r="J28" s="12">
        <v>-0.36</v>
      </c>
      <c r="K28" s="22">
        <v>-9.2499999999999999E-2</v>
      </c>
      <c r="L28" s="12">
        <v>-0.315</v>
      </c>
      <c r="M28" s="12">
        <v>-0.46300000000000002</v>
      </c>
      <c r="N28" s="12">
        <v>-0.70499999999999996</v>
      </c>
      <c r="O28" s="12">
        <v>-0.14000000000000001</v>
      </c>
      <c r="P28" s="12">
        <v>0.03</v>
      </c>
      <c r="Q28" s="12">
        <v>-0.1275</v>
      </c>
    </row>
    <row r="29" spans="1:17" x14ac:dyDescent="0.25">
      <c r="A29" s="12">
        <v>5</v>
      </c>
      <c r="B29" s="13">
        <f t="shared" si="2"/>
        <v>37530</v>
      </c>
      <c r="C29" s="12">
        <v>2.931</v>
      </c>
      <c r="D29" s="12">
        <v>2.5000000000000001E-3</v>
      </c>
      <c r="E29" s="12">
        <v>0.21</v>
      </c>
      <c r="F29" s="12">
        <v>-6.5000000000000002E-2</v>
      </c>
      <c r="G29" s="12">
        <v>0.04</v>
      </c>
      <c r="H29" s="12">
        <v>-0.57999999999999996</v>
      </c>
      <c r="I29" s="12">
        <v>-0.115</v>
      </c>
      <c r="J29" s="12">
        <v>-0.38500000000000001</v>
      </c>
      <c r="K29" s="22">
        <v>-9.2499999999999999E-2</v>
      </c>
      <c r="L29" s="12">
        <v>-0.315</v>
      </c>
      <c r="M29" s="12">
        <v>-0.46300000000000002</v>
      </c>
      <c r="N29" s="12">
        <v>-0.70499999999999996</v>
      </c>
      <c r="O29" s="12">
        <v>-0.14000000000000001</v>
      </c>
      <c r="P29" s="12">
        <v>-0.04</v>
      </c>
      <c r="Q29" s="12">
        <v>-0.1275</v>
      </c>
    </row>
    <row r="30" spans="1:17" x14ac:dyDescent="0.25">
      <c r="A30" s="12">
        <v>5</v>
      </c>
      <c r="B30" s="13">
        <f t="shared" si="2"/>
        <v>37561</v>
      </c>
      <c r="C30" s="12">
        <v>3.121</v>
      </c>
      <c r="D30" s="12">
        <v>2.5000000000000001E-3</v>
      </c>
      <c r="E30" s="12">
        <v>0.43</v>
      </c>
      <c r="F30" s="12">
        <v>0.11</v>
      </c>
      <c r="G30" s="12">
        <v>0.13500000000000001</v>
      </c>
      <c r="H30" s="12">
        <v>-0.28000000000000003</v>
      </c>
      <c r="I30" s="12">
        <v>-0.11</v>
      </c>
      <c r="J30" s="12">
        <v>-0.20499999999999999</v>
      </c>
      <c r="K30" s="22">
        <v>-0.11</v>
      </c>
      <c r="L30" s="12">
        <v>-5.5E-2</v>
      </c>
      <c r="M30" s="12">
        <v>-0.42</v>
      </c>
      <c r="N30" s="12">
        <v>-0.36</v>
      </c>
      <c r="O30" s="12">
        <v>-0.14000000000000001</v>
      </c>
      <c r="P30" s="12">
        <v>0.23</v>
      </c>
      <c r="Q30" s="12">
        <v>-0.125</v>
      </c>
    </row>
    <row r="31" spans="1:17" x14ac:dyDescent="0.25">
      <c r="B31" s="13">
        <f t="shared" si="2"/>
        <v>37591</v>
      </c>
      <c r="C31" s="12">
        <v>3.331</v>
      </c>
      <c r="D31" s="12">
        <v>2.5000000000000001E-3</v>
      </c>
      <c r="E31" s="12">
        <v>0.43</v>
      </c>
      <c r="F31" s="12">
        <v>0.11</v>
      </c>
      <c r="G31" s="12">
        <v>0.13500000000000001</v>
      </c>
      <c r="H31" s="12">
        <v>-0.28000000000000003</v>
      </c>
      <c r="I31" s="12">
        <v>-0.11</v>
      </c>
      <c r="J31" s="12">
        <v>-0.20499999999999999</v>
      </c>
      <c r="K31" s="22">
        <v>-0.11</v>
      </c>
      <c r="L31" s="12">
        <v>0.375</v>
      </c>
      <c r="M31" s="12">
        <v>-0.42</v>
      </c>
      <c r="N31" s="12">
        <v>-0.36</v>
      </c>
      <c r="O31" s="12">
        <v>-0.14249999999999999</v>
      </c>
      <c r="P31" s="12">
        <v>0.23</v>
      </c>
      <c r="Q31" s="12">
        <v>-0.125</v>
      </c>
    </row>
    <row r="32" spans="1:17" x14ac:dyDescent="0.25">
      <c r="B32" s="13">
        <f t="shared" si="2"/>
        <v>37622</v>
      </c>
      <c r="C32" s="12">
        <v>3.4510000000000001</v>
      </c>
      <c r="D32" s="12">
        <v>2.5000000000000001E-3</v>
      </c>
      <c r="E32" s="12">
        <v>0.39</v>
      </c>
      <c r="F32" s="12">
        <v>0.11</v>
      </c>
      <c r="G32" s="12">
        <v>9.5000000000000001E-2</v>
      </c>
      <c r="H32" s="12">
        <v>-0.28000000000000003</v>
      </c>
      <c r="I32" s="12">
        <v>-0.11</v>
      </c>
      <c r="J32" s="12">
        <v>-0.20499999999999999</v>
      </c>
      <c r="K32" s="22">
        <v>-0.11</v>
      </c>
      <c r="L32" s="12">
        <v>0.4</v>
      </c>
      <c r="M32" s="12">
        <v>-0.42</v>
      </c>
      <c r="N32" s="12">
        <v>-0.36</v>
      </c>
      <c r="O32" s="12">
        <v>-0.14499999999999999</v>
      </c>
      <c r="P32" s="12">
        <v>0.19</v>
      </c>
      <c r="Q32" s="12">
        <v>-0.125</v>
      </c>
    </row>
    <row r="33" spans="2:17" x14ac:dyDescent="0.25">
      <c r="B33" s="13">
        <f t="shared" si="2"/>
        <v>37653</v>
      </c>
      <c r="C33" s="12">
        <v>3.3559999999999999</v>
      </c>
      <c r="D33" s="12">
        <v>2.5000000000000001E-3</v>
      </c>
      <c r="E33" s="12">
        <v>0.39</v>
      </c>
      <c r="F33" s="12">
        <v>0.11</v>
      </c>
      <c r="G33" s="12">
        <v>9.5000000000000001E-2</v>
      </c>
      <c r="H33" s="12">
        <v>-0.28000000000000003</v>
      </c>
      <c r="I33" s="12">
        <v>-0.11</v>
      </c>
      <c r="J33" s="12">
        <v>-0.20499999999999999</v>
      </c>
      <c r="K33" s="22">
        <v>-0.11</v>
      </c>
      <c r="L33" s="12">
        <v>0.125</v>
      </c>
      <c r="M33" s="12">
        <v>-0.42</v>
      </c>
      <c r="N33" s="12">
        <v>-0.36</v>
      </c>
      <c r="O33" s="12">
        <v>-0.13750000000000001</v>
      </c>
      <c r="P33" s="12">
        <v>0.19</v>
      </c>
      <c r="Q33" s="12">
        <v>-0.125</v>
      </c>
    </row>
    <row r="34" spans="2:17" x14ac:dyDescent="0.25">
      <c r="B34" s="13">
        <f t="shared" si="2"/>
        <v>37681</v>
      </c>
      <c r="C34" s="12">
        <v>3.242</v>
      </c>
      <c r="D34" s="12">
        <v>2.5000000000000001E-3</v>
      </c>
      <c r="E34" s="12">
        <v>0.39</v>
      </c>
      <c r="F34" s="12">
        <v>0.11</v>
      </c>
      <c r="G34" s="12">
        <v>9.5000000000000001E-2</v>
      </c>
      <c r="H34" s="12">
        <v>-0.28000000000000003</v>
      </c>
      <c r="I34" s="12">
        <v>-0.11</v>
      </c>
      <c r="J34" s="12">
        <v>-0.20499999999999999</v>
      </c>
      <c r="K34" s="22">
        <v>-0.11</v>
      </c>
      <c r="L34" s="12">
        <v>-0.19500000000000001</v>
      </c>
      <c r="M34" s="12">
        <v>-0.42</v>
      </c>
      <c r="N34" s="12">
        <v>-0.36</v>
      </c>
      <c r="O34" s="12">
        <v>-0.13500000000000001</v>
      </c>
      <c r="P34" s="12">
        <v>0.19</v>
      </c>
      <c r="Q34" s="12">
        <v>-0.125</v>
      </c>
    </row>
    <row r="35" spans="2:17" x14ac:dyDescent="0.25">
      <c r="B35" s="13">
        <f t="shared" si="2"/>
        <v>37712</v>
      </c>
      <c r="C35" s="12">
        <v>3.1040000000000001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-0.45750000000000002</v>
      </c>
      <c r="I35" s="12">
        <v>-0.105</v>
      </c>
      <c r="J35" s="12">
        <v>-0.30499999999999999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0.26</v>
      </c>
      <c r="Q35" s="12">
        <v>-0.105</v>
      </c>
    </row>
    <row r="36" spans="2:17" x14ac:dyDescent="0.25">
      <c r="B36" s="13">
        <f t="shared" si="2"/>
        <v>37742</v>
      </c>
      <c r="C36" s="12">
        <v>3.117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-0.45750000000000002</v>
      </c>
      <c r="I36" s="12">
        <v>-0.105</v>
      </c>
      <c r="J36" s="12">
        <v>-0.30499999999999999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0.26</v>
      </c>
      <c r="Q36" s="12">
        <v>-0.105</v>
      </c>
    </row>
    <row r="37" spans="2:17" x14ac:dyDescent="0.25">
      <c r="B37" s="13">
        <f t="shared" si="2"/>
        <v>37773</v>
      </c>
      <c r="C37" s="12">
        <v>3.1480000000000001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-0.45750000000000002</v>
      </c>
      <c r="I37" s="12">
        <v>-0.105</v>
      </c>
      <c r="J37" s="12">
        <v>-0.30499999999999999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0.26</v>
      </c>
      <c r="Q37" s="12">
        <v>-0.105</v>
      </c>
    </row>
    <row r="38" spans="2:17" x14ac:dyDescent="0.25">
      <c r="B38" s="13">
        <f t="shared" si="2"/>
        <v>37803</v>
      </c>
      <c r="C38" s="12">
        <v>3.1739999999999999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-0.45750000000000002</v>
      </c>
      <c r="I38" s="12">
        <v>-0.105</v>
      </c>
      <c r="J38" s="12">
        <v>-0.30499999999999999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0.26</v>
      </c>
      <c r="Q38" s="12">
        <v>-0.105</v>
      </c>
    </row>
    <row r="39" spans="2:17" x14ac:dyDescent="0.25">
      <c r="B39" s="13">
        <f t="shared" si="2"/>
        <v>37834</v>
      </c>
      <c r="C39" s="12">
        <v>3.1960000000000002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-0.45750000000000002</v>
      </c>
      <c r="I39" s="12">
        <v>-0.105</v>
      </c>
      <c r="J39" s="12">
        <v>-0.30499999999999999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0.26</v>
      </c>
      <c r="Q39" s="12">
        <v>-0.105</v>
      </c>
    </row>
    <row r="40" spans="2:17" x14ac:dyDescent="0.25">
      <c r="B40" s="13">
        <f t="shared" si="2"/>
        <v>37865</v>
      </c>
      <c r="C40" s="12">
        <v>3.2010000000000001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-0.45750000000000002</v>
      </c>
      <c r="I40" s="12">
        <v>-0.105</v>
      </c>
      <c r="J40" s="12">
        <v>-0.30499999999999999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0.26</v>
      </c>
      <c r="Q40" s="12">
        <v>-0.105</v>
      </c>
    </row>
    <row r="41" spans="2:17" x14ac:dyDescent="0.25">
      <c r="B41" s="13">
        <f t="shared" si="2"/>
        <v>37895</v>
      </c>
      <c r="C41" s="12">
        <v>3.2109999999999999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-0.45750000000000002</v>
      </c>
      <c r="I41" s="12">
        <v>-0.105</v>
      </c>
      <c r="J41" s="12">
        <v>-0.30499999999999999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0.26</v>
      </c>
      <c r="Q41" s="12">
        <v>-0.105</v>
      </c>
    </row>
    <row r="42" spans="2:17" x14ac:dyDescent="0.25">
      <c r="B42" s="13">
        <f t="shared" si="2"/>
        <v>37926</v>
      </c>
      <c r="C42" s="12">
        <v>3.3809999999999998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5">
      <c r="B43" s="13">
        <f t="shared" si="2"/>
        <v>37956</v>
      </c>
      <c r="C43" s="12">
        <v>3.552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5">
      <c r="B44" s="13">
        <f t="shared" si="2"/>
        <v>37987</v>
      </c>
      <c r="C44" s="12">
        <v>3.6110000000000002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3.4969999999999999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3.3650000000000002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3.1949999999999998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3.1949999999999998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3.2269999999999999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3.274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3.306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3.3170000000000002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3.327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3.476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3.657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3.7010000000000001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3.5870000000000002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3.4550000000000001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3.2850000000000001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3.2850000000000001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3.3170000000000002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3.3639999999999999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3.3959999999999999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3.407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3.4169999999999998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3.5659999999999998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3.7469999999999999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3.7934999999999999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3.6795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3.5474999999999999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3.3774999999999999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3.3774999999999999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3.4095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3.4565000000000001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3.4885000000000002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3.4994999999999998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3.5095000000000001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3.6585000000000001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3.8395000000000001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3.8885000000000001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3.7745000000000002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3.6425000000000001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3.4725000000000001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3.4725000000000001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3.5045000000000002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3.5514999999999999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3.5834999999999999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3.5945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3.6044999999999998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3.7534999999999998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3.9344999999999999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3.9860000000000002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3.8719999999999999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3.74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3.57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3.57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3.6019999999999999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3.649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3.681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3.6920000000000002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3.702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3.851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4.032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4.0860000000000003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3.972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3.84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3.67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3.67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3.702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3.7490000000000001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3.7810000000000001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3.7919999999999998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3.802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3.9510000000000001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4.1319999999999997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4.1885000000000003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4.0744999999999996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3.9424999999999999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3.7725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3.7725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3.8045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3.8515000000000001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3.8835000000000002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3.8944999999999999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3.9045000000000001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4.0534999999999997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4.2344999999999997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4.2934999999999999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4.1795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4.0475000000000003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3.8774999999999999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3.8774999999999999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3.9095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3.9565000000000001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3.9885000000000002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3.9994999999999998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4.0095000000000001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4.1585000000000001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4.3395000000000001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4.4009999999999998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4.2869999999999999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4.1550000000000002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3.9849999999999999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3.9849999999999999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4.0170000000000003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4.0640000000000001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4.0960000000000001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4.1070000000000002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4.117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4.266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4.4470000000000001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4.5110000000000001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4.3970000000000002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4.2649999999999997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4.0949999999999998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4.0949999999999998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4.1269999999999998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4.1740000000000004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4.2060000000000004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4.2169999999999996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4.2270000000000003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4.3760000000000003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4.5570000000000004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4.6234999999999999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4.5095000000000001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4.3775000000000004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4.2074999999999996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4.2074999999999996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4.2394999999999996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4.2865000000000002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4.3185000000000002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4.3295000000000003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4.3395000000000001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4.4885000000000002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4.6695000000000002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4.7385000000000002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4.6245000000000003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4.4924999999999997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4.3224999999999998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4.3224999999999998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4.3544999999999998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4.4015000000000004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4.4335000000000004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4.4444999999999997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4.4545000000000003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4.6035000000000004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4.7845000000000004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4.8559999999999999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4.742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4.6100000000000003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4.4400000000000004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4.4400000000000004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4.4720000000000004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4.5190000000000001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4.5510000000000002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4.5620000000000003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4.5720000000000001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4.7210000000000001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4.9020000000000001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4.976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4.8620000000000001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4.7300000000000004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4.5599999999999996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4.5599999999999996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4.5919999999999996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4.6390000000000002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4.6710000000000003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4.6820000000000004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4.6920000000000002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4.8410000000000002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5.0220000000000002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5.0984999999999996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4.9844999999999997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4.8525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4.6825000000000001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4.6825000000000001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4.7145000000000001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4.7614999999999998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4.7934999999999999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4.8045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4.8144999999999998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4.9634999999999998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5.1444999999999999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5.2234999999999996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5.1094999999999997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4.9775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4.8075000000000001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4.8075000000000001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4.8395000000000001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4.8864999999999998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4.9184999999999999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4.9295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4.9394999999999998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5.0884999999999998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5.2694999999999999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5.3484999999999996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5.2344999999999997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5.1025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4.9325000000000001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4.9325000000000001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4.9645000000000001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5.0114999999999998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5.0434999999999999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5.0545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5.0644999999999998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5.2134999999999998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5.3944999999999999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5.4734999999999996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5.3594999999999997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5.2275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5.0575000000000001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5.0575000000000001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5.0895000000000001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5.1364999999999998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5.1684999999999999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5.1795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5.1894999999999998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5.3384999999999998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5.5194999999999999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5.5984999999999996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5.4844999999999997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5.3525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5.1825000000000001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5.1825000000000001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5.2145000000000001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5.2614999999999998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5.2934999999999999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5.3045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5.3144999999999998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5.4634999999999998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5.6444999999999999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5.7234999999999996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5.6094999999999997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5.4775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5.3075000000000001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5.3075000000000001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5.3395000000000001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5.3864999999999998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5.4184999999999999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5.4295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5.4394999999999998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5.5884999999999998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5.7694999999999999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5.8484999999999996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5.7344999999999997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5.6025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5.4325000000000001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5.4325000000000001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5.4645000000000001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5.5114999999999998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5.5434999999999999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5.5545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5.5644999999999998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5.7134999999999998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5.8944999999999999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sqref="A1:IV65536"/>
    </sheetView>
  </sheetViews>
  <sheetFormatPr defaultColWidth="11.6640625" defaultRowHeight="10.199999999999999" x14ac:dyDescent="0.2"/>
  <cols>
    <col min="1" max="1" width="37.33203125" style="132" bestFit="1" customWidth="1"/>
    <col min="2" max="3" width="11.6640625" style="132" hidden="1" customWidth="1"/>
    <col min="4" max="4" width="0.109375" style="132" customWidth="1"/>
    <col min="5" max="6" width="0" style="132" hidden="1" customWidth="1"/>
    <col min="7" max="7" width="8.109375" style="132" hidden="1" customWidth="1"/>
    <col min="8" max="8" width="0.109375" style="132" customWidth="1"/>
    <col min="9" max="16384" width="11.6640625" style="132"/>
  </cols>
  <sheetData>
    <row r="1" spans="1:27" ht="45.75" customHeight="1" x14ac:dyDescent="0.3">
      <c r="A1" s="180" t="s">
        <v>157</v>
      </c>
    </row>
    <row r="2" spans="1:27" ht="16.2" thickBot="1" x14ac:dyDescent="0.35">
      <c r="A2" s="181">
        <v>37160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138</v>
      </c>
      <c r="Z2" s="136"/>
      <c r="AA2" s="136"/>
    </row>
    <row r="3" spans="1:27" ht="17.399999999999999" thickBot="1" x14ac:dyDescent="0.35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140</v>
      </c>
      <c r="N3" s="139">
        <v>37257</v>
      </c>
      <c r="O3" s="140">
        <v>37288</v>
      </c>
      <c r="P3" s="140">
        <v>37316</v>
      </c>
      <c r="Q3" s="142" t="s">
        <v>141</v>
      </c>
      <c r="R3" s="142" t="s">
        <v>142</v>
      </c>
      <c r="S3" s="142" t="s">
        <v>143</v>
      </c>
      <c r="T3" s="142" t="s">
        <v>144</v>
      </c>
      <c r="U3" s="143" t="s">
        <v>145</v>
      </c>
      <c r="V3" s="141" t="s">
        <v>146</v>
      </c>
      <c r="W3" s="142" t="s">
        <v>134</v>
      </c>
      <c r="X3" s="142" t="s">
        <v>135</v>
      </c>
      <c r="Y3" s="142" t="s">
        <v>136</v>
      </c>
      <c r="Z3" s="142" t="s">
        <v>133</v>
      </c>
      <c r="AA3" s="144" t="s">
        <v>147</v>
      </c>
    </row>
    <row r="4" spans="1:27" ht="13.2" x14ac:dyDescent="0.25">
      <c r="A4" s="136" t="s">
        <v>148</v>
      </c>
      <c r="B4" s="145">
        <v>0</v>
      </c>
      <c r="C4" s="146">
        <v>0</v>
      </c>
      <c r="D4" s="146">
        <v>0</v>
      </c>
      <c r="E4" s="145">
        <v>0</v>
      </c>
      <c r="F4" s="147">
        <v>0</v>
      </c>
      <c r="G4" s="147">
        <v>0</v>
      </c>
      <c r="H4" s="145">
        <v>0</v>
      </c>
      <c r="I4" s="183">
        <v>20.25</v>
      </c>
      <c r="J4" s="184">
        <v>24.5</v>
      </c>
      <c r="K4" s="184">
        <v>31</v>
      </c>
      <c r="L4" s="184">
        <v>38.25</v>
      </c>
      <c r="M4" s="185">
        <v>28.5</v>
      </c>
      <c r="N4" s="183">
        <v>37</v>
      </c>
      <c r="O4" s="184">
        <v>34</v>
      </c>
      <c r="P4" s="184">
        <v>30</v>
      </c>
      <c r="Q4" s="186">
        <v>28.583333333333332</v>
      </c>
      <c r="R4" s="186">
        <v>44.666666666666664</v>
      </c>
      <c r="S4" s="186">
        <v>35.166666666666664</v>
      </c>
      <c r="T4" s="187">
        <v>35.520833333333336</v>
      </c>
      <c r="U4" s="188">
        <v>36.5</v>
      </c>
      <c r="V4" s="189">
        <v>36.001666666666665</v>
      </c>
      <c r="W4" s="189">
        <v>37.340000000000003</v>
      </c>
      <c r="X4" s="186">
        <v>33.470666666666673</v>
      </c>
      <c r="Y4" s="186">
        <v>43.730666666666671</v>
      </c>
      <c r="Z4" s="186">
        <v>37.774999999999999</v>
      </c>
      <c r="AA4" s="187">
        <v>38.079083333333344</v>
      </c>
    </row>
    <row r="5" spans="1:27" ht="13.2" x14ac:dyDescent="0.25">
      <c r="A5" s="136" t="s">
        <v>149</v>
      </c>
      <c r="B5" s="145">
        <v>0</v>
      </c>
      <c r="C5" s="145">
        <v>0</v>
      </c>
      <c r="D5" s="145">
        <v>0</v>
      </c>
      <c r="E5" s="145">
        <v>0</v>
      </c>
      <c r="F5" s="147">
        <v>0</v>
      </c>
      <c r="G5" s="147">
        <v>0</v>
      </c>
      <c r="H5" s="145">
        <v>0</v>
      </c>
      <c r="I5" s="183">
        <v>20.25</v>
      </c>
      <c r="J5" s="184">
        <v>24.5</v>
      </c>
      <c r="K5" s="184">
        <v>30.25</v>
      </c>
      <c r="L5" s="184">
        <v>37.25</v>
      </c>
      <c r="M5" s="185">
        <v>28.0625</v>
      </c>
      <c r="N5" s="183">
        <v>35.5</v>
      </c>
      <c r="O5" s="184">
        <v>33</v>
      </c>
      <c r="P5" s="184">
        <v>29.25</v>
      </c>
      <c r="Q5" s="184">
        <v>30.916666666666668</v>
      </c>
      <c r="R5" s="184">
        <v>47.666666666666664</v>
      </c>
      <c r="S5" s="184">
        <v>34.083333333333336</v>
      </c>
      <c r="T5" s="185">
        <v>36.3125</v>
      </c>
      <c r="U5" s="190">
        <v>37.958333333333336</v>
      </c>
      <c r="V5" s="183">
        <v>37.71</v>
      </c>
      <c r="W5" s="183">
        <v>40.324333333333342</v>
      </c>
      <c r="X5" s="184">
        <v>38.349000000000011</v>
      </c>
      <c r="Y5" s="184">
        <v>49.611333333333327</v>
      </c>
      <c r="Z5" s="184">
        <v>40.921333333333337</v>
      </c>
      <c r="AA5" s="185">
        <v>42.301500000000004</v>
      </c>
    </row>
    <row r="6" spans="1:27" ht="13.2" x14ac:dyDescent="0.25">
      <c r="A6" s="136" t="s">
        <v>150</v>
      </c>
      <c r="B6" s="145">
        <v>0</v>
      </c>
      <c r="C6" s="145">
        <v>0</v>
      </c>
      <c r="D6" s="145">
        <v>0</v>
      </c>
      <c r="E6" s="145">
        <v>0</v>
      </c>
      <c r="F6" s="147">
        <v>0</v>
      </c>
      <c r="G6" s="147">
        <v>0</v>
      </c>
      <c r="H6" s="145">
        <v>0</v>
      </c>
      <c r="I6" s="183">
        <v>24.5</v>
      </c>
      <c r="J6" s="184">
        <v>26</v>
      </c>
      <c r="K6" s="184">
        <v>31</v>
      </c>
      <c r="L6" s="184">
        <v>37.5</v>
      </c>
      <c r="M6" s="185">
        <v>29.75</v>
      </c>
      <c r="N6" s="183">
        <v>37.75</v>
      </c>
      <c r="O6" s="184">
        <v>34.75</v>
      </c>
      <c r="P6" s="184">
        <v>32.5</v>
      </c>
      <c r="Q6" s="184">
        <v>32.25</v>
      </c>
      <c r="R6" s="184">
        <v>46.5</v>
      </c>
      <c r="S6" s="184">
        <v>36.5</v>
      </c>
      <c r="T6" s="185">
        <v>37.5625</v>
      </c>
      <c r="U6" s="190">
        <v>39.75</v>
      </c>
      <c r="V6" s="183">
        <v>39.751666666666665</v>
      </c>
      <c r="W6" s="183">
        <v>40.112333333333339</v>
      </c>
      <c r="X6" s="184">
        <v>42.143333333333331</v>
      </c>
      <c r="Y6" s="184">
        <v>41.69166666666667</v>
      </c>
      <c r="Z6" s="184">
        <v>42.054666666666655</v>
      </c>
      <c r="AA6" s="185">
        <v>41.500499999999988</v>
      </c>
    </row>
    <row r="7" spans="1:27" ht="13.2" x14ac:dyDescent="0.25">
      <c r="A7" s="136" t="s">
        <v>151</v>
      </c>
      <c r="B7" s="145">
        <v>0</v>
      </c>
      <c r="C7" s="145">
        <v>0</v>
      </c>
      <c r="D7" s="145">
        <v>0</v>
      </c>
      <c r="E7" s="145">
        <v>0</v>
      </c>
      <c r="F7" s="147">
        <v>0</v>
      </c>
      <c r="G7" s="147">
        <v>0</v>
      </c>
      <c r="H7" s="145">
        <v>0</v>
      </c>
      <c r="I7" s="183">
        <v>32</v>
      </c>
      <c r="J7" s="184">
        <v>25.5</v>
      </c>
      <c r="K7" s="184">
        <v>28.5</v>
      </c>
      <c r="L7" s="184">
        <v>33.4</v>
      </c>
      <c r="M7" s="185">
        <v>29.85</v>
      </c>
      <c r="N7" s="183">
        <v>33.25</v>
      </c>
      <c r="O7" s="184">
        <v>33.25</v>
      </c>
      <c r="P7" s="184">
        <v>32.5</v>
      </c>
      <c r="Q7" s="184">
        <v>32.25</v>
      </c>
      <c r="R7" s="184">
        <v>45.25</v>
      </c>
      <c r="S7" s="184">
        <v>36</v>
      </c>
      <c r="T7" s="185">
        <v>36.625</v>
      </c>
      <c r="U7" s="190">
        <v>29</v>
      </c>
      <c r="V7" s="183">
        <v>27.395833333333332</v>
      </c>
      <c r="W7" s="183">
        <v>28.166666666666679</v>
      </c>
      <c r="X7" s="184">
        <v>35.338333333333338</v>
      </c>
      <c r="Y7" s="184">
        <v>44.951666666666675</v>
      </c>
      <c r="Z7" s="184">
        <v>35.786666666666669</v>
      </c>
      <c r="AA7" s="185">
        <v>36.060833333333306</v>
      </c>
    </row>
    <row r="8" spans="1:27" ht="13.2" x14ac:dyDescent="0.25">
      <c r="A8" s="136" t="s">
        <v>152</v>
      </c>
      <c r="B8" s="145">
        <v>0</v>
      </c>
      <c r="C8" s="145">
        <v>0</v>
      </c>
      <c r="D8" s="145">
        <v>0</v>
      </c>
      <c r="E8" s="145">
        <v>0</v>
      </c>
      <c r="F8" s="147">
        <v>0</v>
      </c>
      <c r="G8" s="147">
        <v>0</v>
      </c>
      <c r="H8" s="145">
        <v>0</v>
      </c>
      <c r="I8" s="183">
        <v>24.75</v>
      </c>
      <c r="J8" s="184">
        <v>25.5</v>
      </c>
      <c r="K8" s="184">
        <v>28.5</v>
      </c>
      <c r="L8" s="184">
        <v>33.4</v>
      </c>
      <c r="M8" s="185">
        <v>28.037500000000001</v>
      </c>
      <c r="N8" s="183">
        <v>33.25</v>
      </c>
      <c r="O8" s="184">
        <v>33.25</v>
      </c>
      <c r="P8" s="184">
        <v>32.5</v>
      </c>
      <c r="Q8" s="184">
        <v>34.75</v>
      </c>
      <c r="R8" s="184">
        <v>46.916666666666664</v>
      </c>
      <c r="S8" s="184">
        <v>36</v>
      </c>
      <c r="T8" s="185">
        <v>37.666666666666664</v>
      </c>
      <c r="U8" s="190">
        <v>40</v>
      </c>
      <c r="V8" s="183">
        <v>40</v>
      </c>
      <c r="W8" s="183">
        <v>39.808333333333323</v>
      </c>
      <c r="X8" s="184">
        <v>40.024333333333331</v>
      </c>
      <c r="Y8" s="184">
        <v>44.217000000000013</v>
      </c>
      <c r="Z8" s="184">
        <v>41.457000000000001</v>
      </c>
      <c r="AA8" s="185">
        <v>41.376666666666665</v>
      </c>
    </row>
    <row r="9" spans="1:27" ht="13.2" x14ac:dyDescent="0.25">
      <c r="A9" s="136" t="s">
        <v>153</v>
      </c>
      <c r="B9" s="145">
        <v>0</v>
      </c>
      <c r="C9" s="145">
        <v>0</v>
      </c>
      <c r="D9" s="145">
        <v>0</v>
      </c>
      <c r="E9" s="145">
        <v>0</v>
      </c>
      <c r="F9" s="147">
        <v>0</v>
      </c>
      <c r="G9" s="147">
        <v>0</v>
      </c>
      <c r="H9" s="145">
        <v>0</v>
      </c>
      <c r="I9" s="183">
        <v>24</v>
      </c>
      <c r="J9" s="184">
        <v>26.25</v>
      </c>
      <c r="K9" s="184">
        <v>26.25</v>
      </c>
      <c r="L9" s="184">
        <v>31.4</v>
      </c>
      <c r="M9" s="185">
        <v>26.975000000000001</v>
      </c>
      <c r="N9" s="183">
        <v>31</v>
      </c>
      <c r="O9" s="184">
        <v>30</v>
      </c>
      <c r="P9" s="184">
        <v>30</v>
      </c>
      <c r="Q9" s="184">
        <v>34.833333333333336</v>
      </c>
      <c r="R9" s="184">
        <v>51</v>
      </c>
      <c r="S9" s="184">
        <v>32.333333333333336</v>
      </c>
      <c r="T9" s="185">
        <v>37.125</v>
      </c>
      <c r="U9" s="190">
        <v>37.666666666666664</v>
      </c>
      <c r="V9" s="183">
        <v>37.769166666666656</v>
      </c>
      <c r="W9" s="183">
        <v>37.027999999999992</v>
      </c>
      <c r="X9" s="184">
        <v>37.447999999999993</v>
      </c>
      <c r="Y9" s="184">
        <v>45.379333333333314</v>
      </c>
      <c r="Z9" s="184">
        <v>36.720333333333336</v>
      </c>
      <c r="AA9" s="185">
        <v>39.143916666666669</v>
      </c>
    </row>
    <row r="10" spans="1:27" ht="13.8" thickBot="1" x14ac:dyDescent="0.3">
      <c r="A10" s="136" t="s">
        <v>154</v>
      </c>
      <c r="B10" s="152">
        <v>0</v>
      </c>
      <c r="C10" s="152">
        <v>0</v>
      </c>
      <c r="D10" s="152">
        <v>0</v>
      </c>
      <c r="E10" s="152">
        <v>0</v>
      </c>
      <c r="F10" s="153">
        <v>0</v>
      </c>
      <c r="G10" s="153">
        <v>0</v>
      </c>
      <c r="H10" s="152">
        <v>0</v>
      </c>
      <c r="I10" s="191">
        <v>28</v>
      </c>
      <c r="J10" s="192">
        <v>27.25</v>
      </c>
      <c r="K10" s="192">
        <v>28.25</v>
      </c>
      <c r="L10" s="192">
        <v>33.4</v>
      </c>
      <c r="M10" s="193">
        <v>29.225000000000001</v>
      </c>
      <c r="N10" s="191">
        <v>32.5</v>
      </c>
      <c r="O10" s="192">
        <v>31.25</v>
      </c>
      <c r="P10" s="192">
        <v>31.25</v>
      </c>
      <c r="Q10" s="192">
        <v>38.166666666666664</v>
      </c>
      <c r="R10" s="192">
        <v>59</v>
      </c>
      <c r="S10" s="192">
        <v>34.5</v>
      </c>
      <c r="T10" s="193">
        <v>40.833333333333336</v>
      </c>
      <c r="U10" s="194">
        <v>41</v>
      </c>
      <c r="V10" s="191">
        <v>41.101666666666667</v>
      </c>
      <c r="W10" s="191">
        <v>39.386666666666663</v>
      </c>
      <c r="X10" s="192">
        <v>40.209000000000017</v>
      </c>
      <c r="Y10" s="192">
        <v>49.918000000000006</v>
      </c>
      <c r="Z10" s="192">
        <v>38.990666666666662</v>
      </c>
      <c r="AA10" s="193">
        <v>42.126083333333341</v>
      </c>
    </row>
    <row r="13" spans="1:27" ht="20.25" customHeight="1" thickBot="1" x14ac:dyDescent="0.35">
      <c r="A13" s="195" t="s">
        <v>158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138</v>
      </c>
      <c r="Z13" s="136"/>
      <c r="AA13" s="136"/>
    </row>
    <row r="14" spans="1:27" ht="15" customHeight="1" thickBot="1" x14ac:dyDescent="0.35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140</v>
      </c>
      <c r="N14" s="138">
        <v>37257</v>
      </c>
      <c r="O14" s="156">
        <v>37288</v>
      </c>
      <c r="P14" s="156">
        <v>37316</v>
      </c>
      <c r="Q14" s="142" t="s">
        <v>141</v>
      </c>
      <c r="R14" s="142" t="s">
        <v>142</v>
      </c>
      <c r="S14" s="142" t="s">
        <v>143</v>
      </c>
      <c r="T14" s="142" t="s">
        <v>144</v>
      </c>
      <c r="U14" s="143" t="s">
        <v>145</v>
      </c>
      <c r="V14" s="141" t="s">
        <v>146</v>
      </c>
      <c r="W14" s="157" t="s">
        <v>134</v>
      </c>
      <c r="X14" s="142" t="s">
        <v>135</v>
      </c>
      <c r="Y14" s="142" t="s">
        <v>136</v>
      </c>
      <c r="Z14" s="142" t="s">
        <v>133</v>
      </c>
      <c r="AA14" s="144" t="s">
        <v>147</v>
      </c>
    </row>
    <row r="15" spans="1:27" ht="12.75" customHeight="1" x14ac:dyDescent="0.25">
      <c r="A15" s="136" t="s">
        <v>148</v>
      </c>
      <c r="B15" s="158">
        <v>0</v>
      </c>
      <c r="C15" s="159">
        <v>0</v>
      </c>
      <c r="D15" s="159">
        <v>0</v>
      </c>
      <c r="E15" s="159">
        <v>0</v>
      </c>
      <c r="F15" s="160">
        <v>0</v>
      </c>
      <c r="G15" s="160">
        <v>0</v>
      </c>
      <c r="H15" s="158">
        <v>0</v>
      </c>
      <c r="I15" s="161">
        <v>1</v>
      </c>
      <c r="J15" s="162">
        <v>0</v>
      </c>
      <c r="K15" s="162">
        <v>0</v>
      </c>
      <c r="L15" s="162">
        <v>0</v>
      </c>
      <c r="M15" s="163">
        <v>0.25</v>
      </c>
      <c r="N15" s="164">
        <v>0</v>
      </c>
      <c r="O15" s="165">
        <v>0</v>
      </c>
      <c r="P15" s="165">
        <v>0</v>
      </c>
      <c r="Q15" s="165">
        <v>0</v>
      </c>
      <c r="R15" s="165">
        <v>1</v>
      </c>
      <c r="S15" s="166">
        <v>0.5</v>
      </c>
      <c r="T15" s="167">
        <v>0.375</v>
      </c>
      <c r="U15" s="165">
        <v>0.2916666666666643</v>
      </c>
      <c r="V15" s="168">
        <v>0.28999999999999915</v>
      </c>
      <c r="W15" s="165">
        <v>0.39933333333332399</v>
      </c>
      <c r="X15" s="165">
        <v>0.14133333333334264</v>
      </c>
      <c r="Y15" s="165">
        <v>0.48566666666667402</v>
      </c>
      <c r="Z15" s="165">
        <v>0.14000000000000057</v>
      </c>
      <c r="AA15" s="169">
        <v>0.29158333333334241</v>
      </c>
    </row>
    <row r="16" spans="1:27" ht="12.75" customHeight="1" x14ac:dyDescent="0.25">
      <c r="A16" s="136" t="s">
        <v>149</v>
      </c>
      <c r="B16" s="158">
        <v>0</v>
      </c>
      <c r="C16" s="158">
        <v>0</v>
      </c>
      <c r="D16" s="158">
        <v>0</v>
      </c>
      <c r="E16" s="158">
        <v>0</v>
      </c>
      <c r="F16" s="160">
        <v>0</v>
      </c>
      <c r="G16" s="160">
        <v>0</v>
      </c>
      <c r="H16" s="158">
        <v>0</v>
      </c>
      <c r="I16" s="161">
        <v>1</v>
      </c>
      <c r="J16" s="162">
        <v>0</v>
      </c>
      <c r="K16" s="162">
        <v>0</v>
      </c>
      <c r="L16" s="162">
        <v>0</v>
      </c>
      <c r="M16" s="163">
        <v>0.25</v>
      </c>
      <c r="N16" s="161">
        <v>0</v>
      </c>
      <c r="O16" s="160">
        <v>0</v>
      </c>
      <c r="P16" s="160">
        <v>0</v>
      </c>
      <c r="Q16" s="160">
        <v>0</v>
      </c>
      <c r="R16" s="160">
        <v>1</v>
      </c>
      <c r="S16" s="162">
        <v>0.5</v>
      </c>
      <c r="T16" s="163">
        <v>0.375</v>
      </c>
      <c r="U16" s="160">
        <v>0.2916666666666714</v>
      </c>
      <c r="V16" s="170">
        <v>0.29166666666665009</v>
      </c>
      <c r="W16" s="160">
        <v>0.40766666666667817</v>
      </c>
      <c r="X16" s="160">
        <v>0.13366666666667015</v>
      </c>
      <c r="Y16" s="160">
        <v>0.49299999999998789</v>
      </c>
      <c r="Z16" s="160">
        <v>0.13100000000000023</v>
      </c>
      <c r="AA16" s="171">
        <v>0.29133333333334832</v>
      </c>
    </row>
    <row r="17" spans="1:27" ht="12.75" customHeight="1" x14ac:dyDescent="0.25">
      <c r="A17" s="136" t="s">
        <v>150</v>
      </c>
      <c r="B17" s="158">
        <v>0</v>
      </c>
      <c r="C17" s="158">
        <v>0</v>
      </c>
      <c r="D17" s="158">
        <v>0</v>
      </c>
      <c r="E17" s="158">
        <v>0</v>
      </c>
      <c r="F17" s="160">
        <v>0</v>
      </c>
      <c r="G17" s="160">
        <v>0</v>
      </c>
      <c r="H17" s="158">
        <v>0</v>
      </c>
      <c r="I17" s="161">
        <v>1.5</v>
      </c>
      <c r="J17" s="162">
        <v>0.25</v>
      </c>
      <c r="K17" s="162">
        <v>-0.25</v>
      </c>
      <c r="L17" s="162">
        <v>0.20000000000000284</v>
      </c>
      <c r="M17" s="163">
        <v>0.42500000000000071</v>
      </c>
      <c r="N17" s="161">
        <v>1</v>
      </c>
      <c r="O17" s="160">
        <v>1</v>
      </c>
      <c r="P17" s="160">
        <v>1</v>
      </c>
      <c r="Q17" s="160">
        <v>1.25</v>
      </c>
      <c r="R17" s="160">
        <v>0.5</v>
      </c>
      <c r="S17" s="162">
        <v>1</v>
      </c>
      <c r="T17" s="163">
        <v>0.9375</v>
      </c>
      <c r="U17" s="160">
        <v>0.5</v>
      </c>
      <c r="V17" s="170">
        <v>0.5</v>
      </c>
      <c r="W17" s="160">
        <v>0.50999999999999801</v>
      </c>
      <c r="X17" s="160">
        <v>0.46999999999999886</v>
      </c>
      <c r="Y17" s="160">
        <v>0.54000000000000625</v>
      </c>
      <c r="Z17" s="160">
        <v>0.46666666666664725</v>
      </c>
      <c r="AA17" s="171">
        <v>0.49666666666666259</v>
      </c>
    </row>
    <row r="18" spans="1:27" ht="12.75" customHeight="1" x14ac:dyDescent="0.25">
      <c r="A18" s="136" t="s">
        <v>151</v>
      </c>
      <c r="B18" s="158">
        <v>0</v>
      </c>
      <c r="C18" s="158">
        <v>0</v>
      </c>
      <c r="D18" s="158">
        <v>0</v>
      </c>
      <c r="E18" s="158">
        <v>0</v>
      </c>
      <c r="F18" s="160">
        <v>0</v>
      </c>
      <c r="G18" s="160">
        <v>0</v>
      </c>
      <c r="H18" s="158">
        <v>0</v>
      </c>
      <c r="I18" s="161">
        <v>0</v>
      </c>
      <c r="J18" s="162">
        <v>0.25</v>
      </c>
      <c r="K18" s="162">
        <v>0.25</v>
      </c>
      <c r="L18" s="162">
        <v>1.1499999999999999</v>
      </c>
      <c r="M18" s="163">
        <v>0.41250000000000142</v>
      </c>
      <c r="N18" s="161">
        <v>1</v>
      </c>
      <c r="O18" s="160">
        <v>1</v>
      </c>
      <c r="P18" s="160">
        <v>1</v>
      </c>
      <c r="Q18" s="160">
        <v>1.25</v>
      </c>
      <c r="R18" s="160">
        <v>0.6666666666666643</v>
      </c>
      <c r="S18" s="162">
        <v>1</v>
      </c>
      <c r="T18" s="163">
        <v>0.9791666666666643</v>
      </c>
      <c r="U18" s="160">
        <v>0.58333333333333215</v>
      </c>
      <c r="V18" s="170">
        <v>0.58333333333333215</v>
      </c>
      <c r="W18" s="160">
        <v>0.5</v>
      </c>
      <c r="X18" s="160">
        <v>0.5</v>
      </c>
      <c r="Y18" s="160">
        <v>0.5</v>
      </c>
      <c r="Z18" s="160">
        <v>0.8333333333333286</v>
      </c>
      <c r="AA18" s="171">
        <v>0.58333333333330728</v>
      </c>
    </row>
    <row r="19" spans="1:27" ht="12.75" customHeight="1" x14ac:dyDescent="0.25">
      <c r="A19" s="136" t="s">
        <v>152</v>
      </c>
      <c r="B19" s="158">
        <v>0</v>
      </c>
      <c r="C19" s="158">
        <v>0</v>
      </c>
      <c r="D19" s="158">
        <v>0</v>
      </c>
      <c r="E19" s="158">
        <v>0</v>
      </c>
      <c r="F19" s="160">
        <v>0</v>
      </c>
      <c r="G19" s="160">
        <v>0</v>
      </c>
      <c r="H19" s="158">
        <v>0</v>
      </c>
      <c r="I19" s="161">
        <v>1.75</v>
      </c>
      <c r="J19" s="162">
        <v>0.25</v>
      </c>
      <c r="K19" s="162">
        <v>0.25</v>
      </c>
      <c r="L19" s="162">
        <v>1.1499999999999999</v>
      </c>
      <c r="M19" s="163">
        <v>0.85000000000000142</v>
      </c>
      <c r="N19" s="161">
        <v>1</v>
      </c>
      <c r="O19" s="160">
        <v>1</v>
      </c>
      <c r="P19" s="160">
        <v>1</v>
      </c>
      <c r="Q19" s="160">
        <v>1</v>
      </c>
      <c r="R19" s="160">
        <v>1</v>
      </c>
      <c r="S19" s="162">
        <v>1</v>
      </c>
      <c r="T19" s="163">
        <v>1</v>
      </c>
      <c r="U19" s="160">
        <v>0.5</v>
      </c>
      <c r="V19" s="170">
        <v>0.5</v>
      </c>
      <c r="W19" s="160">
        <v>0.5033333333333232</v>
      </c>
      <c r="X19" s="160">
        <v>0.47333333333332916</v>
      </c>
      <c r="Y19" s="160">
        <v>0.47000000000002728</v>
      </c>
      <c r="Z19" s="160">
        <v>0.55000000000000426</v>
      </c>
      <c r="AA19" s="171">
        <v>0.49916666666666742</v>
      </c>
    </row>
    <row r="20" spans="1:27" ht="12.75" customHeight="1" x14ac:dyDescent="0.25">
      <c r="A20" s="136" t="s">
        <v>153</v>
      </c>
      <c r="B20" s="158">
        <v>0</v>
      </c>
      <c r="C20" s="158">
        <v>0</v>
      </c>
      <c r="D20" s="158">
        <v>0</v>
      </c>
      <c r="E20" s="158">
        <v>0</v>
      </c>
      <c r="F20" s="160">
        <v>0</v>
      </c>
      <c r="G20" s="160">
        <v>0</v>
      </c>
      <c r="H20" s="158">
        <v>0</v>
      </c>
      <c r="I20" s="161">
        <v>-0.75</v>
      </c>
      <c r="J20" s="162">
        <v>0.25</v>
      </c>
      <c r="K20" s="162">
        <v>0.25</v>
      </c>
      <c r="L20" s="162">
        <v>-0.10000000000000142</v>
      </c>
      <c r="M20" s="163">
        <v>-8.7499999999998579E-2</v>
      </c>
      <c r="N20" s="161">
        <v>0.25</v>
      </c>
      <c r="O20" s="160">
        <v>0.5</v>
      </c>
      <c r="P20" s="160">
        <v>0.5</v>
      </c>
      <c r="Q20" s="160">
        <v>0.3333333333333357</v>
      </c>
      <c r="R20" s="160">
        <v>0.5</v>
      </c>
      <c r="S20" s="162">
        <v>0</v>
      </c>
      <c r="T20" s="163">
        <v>0.3125</v>
      </c>
      <c r="U20" s="160">
        <v>0.25</v>
      </c>
      <c r="V20" s="170">
        <v>0.35166666666665947</v>
      </c>
      <c r="W20" s="160">
        <v>0.34799999999999187</v>
      </c>
      <c r="X20" s="160">
        <v>0.34766666666666168</v>
      </c>
      <c r="Y20" s="160">
        <v>0.36333333333331552</v>
      </c>
      <c r="Z20" s="160">
        <v>0.34133333333333127</v>
      </c>
      <c r="AA20" s="171">
        <v>0.35008333333334463</v>
      </c>
    </row>
    <row r="21" spans="1:27" ht="12.75" customHeight="1" thickBot="1" x14ac:dyDescent="0.3">
      <c r="A21" s="136" t="s">
        <v>154</v>
      </c>
      <c r="B21" s="172">
        <v>0</v>
      </c>
      <c r="C21" s="172">
        <v>0</v>
      </c>
      <c r="D21" s="172">
        <v>0</v>
      </c>
      <c r="E21" s="172">
        <v>0</v>
      </c>
      <c r="F21" s="173">
        <v>0</v>
      </c>
      <c r="G21" s="173">
        <v>0</v>
      </c>
      <c r="H21" s="172">
        <v>0</v>
      </c>
      <c r="I21" s="174">
        <v>-0.75</v>
      </c>
      <c r="J21" s="175">
        <v>0.25</v>
      </c>
      <c r="K21" s="175">
        <v>0.25</v>
      </c>
      <c r="L21" s="175">
        <v>-0.10000000000000142</v>
      </c>
      <c r="M21" s="176">
        <v>-8.7499999999998579E-2</v>
      </c>
      <c r="N21" s="174">
        <v>0.25</v>
      </c>
      <c r="O21" s="173">
        <v>0.5</v>
      </c>
      <c r="P21" s="173">
        <v>0.5</v>
      </c>
      <c r="Q21" s="173">
        <v>0.3333333333333286</v>
      </c>
      <c r="R21" s="173">
        <v>0.5</v>
      </c>
      <c r="S21" s="175">
        <v>0</v>
      </c>
      <c r="T21" s="176">
        <v>0.3125</v>
      </c>
      <c r="U21" s="173">
        <v>0.25</v>
      </c>
      <c r="V21" s="177">
        <v>0.35166666666666657</v>
      </c>
      <c r="W21" s="173">
        <v>0.34799999999999898</v>
      </c>
      <c r="X21" s="173">
        <v>0.34766666666666879</v>
      </c>
      <c r="Y21" s="173">
        <v>0.36333333333332973</v>
      </c>
      <c r="Z21" s="173">
        <v>0.34133333333333127</v>
      </c>
      <c r="AA21" s="178">
        <v>0.35008333333335173</v>
      </c>
    </row>
    <row r="22" spans="1:27" ht="12.75" customHeight="1" x14ac:dyDescent="0.2"/>
    <row r="24" spans="1:27" ht="13.8" hidden="1" thickBot="1" x14ac:dyDescent="0.3">
      <c r="A24" s="133">
        <v>37158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138</v>
      </c>
      <c r="Z24" s="136"/>
      <c r="AA24" s="136"/>
    </row>
    <row r="25" spans="1:27" ht="13.8" hidden="1" thickBot="1" x14ac:dyDescent="0.3">
      <c r="A25" s="136" t="s">
        <v>139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140</v>
      </c>
      <c r="N25" s="139">
        <v>37257</v>
      </c>
      <c r="O25" s="140">
        <v>37288</v>
      </c>
      <c r="P25" s="140">
        <v>37316</v>
      </c>
      <c r="Q25" s="142" t="s">
        <v>141</v>
      </c>
      <c r="R25" s="142" t="s">
        <v>142</v>
      </c>
      <c r="S25" s="142" t="s">
        <v>143</v>
      </c>
      <c r="T25" s="142" t="s">
        <v>144</v>
      </c>
      <c r="U25" s="143" t="s">
        <v>145</v>
      </c>
      <c r="V25" s="141" t="s">
        <v>146</v>
      </c>
      <c r="W25" s="157" t="s">
        <v>134</v>
      </c>
      <c r="X25" s="142" t="s">
        <v>135</v>
      </c>
      <c r="Y25" s="142" t="s">
        <v>136</v>
      </c>
      <c r="Z25" s="142" t="s">
        <v>133</v>
      </c>
      <c r="AA25" s="144" t="s">
        <v>147</v>
      </c>
    </row>
    <row r="26" spans="1:27" ht="13.2" hidden="1" x14ac:dyDescent="0.25">
      <c r="A26" s="136" t="s">
        <v>148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19.25</v>
      </c>
      <c r="J26" s="149">
        <v>24.5</v>
      </c>
      <c r="K26" s="149">
        <v>31</v>
      </c>
      <c r="L26" s="149">
        <v>38.25</v>
      </c>
      <c r="M26" s="150">
        <v>28.25</v>
      </c>
      <c r="N26" s="146">
        <v>37</v>
      </c>
      <c r="O26" s="149">
        <v>34</v>
      </c>
      <c r="P26" s="149">
        <v>30</v>
      </c>
      <c r="Q26" s="149">
        <v>28.583333333333332</v>
      </c>
      <c r="R26" s="149">
        <v>43.666666666666664</v>
      </c>
      <c r="S26" s="149">
        <v>34.666666666666664</v>
      </c>
      <c r="T26" s="150">
        <v>35.145833333333336</v>
      </c>
      <c r="U26" s="151">
        <v>36.208333333333336</v>
      </c>
      <c r="V26" s="148">
        <v>35.711666666666666</v>
      </c>
      <c r="W26" s="146">
        <v>36.940666666666672</v>
      </c>
      <c r="X26" s="149">
        <v>33.329333333333331</v>
      </c>
      <c r="Y26" s="149">
        <v>43.244999999999997</v>
      </c>
      <c r="Z26" s="149">
        <v>37.634999999999998</v>
      </c>
      <c r="AA26" s="150">
        <v>37.787500000000001</v>
      </c>
    </row>
    <row r="27" spans="1:27" ht="13.2" hidden="1" x14ac:dyDescent="0.25">
      <c r="A27" s="136" t="s">
        <v>149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19.25</v>
      </c>
      <c r="J27" s="147">
        <v>24.5</v>
      </c>
      <c r="K27" s="147">
        <v>30.25</v>
      </c>
      <c r="L27" s="147">
        <v>37.25</v>
      </c>
      <c r="M27" s="148">
        <v>27.8125</v>
      </c>
      <c r="N27" s="145">
        <v>35.5</v>
      </c>
      <c r="O27" s="147">
        <v>33</v>
      </c>
      <c r="P27" s="147">
        <v>29.25</v>
      </c>
      <c r="Q27" s="147">
        <v>30.916666666666668</v>
      </c>
      <c r="R27" s="147">
        <v>46.666666666666664</v>
      </c>
      <c r="S27" s="147">
        <v>33.583333333333336</v>
      </c>
      <c r="T27" s="148">
        <v>35.9375</v>
      </c>
      <c r="U27" s="151">
        <v>37.666666666666664</v>
      </c>
      <c r="V27" s="148">
        <v>37.418333333333344</v>
      </c>
      <c r="W27" s="145">
        <v>39.916666666666664</v>
      </c>
      <c r="X27" s="147">
        <v>38.215333333333341</v>
      </c>
      <c r="Y27" s="147">
        <v>49.118333333333339</v>
      </c>
      <c r="Z27" s="147">
        <v>40.790333333333336</v>
      </c>
      <c r="AA27" s="148">
        <v>42.010166666666656</v>
      </c>
    </row>
    <row r="28" spans="1:27" ht="13.2" hidden="1" x14ac:dyDescent="0.25">
      <c r="A28" s="136" t="s">
        <v>150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</v>
      </c>
      <c r="J28" s="147">
        <v>25.75</v>
      </c>
      <c r="K28" s="147">
        <v>31.25</v>
      </c>
      <c r="L28" s="147">
        <v>37.299999999999997</v>
      </c>
      <c r="M28" s="148">
        <v>29.324999999999999</v>
      </c>
      <c r="N28" s="145">
        <v>36.75</v>
      </c>
      <c r="O28" s="147">
        <v>33.75</v>
      </c>
      <c r="P28" s="147">
        <v>31.5</v>
      </c>
      <c r="Q28" s="147">
        <v>31</v>
      </c>
      <c r="R28" s="147">
        <v>46</v>
      </c>
      <c r="S28" s="147">
        <v>35.5</v>
      </c>
      <c r="T28" s="148">
        <v>36.625</v>
      </c>
      <c r="U28" s="151">
        <v>39.25</v>
      </c>
      <c r="V28" s="148">
        <v>39.251666666666665</v>
      </c>
      <c r="W28" s="145">
        <v>39.602333333333341</v>
      </c>
      <c r="X28" s="147">
        <v>41.673333333333332</v>
      </c>
      <c r="Y28" s="147">
        <v>41.151666666666664</v>
      </c>
      <c r="Z28" s="147">
        <v>41.588000000000008</v>
      </c>
      <c r="AA28" s="148">
        <v>41.003833333333326</v>
      </c>
    </row>
    <row r="29" spans="1:27" ht="13.2" hidden="1" x14ac:dyDescent="0.25">
      <c r="A29" s="136" t="s">
        <v>151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25.25</v>
      </c>
      <c r="K29" s="147">
        <v>28.25</v>
      </c>
      <c r="L29" s="147">
        <v>32.25</v>
      </c>
      <c r="M29" s="148">
        <v>29.4375</v>
      </c>
      <c r="N29" s="145">
        <v>32.25</v>
      </c>
      <c r="O29" s="147">
        <v>32.25</v>
      </c>
      <c r="P29" s="147">
        <v>31.5</v>
      </c>
      <c r="Q29" s="147">
        <v>31</v>
      </c>
      <c r="R29" s="147">
        <v>44.583333333333336</v>
      </c>
      <c r="S29" s="147">
        <v>35</v>
      </c>
      <c r="T29" s="148">
        <v>35.645833333333336</v>
      </c>
      <c r="U29" s="151">
        <v>28.416666666666668</v>
      </c>
      <c r="V29" s="148">
        <v>26.8125</v>
      </c>
      <c r="W29" s="145">
        <v>27.666666666666679</v>
      </c>
      <c r="X29" s="147">
        <v>34.838333333333338</v>
      </c>
      <c r="Y29" s="147">
        <v>44.451666666666675</v>
      </c>
      <c r="Z29" s="147">
        <v>34.95333333333334</v>
      </c>
      <c r="AA29" s="148">
        <v>35.477499999999999</v>
      </c>
    </row>
    <row r="30" spans="1:27" ht="13.2" hidden="1" x14ac:dyDescent="0.25">
      <c r="A30" s="136" t="s">
        <v>152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</v>
      </c>
      <c r="J30" s="147">
        <v>25.25</v>
      </c>
      <c r="K30" s="147">
        <v>28.25</v>
      </c>
      <c r="L30" s="147">
        <v>32.25</v>
      </c>
      <c r="M30" s="148">
        <v>27.1875</v>
      </c>
      <c r="N30" s="145">
        <v>32.25</v>
      </c>
      <c r="O30" s="147">
        <v>32.25</v>
      </c>
      <c r="P30" s="147">
        <v>31.5</v>
      </c>
      <c r="Q30" s="147">
        <v>33.75</v>
      </c>
      <c r="R30" s="147">
        <v>45.916666666666664</v>
      </c>
      <c r="S30" s="147">
        <v>35</v>
      </c>
      <c r="T30" s="148">
        <v>36.666666666666664</v>
      </c>
      <c r="U30" s="151">
        <v>39.5</v>
      </c>
      <c r="V30" s="148">
        <v>39.5</v>
      </c>
      <c r="W30" s="145">
        <v>39.305</v>
      </c>
      <c r="X30" s="147">
        <v>39.551000000000002</v>
      </c>
      <c r="Y30" s="147">
        <v>43.746999999999986</v>
      </c>
      <c r="Z30" s="147">
        <v>40.906999999999996</v>
      </c>
      <c r="AA30" s="148">
        <v>40.877499999999998</v>
      </c>
    </row>
    <row r="31" spans="1:27" ht="13.2" hidden="1" x14ac:dyDescent="0.25">
      <c r="A31" s="136" t="s">
        <v>153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24.75</v>
      </c>
      <c r="J31" s="147">
        <v>26</v>
      </c>
      <c r="K31" s="147">
        <v>26</v>
      </c>
      <c r="L31" s="147">
        <v>31.5</v>
      </c>
      <c r="M31" s="148">
        <v>27.0625</v>
      </c>
      <c r="N31" s="145">
        <v>30.75</v>
      </c>
      <c r="O31" s="147">
        <v>29.5</v>
      </c>
      <c r="P31" s="147">
        <v>29.5</v>
      </c>
      <c r="Q31" s="147">
        <v>34.5</v>
      </c>
      <c r="R31" s="147">
        <v>50.5</v>
      </c>
      <c r="S31" s="147">
        <v>32.333333333333336</v>
      </c>
      <c r="T31" s="148">
        <v>36.8125</v>
      </c>
      <c r="U31" s="151">
        <v>37.416666666666664</v>
      </c>
      <c r="V31" s="148">
        <v>37.417499999999997</v>
      </c>
      <c r="W31" s="145">
        <v>36.68</v>
      </c>
      <c r="X31" s="147">
        <v>37.100333333333332</v>
      </c>
      <c r="Y31" s="147">
        <v>45.015999999999998</v>
      </c>
      <c r="Z31" s="147">
        <v>36.379000000000005</v>
      </c>
      <c r="AA31" s="148">
        <v>38.793833333333325</v>
      </c>
    </row>
    <row r="32" spans="1:27" ht="13.8" hidden="1" thickBot="1" x14ac:dyDescent="0.3">
      <c r="A32" s="136" t="s">
        <v>154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28.75</v>
      </c>
      <c r="J32" s="153">
        <v>27</v>
      </c>
      <c r="K32" s="153">
        <v>28</v>
      </c>
      <c r="L32" s="153">
        <v>33.5</v>
      </c>
      <c r="M32" s="154">
        <v>29.3125</v>
      </c>
      <c r="N32" s="152">
        <v>32.25</v>
      </c>
      <c r="O32" s="153">
        <v>30.75</v>
      </c>
      <c r="P32" s="153">
        <v>30.75</v>
      </c>
      <c r="Q32" s="153">
        <v>37.833333333333336</v>
      </c>
      <c r="R32" s="153">
        <v>58.5</v>
      </c>
      <c r="S32" s="153">
        <v>34.5</v>
      </c>
      <c r="T32" s="154">
        <v>40.520833333333336</v>
      </c>
      <c r="U32" s="155">
        <v>40.75</v>
      </c>
      <c r="V32" s="154">
        <v>40.75</v>
      </c>
      <c r="W32" s="152">
        <v>39.038666666666664</v>
      </c>
      <c r="X32" s="153">
        <v>39.861333333333349</v>
      </c>
      <c r="Y32" s="153">
        <v>49.554666666666677</v>
      </c>
      <c r="Z32" s="153">
        <v>38.649333333333331</v>
      </c>
      <c r="AA32" s="154">
        <v>41.775999999999989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68580</xdr:rowOff>
                  </from>
                  <to>
                    <xdr:col>17</xdr:col>
                    <xdr:colOff>175260</xdr:colOff>
                    <xdr:row>0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68580</xdr:rowOff>
                  </from>
                  <to>
                    <xdr:col>17</xdr:col>
                    <xdr:colOff>220980</xdr:colOff>
                    <xdr:row>0</xdr:row>
                    <xdr:rowOff>487680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3.2" x14ac:dyDescent="0.25"/>
  <sheetData>
    <row r="1" spans="1:2" ht="15.6" x14ac:dyDescent="0.3">
      <c r="A1" s="113" t="s">
        <v>111</v>
      </c>
    </row>
    <row r="2" spans="1:2" x14ac:dyDescent="0.25">
      <c r="A2" t="s">
        <v>112</v>
      </c>
    </row>
    <row r="3" spans="1:2" x14ac:dyDescent="0.25">
      <c r="A3" t="s">
        <v>113</v>
      </c>
    </row>
    <row r="4" spans="1:2" x14ac:dyDescent="0.25">
      <c r="B4" t="s">
        <v>114</v>
      </c>
    </row>
    <row r="5" spans="1:2" x14ac:dyDescent="0.25">
      <c r="A5" t="s">
        <v>115</v>
      </c>
    </row>
    <row r="6" spans="1:2" x14ac:dyDescent="0.25">
      <c r="A6" t="s">
        <v>116</v>
      </c>
    </row>
    <row r="7" spans="1:2" x14ac:dyDescent="0.25">
      <c r="A7" t="s">
        <v>117</v>
      </c>
    </row>
    <row r="9" spans="1:2" ht="15.6" x14ac:dyDescent="0.3">
      <c r="A9" s="113" t="s">
        <v>118</v>
      </c>
    </row>
    <row r="10" spans="1:2" x14ac:dyDescent="0.25">
      <c r="A10" t="s">
        <v>119</v>
      </c>
    </row>
    <row r="11" spans="1:2" x14ac:dyDescent="0.25">
      <c r="A11" t="s">
        <v>122</v>
      </c>
    </row>
    <row r="12" spans="1:2" x14ac:dyDescent="0.25">
      <c r="A12" t="s">
        <v>120</v>
      </c>
    </row>
    <row r="13" spans="1:2" x14ac:dyDescent="0.25">
      <c r="A13" t="s">
        <v>121</v>
      </c>
    </row>
    <row r="14" spans="1:2" x14ac:dyDescent="0.25">
      <c r="A14" t="s">
        <v>127</v>
      </c>
    </row>
    <row r="15" spans="1:2" x14ac:dyDescent="0.25">
      <c r="A15" t="s">
        <v>126</v>
      </c>
    </row>
    <row r="16" spans="1:2" x14ac:dyDescent="0.25">
      <c r="A16" t="s">
        <v>129</v>
      </c>
    </row>
    <row r="17" spans="1:1" x14ac:dyDescent="0.25">
      <c r="A17" t="s">
        <v>128</v>
      </c>
    </row>
    <row r="18" spans="1:1" x14ac:dyDescent="0.25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2001-09-27T19:48:39Z</cp:lastPrinted>
  <dcterms:created xsi:type="dcterms:W3CDTF">1998-02-04T17:03:27Z</dcterms:created>
  <dcterms:modified xsi:type="dcterms:W3CDTF">2023-09-10T11:47:26Z</dcterms:modified>
</cp:coreProperties>
</file>