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4220" windowHeight="7812"/>
  </bookViews>
  <sheets>
    <sheet name="Lavo Fcst" sheetId="4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</externalReferences>
  <definedNames>
    <definedName name="_xlnm.Print_Area" localSheetId="0">'Lavo Fcst'!$B$1:$I$55</definedName>
  </definedNames>
  <calcPr calcId="0"/>
</workbook>
</file>

<file path=xl/calcChain.xml><?xml version="1.0" encoding="utf-8"?>
<calcChain xmlns="http://schemas.openxmlformats.org/spreadsheetml/2006/main">
  <c r="A2" i="4" l="1"/>
  <c r="C2" i="4"/>
  <c r="D2" i="4"/>
  <c r="E2" i="4"/>
  <c r="F2" i="4"/>
  <c r="G2" i="4"/>
  <c r="A3" i="4"/>
  <c r="B3" i="4"/>
  <c r="C3" i="4"/>
  <c r="D3" i="4"/>
  <c r="E3" i="4"/>
  <c r="F3" i="4"/>
  <c r="G3" i="4"/>
  <c r="A4" i="4"/>
  <c r="B4" i="4"/>
  <c r="C4" i="4"/>
  <c r="D4" i="4"/>
  <c r="E4" i="4"/>
  <c r="F4" i="4"/>
  <c r="G4" i="4"/>
  <c r="A5" i="4"/>
  <c r="B5" i="4"/>
  <c r="C5" i="4"/>
  <c r="D5" i="4"/>
  <c r="E5" i="4"/>
  <c r="F5" i="4"/>
  <c r="G5" i="4"/>
  <c r="A6" i="4"/>
  <c r="B6" i="4"/>
  <c r="C6" i="4"/>
  <c r="D6" i="4"/>
  <c r="E6" i="4"/>
  <c r="F6" i="4"/>
  <c r="G6" i="4"/>
  <c r="A7" i="4"/>
  <c r="B7" i="4"/>
  <c r="C7" i="4"/>
  <c r="D7" i="4"/>
  <c r="E7" i="4"/>
  <c r="F7" i="4"/>
  <c r="G7" i="4"/>
  <c r="A8" i="4"/>
  <c r="B8" i="4"/>
  <c r="C8" i="4"/>
  <c r="D8" i="4"/>
  <c r="E8" i="4"/>
  <c r="F8" i="4"/>
  <c r="G8" i="4"/>
  <c r="A9" i="4"/>
  <c r="B9" i="4"/>
  <c r="C9" i="4"/>
  <c r="D9" i="4"/>
  <c r="E9" i="4"/>
  <c r="F9" i="4"/>
  <c r="G9" i="4"/>
  <c r="A10" i="4"/>
  <c r="B10" i="4"/>
  <c r="C10" i="4"/>
  <c r="D10" i="4"/>
  <c r="E10" i="4"/>
  <c r="F10" i="4"/>
  <c r="G10" i="4"/>
  <c r="A11" i="4"/>
  <c r="B11" i="4"/>
  <c r="C11" i="4"/>
  <c r="D11" i="4"/>
  <c r="E11" i="4"/>
  <c r="F11" i="4"/>
  <c r="G11" i="4"/>
  <c r="A12" i="4"/>
  <c r="B12" i="4"/>
  <c r="C12" i="4"/>
  <c r="D12" i="4"/>
  <c r="E12" i="4"/>
  <c r="F12" i="4"/>
  <c r="G12" i="4"/>
  <c r="A13" i="4"/>
  <c r="B13" i="4"/>
  <c r="C13" i="4"/>
  <c r="D13" i="4"/>
  <c r="E13" i="4"/>
  <c r="F13" i="4"/>
  <c r="G13" i="4"/>
  <c r="A14" i="4"/>
  <c r="B14" i="4"/>
  <c r="C14" i="4"/>
  <c r="D14" i="4"/>
  <c r="E14" i="4"/>
  <c r="F14" i="4"/>
  <c r="G14" i="4"/>
  <c r="A15" i="4"/>
  <c r="B15" i="4"/>
  <c r="C15" i="4"/>
  <c r="D15" i="4"/>
  <c r="E15" i="4"/>
  <c r="F15" i="4"/>
  <c r="G15" i="4"/>
  <c r="A16" i="4"/>
  <c r="B16" i="4"/>
  <c r="C16" i="4"/>
  <c r="D16" i="4"/>
  <c r="E16" i="4"/>
  <c r="F16" i="4"/>
  <c r="G16" i="4"/>
  <c r="A17" i="4"/>
  <c r="B17" i="4"/>
  <c r="C17" i="4"/>
  <c r="D17" i="4"/>
  <c r="E17" i="4"/>
  <c r="F17" i="4"/>
  <c r="G17" i="4"/>
  <c r="A18" i="4"/>
  <c r="B18" i="4"/>
  <c r="C18" i="4"/>
  <c r="D18" i="4"/>
  <c r="E18" i="4"/>
  <c r="F18" i="4"/>
  <c r="G18" i="4"/>
  <c r="A19" i="4"/>
  <c r="B19" i="4"/>
  <c r="C19" i="4"/>
  <c r="D19" i="4"/>
  <c r="E19" i="4"/>
  <c r="F19" i="4"/>
  <c r="G19" i="4"/>
  <c r="A20" i="4"/>
  <c r="B20" i="4"/>
  <c r="C20" i="4"/>
  <c r="D20" i="4"/>
  <c r="E20" i="4"/>
  <c r="F20" i="4"/>
  <c r="G20" i="4"/>
  <c r="A21" i="4"/>
  <c r="B21" i="4"/>
  <c r="C21" i="4"/>
  <c r="D21" i="4"/>
  <c r="E21" i="4"/>
  <c r="F21" i="4"/>
  <c r="G21" i="4"/>
  <c r="A22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A24" i="4"/>
  <c r="B24" i="4"/>
  <c r="C24" i="4"/>
  <c r="D24" i="4"/>
  <c r="E24" i="4"/>
  <c r="F24" i="4"/>
  <c r="G24" i="4"/>
  <c r="A25" i="4"/>
  <c r="B25" i="4"/>
  <c r="C25" i="4"/>
  <c r="D25" i="4"/>
  <c r="E25" i="4"/>
  <c r="F25" i="4"/>
  <c r="G25" i="4"/>
  <c r="A26" i="4"/>
  <c r="B26" i="4"/>
  <c r="C26" i="4"/>
  <c r="D26" i="4"/>
  <c r="E26" i="4"/>
  <c r="F26" i="4"/>
  <c r="G26" i="4"/>
  <c r="A27" i="4"/>
  <c r="B27" i="4"/>
  <c r="C27" i="4"/>
  <c r="D27" i="4"/>
  <c r="E27" i="4"/>
  <c r="F27" i="4"/>
  <c r="G27" i="4"/>
  <c r="A28" i="4"/>
  <c r="B28" i="4"/>
  <c r="C28" i="4"/>
  <c r="D28" i="4"/>
  <c r="E28" i="4"/>
  <c r="F28" i="4"/>
  <c r="G28" i="4"/>
  <c r="A29" i="4"/>
  <c r="B29" i="4"/>
  <c r="C29" i="4"/>
  <c r="D29" i="4"/>
  <c r="E29" i="4"/>
  <c r="F29" i="4"/>
  <c r="G29" i="4"/>
  <c r="A30" i="4"/>
  <c r="B30" i="4"/>
  <c r="C30" i="4"/>
  <c r="D30" i="4"/>
  <c r="E30" i="4"/>
  <c r="F30" i="4"/>
  <c r="G30" i="4"/>
  <c r="A31" i="4"/>
  <c r="B31" i="4"/>
  <c r="C31" i="4"/>
  <c r="D31" i="4"/>
  <c r="E31" i="4"/>
  <c r="F31" i="4"/>
  <c r="G31" i="4"/>
  <c r="A32" i="4"/>
  <c r="B32" i="4"/>
  <c r="C32" i="4"/>
  <c r="D32" i="4"/>
  <c r="E32" i="4"/>
  <c r="F32" i="4"/>
  <c r="G32" i="4"/>
  <c r="A33" i="4"/>
  <c r="B33" i="4"/>
  <c r="C33" i="4"/>
  <c r="D33" i="4"/>
  <c r="E33" i="4"/>
  <c r="F33" i="4"/>
  <c r="G33" i="4"/>
  <c r="A34" i="4"/>
  <c r="B34" i="4"/>
  <c r="C34" i="4"/>
  <c r="D34" i="4"/>
  <c r="E34" i="4"/>
  <c r="F34" i="4"/>
  <c r="G34" i="4"/>
  <c r="A35" i="4"/>
  <c r="B35" i="4"/>
  <c r="C35" i="4"/>
  <c r="D35" i="4"/>
  <c r="E35" i="4"/>
  <c r="F35" i="4"/>
  <c r="G35" i="4"/>
  <c r="A36" i="4"/>
  <c r="B36" i="4"/>
  <c r="C36" i="4"/>
  <c r="D36" i="4"/>
  <c r="E36" i="4"/>
  <c r="F36" i="4"/>
  <c r="G36" i="4"/>
  <c r="A37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A39" i="4"/>
  <c r="B39" i="4"/>
  <c r="C39" i="4"/>
  <c r="D39" i="4"/>
  <c r="E39" i="4"/>
  <c r="F39" i="4"/>
  <c r="G39" i="4"/>
  <c r="A40" i="4"/>
  <c r="B40" i="4"/>
  <c r="C40" i="4"/>
  <c r="D40" i="4"/>
  <c r="E40" i="4"/>
  <c r="F40" i="4"/>
  <c r="G40" i="4"/>
  <c r="A41" i="4"/>
  <c r="B41" i="4"/>
  <c r="C41" i="4"/>
  <c r="D41" i="4"/>
  <c r="E41" i="4"/>
  <c r="F41" i="4"/>
  <c r="G41" i="4"/>
  <c r="A42" i="4"/>
  <c r="B42" i="4"/>
  <c r="C42" i="4"/>
  <c r="D42" i="4"/>
  <c r="E42" i="4"/>
  <c r="F42" i="4"/>
  <c r="G42" i="4"/>
  <c r="H42" i="4"/>
  <c r="I42" i="4"/>
  <c r="A43" i="4"/>
  <c r="B43" i="4"/>
  <c r="C43" i="4"/>
  <c r="D43" i="4"/>
  <c r="E43" i="4"/>
  <c r="F43" i="4"/>
  <c r="G43" i="4"/>
  <c r="H43" i="4"/>
  <c r="I43" i="4"/>
  <c r="A44" i="4"/>
  <c r="B44" i="4"/>
  <c r="C44" i="4"/>
  <c r="D44" i="4"/>
  <c r="E44" i="4"/>
  <c r="F44" i="4"/>
  <c r="G44" i="4"/>
  <c r="H44" i="4"/>
  <c r="I44" i="4"/>
  <c r="A45" i="4"/>
  <c r="B45" i="4"/>
  <c r="C45" i="4"/>
  <c r="D45" i="4"/>
  <c r="E45" i="4"/>
  <c r="F45" i="4"/>
  <c r="G45" i="4"/>
  <c r="H45" i="4"/>
  <c r="I45" i="4"/>
  <c r="A46" i="4"/>
  <c r="B46" i="4"/>
  <c r="C46" i="4"/>
  <c r="D46" i="4"/>
  <c r="E46" i="4"/>
  <c r="F46" i="4"/>
  <c r="G46" i="4"/>
  <c r="H46" i="4"/>
  <c r="I46" i="4"/>
  <c r="A47" i="4"/>
  <c r="B47" i="4"/>
  <c r="C47" i="4"/>
  <c r="D47" i="4"/>
  <c r="E47" i="4"/>
  <c r="F47" i="4"/>
  <c r="G47" i="4"/>
  <c r="H47" i="4"/>
  <c r="I47" i="4"/>
  <c r="A48" i="4"/>
  <c r="B48" i="4"/>
  <c r="C48" i="4"/>
  <c r="D48" i="4"/>
  <c r="E48" i="4"/>
  <c r="F48" i="4"/>
  <c r="G48" i="4"/>
  <c r="H48" i="4"/>
  <c r="I48" i="4"/>
  <c r="A49" i="4"/>
  <c r="B49" i="4"/>
  <c r="C49" i="4"/>
  <c r="D49" i="4"/>
  <c r="E49" i="4"/>
  <c r="F49" i="4"/>
  <c r="G49" i="4"/>
  <c r="H49" i="4"/>
  <c r="I49" i="4"/>
  <c r="A50" i="4"/>
  <c r="B50" i="4"/>
  <c r="C50" i="4"/>
  <c r="D50" i="4"/>
  <c r="E50" i="4"/>
  <c r="F50" i="4"/>
  <c r="G50" i="4"/>
  <c r="H50" i="4"/>
  <c r="I50" i="4"/>
  <c r="A51" i="4"/>
  <c r="B51" i="4"/>
  <c r="C51" i="4"/>
  <c r="D51" i="4"/>
  <c r="E51" i="4"/>
  <c r="F51" i="4"/>
  <c r="G51" i="4"/>
  <c r="H51" i="4"/>
  <c r="I51" i="4"/>
  <c r="A52" i="4"/>
  <c r="B52" i="4"/>
  <c r="C52" i="4"/>
  <c r="D52" i="4"/>
  <c r="E52" i="4"/>
  <c r="F52" i="4"/>
  <c r="G52" i="4"/>
  <c r="H52" i="4"/>
  <c r="I52" i="4"/>
  <c r="A53" i="4"/>
  <c r="B53" i="4"/>
  <c r="C53" i="4"/>
  <c r="D53" i="4"/>
  <c r="E53" i="4"/>
  <c r="F53" i="4"/>
  <c r="G53" i="4"/>
  <c r="H53" i="4"/>
  <c r="I53" i="4"/>
  <c r="A54" i="4"/>
  <c r="B54" i="4"/>
  <c r="C54" i="4"/>
  <c r="D54" i="4"/>
  <c r="E54" i="4"/>
  <c r="F54" i="4"/>
  <c r="G54" i="4"/>
  <c r="H54" i="4"/>
  <c r="I54" i="4"/>
  <c r="A55" i="4"/>
  <c r="B55" i="4"/>
  <c r="C55" i="4"/>
  <c r="D55" i="4"/>
  <c r="E55" i="4"/>
  <c r="F55" i="4"/>
  <c r="G55" i="4"/>
  <c r="H55" i="4"/>
  <c r="I55" i="4"/>
  <c r="A56" i="4"/>
  <c r="B56" i="4"/>
  <c r="C56" i="4"/>
  <c r="D56" i="4"/>
  <c r="E56" i="4"/>
  <c r="F56" i="4"/>
  <c r="G56" i="4"/>
  <c r="H56" i="4"/>
  <c r="I56" i="4"/>
  <c r="A57" i="4"/>
  <c r="B57" i="4"/>
  <c r="C57" i="4"/>
  <c r="D57" i="4"/>
  <c r="E57" i="4"/>
  <c r="F57" i="4"/>
  <c r="G57" i="4"/>
  <c r="H57" i="4"/>
  <c r="I57" i="4"/>
  <c r="A58" i="4"/>
  <c r="B58" i="4"/>
  <c r="C58" i="4"/>
  <c r="D58" i="4"/>
  <c r="E58" i="4"/>
  <c r="F58" i="4"/>
  <c r="G58" i="4"/>
  <c r="H58" i="4"/>
  <c r="I58" i="4"/>
  <c r="A59" i="4"/>
  <c r="B59" i="4"/>
  <c r="C59" i="4"/>
  <c r="D59" i="4"/>
  <c r="E59" i="4"/>
  <c r="F59" i="4"/>
  <c r="G59" i="4"/>
  <c r="H59" i="4"/>
  <c r="I59" i="4"/>
  <c r="A60" i="4"/>
  <c r="B60" i="4"/>
  <c r="C60" i="4"/>
  <c r="D60" i="4"/>
  <c r="E60" i="4"/>
  <c r="F60" i="4"/>
  <c r="G60" i="4"/>
  <c r="H60" i="4"/>
  <c r="I60" i="4"/>
</calcChain>
</file>

<file path=xl/sharedStrings.xml><?xml version="1.0" encoding="utf-8"?>
<sst xmlns="http://schemas.openxmlformats.org/spreadsheetml/2006/main" count="6" uniqueCount="6">
  <si>
    <t>Net Receipts</t>
  </si>
  <si>
    <t>Net Sendout</t>
  </si>
  <si>
    <t>Inj/WD</t>
  </si>
  <si>
    <t>Balance</t>
  </si>
  <si>
    <t>Socal/SJ</t>
  </si>
  <si>
    <t>Socal/Perm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</si>
</sst>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_);[Red]\(0.000\)"/>
    <numFmt numFmtId="168" formatCode="0.000"/>
    <numFmt numFmtId="171" formatCode="0.000_);\(0.000\)"/>
  </numFmts>
  <fonts count="9" x14ac:knownFonts="1">
    <font>
      <sz val="10"/>
      <name val="Arial"/>
    </font>
    <font>
      <sz val="10"/>
      <name val="Arial"/>
    </font>
    <font>
      <sz val="8"/>
      <name val="Lucida Console"/>
    </font>
    <font>
      <sz val="10"/>
      <color indexed="8"/>
      <name val="MS Sans Serif"/>
    </font>
    <font>
      <sz val="8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sz val="8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5" fillId="0" borderId="1" xfId="0" applyNumberFormat="1" applyFont="1" applyBorder="1" applyAlignment="1">
      <alignment horizontal="center"/>
    </xf>
    <xf numFmtId="38" fontId="5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17" fontId="6" fillId="0" borderId="4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7" fillId="0" borderId="5" xfId="0" applyNumberFormat="1" applyFont="1" applyBorder="1" applyAlignment="1">
      <alignment horizontal="center"/>
    </xf>
    <xf numFmtId="17" fontId="6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7" fontId="6" fillId="2" borderId="4" xfId="0" applyNumberFormat="1" applyFont="1" applyFill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7" xfId="0" applyNumberFormat="1" applyFont="1" applyBorder="1" applyAlignment="1">
      <alignment horizontal="center"/>
    </xf>
    <xf numFmtId="38" fontId="7" fillId="0" borderId="8" xfId="0" applyNumberFormat="1" applyFont="1" applyBorder="1" applyAlignment="1">
      <alignment horizontal="center"/>
    </xf>
    <xf numFmtId="17" fontId="6" fillId="0" borderId="9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7" fontId="6" fillId="2" borderId="11" xfId="0" applyNumberFormat="1" applyFont="1" applyFill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13" xfId="0" applyNumberFormat="1" applyFont="1" applyBorder="1" applyAlignment="1">
      <alignment horizontal="center"/>
    </xf>
    <xf numFmtId="17" fontId="6" fillId="0" borderId="14" xfId="0" applyNumberFormat="1" applyFont="1" applyBorder="1" applyAlignment="1">
      <alignment horizontal="center"/>
    </xf>
    <xf numFmtId="38" fontId="7" fillId="0" borderId="0" xfId="0" applyNumberFormat="1" applyFont="1" applyBorder="1" applyAlignment="1">
      <alignment horizontal="center"/>
    </xf>
    <xf numFmtId="17" fontId="6" fillId="0" borderId="11" xfId="0" applyNumberFormat="1" applyFont="1" applyBorder="1" applyAlignment="1">
      <alignment horizontal="center"/>
    </xf>
    <xf numFmtId="17" fontId="6" fillId="0" borderId="12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8" fontId="4" fillId="0" borderId="0" xfId="0" applyNumberFormat="1" applyFont="1" applyFill="1" applyBorder="1" applyAlignment="1">
      <alignment horizontal="center"/>
    </xf>
    <xf numFmtId="168" fontId="4" fillId="0" borderId="10" xfId="0" applyNumberFormat="1" applyFont="1" applyFill="1" applyBorder="1" applyAlignment="1">
      <alignment horizontal="center"/>
    </xf>
    <xf numFmtId="168" fontId="4" fillId="0" borderId="13" xfId="0" applyNumberFormat="1" applyFont="1" applyFill="1" applyBorder="1" applyAlignment="1">
      <alignment horizontal="center"/>
    </xf>
    <xf numFmtId="168" fontId="4" fillId="0" borderId="5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8" fontId="4" fillId="0" borderId="7" xfId="0" applyNumberFormat="1" applyFont="1" applyFill="1" applyBorder="1" applyAlignment="1">
      <alignment horizontal="center"/>
    </xf>
    <xf numFmtId="168" fontId="4" fillId="0" borderId="8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17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17" fontId="6" fillId="2" borderId="15" xfId="0" applyNumberFormat="1" applyFont="1" applyFill="1" applyBorder="1" applyAlignment="1">
      <alignment horizontal="center"/>
    </xf>
    <xf numFmtId="38" fontId="4" fillId="2" borderId="2" xfId="0" applyNumberFormat="1" applyFont="1" applyFill="1" applyBorder="1" applyAlignment="1">
      <alignment horizontal="center"/>
    </xf>
    <xf numFmtId="38" fontId="6" fillId="2" borderId="2" xfId="0" applyNumberFormat="1" applyFont="1" applyFill="1" applyBorder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38" fontId="6" fillId="0" borderId="5" xfId="0" applyNumberFormat="1" applyFont="1" applyBorder="1" applyAlignment="1">
      <alignment horizontal="center"/>
    </xf>
    <xf numFmtId="38" fontId="6" fillId="2" borderId="11" xfId="0" applyNumberFormat="1" applyFont="1" applyFill="1" applyBorder="1" applyAlignment="1">
      <alignment horizontal="center"/>
    </xf>
    <xf numFmtId="14" fontId="8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ocalfc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ocal_Flow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vo Fcst"/>
      <sheetName val="Sheet1"/>
      <sheetName val="Forecast"/>
      <sheetName val="Gas Demand Outlook"/>
      <sheetName val="Curves"/>
      <sheetName val="Spark Spread"/>
      <sheetName val="Storage Curve"/>
      <sheetName val="Power Curve"/>
      <sheetName val="Sheet2"/>
      <sheetName val="Sheet1 (2)"/>
    </sheetNames>
    <sheetDataSet>
      <sheetData sheetId="0"/>
      <sheetData sheetId="1"/>
      <sheetData sheetId="2">
        <row r="5">
          <cell r="C5">
            <v>35551</v>
          </cell>
          <cell r="D5">
            <v>2216129.0322580645</v>
          </cell>
          <cell r="G5">
            <v>2216129.0322580645</v>
          </cell>
          <cell r="H5">
            <v>529096.77419354836</v>
          </cell>
          <cell r="I5">
            <v>708258.06451612909</v>
          </cell>
          <cell r="J5">
            <v>294870.96774193546</v>
          </cell>
          <cell r="K5">
            <v>480774.19354838709</v>
          </cell>
          <cell r="L5">
            <v>556612.90322580643</v>
          </cell>
          <cell r="M5">
            <v>170967.74193548388</v>
          </cell>
          <cell r="N5">
            <v>0</v>
          </cell>
          <cell r="O5">
            <v>2782709.6774193547</v>
          </cell>
          <cell r="R5">
            <v>2782709.6774193547</v>
          </cell>
          <cell r="S5">
            <v>566806.45161290327</v>
          </cell>
        </row>
        <row r="6">
          <cell r="C6">
            <v>35582</v>
          </cell>
          <cell r="D6">
            <v>2185300</v>
          </cell>
          <cell r="G6">
            <v>2185300</v>
          </cell>
          <cell r="H6">
            <v>515066.66666666669</v>
          </cell>
          <cell r="I6">
            <v>697833.33333333337</v>
          </cell>
          <cell r="J6">
            <v>268533.33333333331</v>
          </cell>
          <cell r="K6">
            <v>488700</v>
          </cell>
          <cell r="L6">
            <v>533466.66666666663</v>
          </cell>
          <cell r="M6">
            <v>207166.66666666666</v>
          </cell>
          <cell r="N6">
            <v>0</v>
          </cell>
          <cell r="O6">
            <v>2770533.3333333335</v>
          </cell>
          <cell r="R6">
            <v>2770533.3333333335</v>
          </cell>
          <cell r="S6">
            <v>586100</v>
          </cell>
        </row>
        <row r="7">
          <cell r="C7">
            <v>35612</v>
          </cell>
          <cell r="D7">
            <v>2460935.4838709678</v>
          </cell>
          <cell r="G7">
            <v>2460935.4838709678</v>
          </cell>
          <cell r="H7">
            <v>479129.03225806454</v>
          </cell>
          <cell r="I7">
            <v>843290.32258064521</v>
          </cell>
          <cell r="J7">
            <v>196419.35483870967</v>
          </cell>
          <cell r="K7">
            <v>406032.25806451612</v>
          </cell>
          <cell r="L7">
            <v>570645.16129032255</v>
          </cell>
          <cell r="M7">
            <v>192935.48387096773</v>
          </cell>
          <cell r="N7">
            <v>0</v>
          </cell>
          <cell r="O7">
            <v>2750225.8064516131</v>
          </cell>
          <cell r="R7">
            <v>2750225.8064516131</v>
          </cell>
          <cell r="S7">
            <v>271741.93548387097</v>
          </cell>
        </row>
        <row r="8">
          <cell r="C8">
            <v>35643</v>
          </cell>
          <cell r="D8">
            <v>2513838.7096774192</v>
          </cell>
          <cell r="G8">
            <v>2513838.7096774192</v>
          </cell>
          <cell r="H8">
            <v>514032.25806451612</v>
          </cell>
          <cell r="I8">
            <v>759774.19354838715</v>
          </cell>
          <cell r="J8">
            <v>195612.90322580645</v>
          </cell>
          <cell r="K8">
            <v>438580.6451612903</v>
          </cell>
          <cell r="L8">
            <v>529806.45161290327</v>
          </cell>
          <cell r="M8">
            <v>187870.96774193548</v>
          </cell>
          <cell r="N8">
            <v>0</v>
          </cell>
          <cell r="O8">
            <v>2686677.4193548388</v>
          </cell>
          <cell r="R8">
            <v>2686677.4193548388</v>
          </cell>
          <cell r="S8">
            <v>175032.25806451612</v>
          </cell>
        </row>
        <row r="9">
          <cell r="C9">
            <v>35674</v>
          </cell>
          <cell r="D9">
            <v>2709566.6666666665</v>
          </cell>
          <cell r="G9">
            <v>2709566.6666666665</v>
          </cell>
          <cell r="H9">
            <v>516633.33333333331</v>
          </cell>
          <cell r="I9">
            <v>973200</v>
          </cell>
          <cell r="J9">
            <v>248300</v>
          </cell>
          <cell r="K9">
            <v>413000</v>
          </cell>
          <cell r="L9">
            <v>446800</v>
          </cell>
          <cell r="M9">
            <v>186400</v>
          </cell>
          <cell r="N9">
            <v>0</v>
          </cell>
          <cell r="O9">
            <v>2844900</v>
          </cell>
          <cell r="R9">
            <v>2844900</v>
          </cell>
          <cell r="S9">
            <v>139866.66666666666</v>
          </cell>
        </row>
        <row r="10">
          <cell r="C10">
            <v>35704</v>
          </cell>
          <cell r="D10">
            <v>2319903.2258064514</v>
          </cell>
          <cell r="G10">
            <v>2319903.2258064514</v>
          </cell>
          <cell r="H10">
            <v>530000</v>
          </cell>
          <cell r="I10">
            <v>726935.48387096776</v>
          </cell>
          <cell r="J10">
            <v>230967.74193548388</v>
          </cell>
          <cell r="K10">
            <v>446483.87096774194</v>
          </cell>
          <cell r="L10">
            <v>444774.19354838709</v>
          </cell>
          <cell r="M10">
            <v>198064.51612903227</v>
          </cell>
          <cell r="N10">
            <v>0</v>
          </cell>
          <cell r="O10">
            <v>2639161.2903225808</v>
          </cell>
          <cell r="R10">
            <v>2639161.2903225808</v>
          </cell>
          <cell r="S10">
            <v>320000</v>
          </cell>
        </row>
        <row r="11">
          <cell r="C11">
            <v>35735</v>
          </cell>
          <cell r="D11">
            <v>2419633.3333333335</v>
          </cell>
          <cell r="G11">
            <v>2419633.3333333335</v>
          </cell>
          <cell r="H11">
            <v>494400</v>
          </cell>
          <cell r="I11">
            <v>575733.33333333337</v>
          </cell>
          <cell r="J11">
            <v>231300</v>
          </cell>
          <cell r="K11">
            <v>448633.33333333331</v>
          </cell>
          <cell r="L11">
            <v>378333.33333333331</v>
          </cell>
          <cell r="M11">
            <v>193266.66666666666</v>
          </cell>
          <cell r="N11">
            <v>0</v>
          </cell>
          <cell r="O11">
            <v>2377100</v>
          </cell>
          <cell r="R11">
            <v>2377100</v>
          </cell>
          <cell r="S11">
            <v>-34933.333333333336</v>
          </cell>
        </row>
        <row r="12">
          <cell r="C12">
            <v>35765</v>
          </cell>
          <cell r="D12">
            <v>3118516.1290322579</v>
          </cell>
          <cell r="G12">
            <v>3118516.1290322579</v>
          </cell>
          <cell r="H12">
            <v>386451.61290322582</v>
          </cell>
          <cell r="I12">
            <v>538806.45161290327</v>
          </cell>
          <cell r="J12">
            <v>131903.22580645161</v>
          </cell>
          <cell r="K12">
            <v>292774.19354838709</v>
          </cell>
          <cell r="L12">
            <v>313096.77419354836</v>
          </cell>
          <cell r="M12">
            <v>194516.12903225806</v>
          </cell>
          <cell r="N12">
            <v>0</v>
          </cell>
          <cell r="O12">
            <v>1911161.2903225806</v>
          </cell>
          <cell r="R12">
            <v>1911161.2903225806</v>
          </cell>
          <cell r="S12">
            <v>-1209580.6451612904</v>
          </cell>
        </row>
        <row r="13">
          <cell r="C13">
            <v>35796</v>
          </cell>
          <cell r="D13">
            <v>2979709.6774193547</v>
          </cell>
          <cell r="G13">
            <v>2979709.6774193547</v>
          </cell>
          <cell r="H13">
            <v>418483.87096774194</v>
          </cell>
          <cell r="I13">
            <v>700483.87096774194</v>
          </cell>
          <cell r="J13">
            <v>156161.29032258064</v>
          </cell>
          <cell r="K13">
            <v>309838.70967741933</v>
          </cell>
          <cell r="L13">
            <v>648032.25806451612</v>
          </cell>
          <cell r="M13">
            <v>193580.64516129033</v>
          </cell>
          <cell r="N13">
            <v>0</v>
          </cell>
          <cell r="O13">
            <v>2486967.7419354836</v>
          </cell>
          <cell r="R13">
            <v>2486967.7419354836</v>
          </cell>
          <cell r="S13">
            <v>-490709.67741935485</v>
          </cell>
        </row>
        <row r="14">
          <cell r="C14">
            <v>35827</v>
          </cell>
          <cell r="D14">
            <v>3107285.7142857141</v>
          </cell>
          <cell r="G14">
            <v>3107285.7142857141</v>
          </cell>
          <cell r="H14">
            <v>458714.28571428574</v>
          </cell>
          <cell r="I14">
            <v>647607.14285714284</v>
          </cell>
          <cell r="J14">
            <v>153107.14285714287</v>
          </cell>
          <cell r="K14">
            <v>420071.42857142858</v>
          </cell>
          <cell r="L14">
            <v>534428.57142857148</v>
          </cell>
          <cell r="M14">
            <v>181500</v>
          </cell>
          <cell r="N14">
            <v>0</v>
          </cell>
          <cell r="O14">
            <v>2454500</v>
          </cell>
          <cell r="R14">
            <v>2454500</v>
          </cell>
          <cell r="S14">
            <v>-656928.57142857148</v>
          </cell>
        </row>
        <row r="15">
          <cell r="C15">
            <v>35855</v>
          </cell>
          <cell r="D15">
            <v>2722354.8387096776</v>
          </cell>
          <cell r="G15">
            <v>2722354.8387096776</v>
          </cell>
          <cell r="H15">
            <v>530032.25806451612</v>
          </cell>
          <cell r="I15">
            <v>719741.93548387091</v>
          </cell>
          <cell r="J15">
            <v>275451.61290322582</v>
          </cell>
          <cell r="K15">
            <v>346709.67741935485</v>
          </cell>
          <cell r="L15">
            <v>699193.54838709673</v>
          </cell>
          <cell r="M15">
            <v>181225.80645161291</v>
          </cell>
          <cell r="N15">
            <v>0</v>
          </cell>
          <cell r="O15">
            <v>2780516.1290322579</v>
          </cell>
          <cell r="R15">
            <v>2780516.1290322579</v>
          </cell>
          <cell r="S15">
            <v>59258.06451612903</v>
          </cell>
        </row>
        <row r="16">
          <cell r="C16">
            <v>35886</v>
          </cell>
          <cell r="D16">
            <v>2586866.6666666665</v>
          </cell>
          <cell r="G16">
            <v>2586866.6666666665</v>
          </cell>
          <cell r="H16">
            <v>528500</v>
          </cell>
          <cell r="I16">
            <v>678366.66666666663</v>
          </cell>
          <cell r="J16">
            <v>385933.33333333331</v>
          </cell>
          <cell r="K16">
            <v>323100</v>
          </cell>
          <cell r="L16">
            <v>626100</v>
          </cell>
          <cell r="M16">
            <v>202966.66666666666</v>
          </cell>
          <cell r="N16">
            <v>0</v>
          </cell>
          <cell r="O16">
            <v>2754000</v>
          </cell>
          <cell r="R16">
            <v>2754000</v>
          </cell>
          <cell r="S16">
            <v>170233.33333333334</v>
          </cell>
        </row>
        <row r="17">
          <cell r="C17">
            <v>35916</v>
          </cell>
          <cell r="D17" t="e">
            <v>#DIV/0!</v>
          </cell>
          <cell r="G17" t="e">
            <v>#DIV/0!</v>
          </cell>
          <cell r="H17">
            <v>523536.06451612903</v>
          </cell>
          <cell r="I17">
            <v>728308</v>
          </cell>
          <cell r="J17" t="e">
            <v>#DIV/0!</v>
          </cell>
          <cell r="K17" t="e">
            <v>#DIV/0!</v>
          </cell>
          <cell r="L17">
            <v>672643.6</v>
          </cell>
          <cell r="M17" t="e">
            <v>#DIV/0!</v>
          </cell>
          <cell r="N17">
            <v>0</v>
          </cell>
          <cell r="O17" t="e">
            <v>#DIV/0!</v>
          </cell>
          <cell r="R17" t="e">
            <v>#DIV/0!</v>
          </cell>
          <cell r="S17" t="e">
            <v>#DIV/0!</v>
          </cell>
        </row>
        <row r="18">
          <cell r="C18">
            <v>35947</v>
          </cell>
          <cell r="D18" t="e">
            <v>#DIV/0!</v>
          </cell>
          <cell r="G18" t="e">
            <v>#DIV/0!</v>
          </cell>
          <cell r="H18">
            <v>524943.37931034481</v>
          </cell>
          <cell r="I18">
            <v>597677.31034482759</v>
          </cell>
          <cell r="J18" t="e">
            <v>#DIV/0!</v>
          </cell>
          <cell r="K18" t="e">
            <v>#DIV/0!</v>
          </cell>
          <cell r="L18">
            <v>676325.6333333333</v>
          </cell>
          <cell r="M18" t="e">
            <v>#DIV/0!</v>
          </cell>
          <cell r="N18">
            <v>0</v>
          </cell>
          <cell r="O18" t="e">
            <v>#DIV/0!</v>
          </cell>
          <cell r="R18" t="e">
            <v>#DIV/0!</v>
          </cell>
          <cell r="S18" t="e">
            <v>#DIV/0!</v>
          </cell>
        </row>
        <row r="19">
          <cell r="C19">
            <v>35977</v>
          </cell>
          <cell r="D19" t="e">
            <v>#DIV/0!</v>
          </cell>
          <cell r="G19" t="e">
            <v>#DIV/0!</v>
          </cell>
          <cell r="H19">
            <v>530440.96774193551</v>
          </cell>
          <cell r="I19">
            <v>605879.70967741939</v>
          </cell>
          <cell r="J19" t="e">
            <v>#DIV/0!</v>
          </cell>
          <cell r="K19" t="e">
            <v>#DIV/0!</v>
          </cell>
          <cell r="L19">
            <v>658084.3548387097</v>
          </cell>
          <cell r="M19" t="e">
            <v>#DIV/0!</v>
          </cell>
          <cell r="N19">
            <v>0</v>
          </cell>
          <cell r="O19" t="e">
            <v>#DIV/0!</v>
          </cell>
          <cell r="R19" t="e">
            <v>#DIV/0!</v>
          </cell>
          <cell r="S19" t="e">
            <v>#DIV/0!</v>
          </cell>
        </row>
        <row r="20">
          <cell r="C20">
            <v>36008</v>
          </cell>
          <cell r="D20">
            <v>2905967.7419354836</v>
          </cell>
          <cell r="G20">
            <v>2905967.7419354836</v>
          </cell>
          <cell r="H20">
            <v>514064.51612903224</v>
          </cell>
          <cell r="I20">
            <v>981774.19354838715</v>
          </cell>
          <cell r="J20">
            <v>242967.74193548388</v>
          </cell>
          <cell r="K20">
            <v>303967.74193548388</v>
          </cell>
          <cell r="L20">
            <v>693387.09677419357</v>
          </cell>
          <cell r="M20">
            <v>256870.96774193548</v>
          </cell>
          <cell r="N20">
            <v>0</v>
          </cell>
          <cell r="O20">
            <v>2992935.4838709678</v>
          </cell>
          <cell r="R20">
            <v>2992935.4838709678</v>
          </cell>
          <cell r="S20">
            <v>82322.580645161288</v>
          </cell>
        </row>
        <row r="21">
          <cell r="C21">
            <v>36039</v>
          </cell>
          <cell r="D21">
            <v>2551133.3333333335</v>
          </cell>
          <cell r="G21">
            <v>2551133.3333333335</v>
          </cell>
          <cell r="H21">
            <v>515533.33333333331</v>
          </cell>
          <cell r="I21">
            <v>732233.33333333337</v>
          </cell>
          <cell r="J21">
            <v>310900</v>
          </cell>
          <cell r="K21">
            <v>218666.66666666666</v>
          </cell>
          <cell r="L21">
            <v>709000</v>
          </cell>
          <cell r="M21">
            <v>245620.68965517241</v>
          </cell>
          <cell r="N21">
            <v>0</v>
          </cell>
          <cell r="O21">
            <v>2732233.3333333335</v>
          </cell>
          <cell r="R21">
            <v>2732233.3333333335</v>
          </cell>
          <cell r="S21">
            <v>184300</v>
          </cell>
        </row>
        <row r="22">
          <cell r="C22">
            <v>36069</v>
          </cell>
          <cell r="D22">
            <v>2319483.8709677421</v>
          </cell>
          <cell r="G22">
            <v>2319483.8709677421</v>
          </cell>
          <cell r="H22">
            <v>503096.77419354836</v>
          </cell>
          <cell r="I22">
            <v>874451.61290322582</v>
          </cell>
          <cell r="J22">
            <v>267193.54838709679</v>
          </cell>
          <cell r="K22">
            <v>226161.29032258064</v>
          </cell>
          <cell r="L22">
            <v>643387.09677419357</v>
          </cell>
          <cell r="M22">
            <v>199032.25806451612</v>
          </cell>
          <cell r="N22">
            <v>0</v>
          </cell>
          <cell r="O22">
            <v>2768677.4193548388</v>
          </cell>
          <cell r="R22">
            <v>2768677.4193548388</v>
          </cell>
          <cell r="S22">
            <v>521161.29032258067</v>
          </cell>
        </row>
        <row r="23">
          <cell r="C23">
            <v>36100</v>
          </cell>
          <cell r="D23">
            <v>2501400</v>
          </cell>
          <cell r="G23">
            <v>2501400</v>
          </cell>
          <cell r="H23">
            <v>424533.33333333331</v>
          </cell>
          <cell r="I23">
            <v>963900</v>
          </cell>
          <cell r="J23">
            <v>218433.33333333334</v>
          </cell>
          <cell r="K23">
            <v>187466.66666666666</v>
          </cell>
          <cell r="L23">
            <v>648366.66666666663</v>
          </cell>
          <cell r="M23">
            <v>186833.33333333334</v>
          </cell>
          <cell r="N23">
            <v>0</v>
          </cell>
          <cell r="O23">
            <v>2689633.3333333335</v>
          </cell>
          <cell r="R23">
            <v>2689633.3333333335</v>
          </cell>
          <cell r="S23">
            <v>184833.33333333334</v>
          </cell>
        </row>
        <row r="24">
          <cell r="C24">
            <v>36130</v>
          </cell>
          <cell r="D24">
            <v>3137766.6666666665</v>
          </cell>
          <cell r="G24">
            <v>3137766.6666666665</v>
          </cell>
          <cell r="H24">
            <v>432322.58064516127</v>
          </cell>
          <cell r="I24">
            <v>1045580.6451612903</v>
          </cell>
          <cell r="J24">
            <v>161387.09677419355</v>
          </cell>
          <cell r="K24">
            <v>59615.384615384617</v>
          </cell>
          <cell r="L24">
            <v>650354.83870967745</v>
          </cell>
          <cell r="M24">
            <v>191806.45161290321</v>
          </cell>
          <cell r="N24">
            <v>0</v>
          </cell>
          <cell r="O24">
            <v>2592000</v>
          </cell>
          <cell r="R24">
            <v>2592000</v>
          </cell>
          <cell r="S24">
            <v>-571354.83870967745</v>
          </cell>
        </row>
        <row r="25">
          <cell r="C25">
            <v>36161</v>
          </cell>
          <cell r="D25">
            <v>2987387.0967741935</v>
          </cell>
          <cell r="G25">
            <v>2987387.0967741935</v>
          </cell>
          <cell r="H25">
            <v>481806.45161290321</v>
          </cell>
          <cell r="I25">
            <v>872161.29032258061</v>
          </cell>
          <cell r="J25">
            <v>149258.06451612903</v>
          </cell>
          <cell r="K25">
            <v>100043.47826086957</v>
          </cell>
          <cell r="L25">
            <v>605000</v>
          </cell>
          <cell r="M25">
            <v>190096.77419354839</v>
          </cell>
          <cell r="N25">
            <v>0</v>
          </cell>
          <cell r="O25">
            <v>2443806.4516129033</v>
          </cell>
          <cell r="R25">
            <v>2443806.4516129033</v>
          </cell>
          <cell r="S25">
            <v>-544838.70967741939</v>
          </cell>
        </row>
        <row r="26">
          <cell r="C26">
            <v>36192</v>
          </cell>
          <cell r="D26">
            <v>2933071.4285714286</v>
          </cell>
          <cell r="G26">
            <v>2933071.4285714286</v>
          </cell>
          <cell r="H26">
            <v>515035.71428571426</v>
          </cell>
          <cell r="I26">
            <v>681107.14285714284</v>
          </cell>
          <cell r="J26">
            <v>215892.85714285713</v>
          </cell>
          <cell r="K26">
            <v>139500</v>
          </cell>
          <cell r="L26">
            <v>679678.57142857148</v>
          </cell>
          <cell r="M26">
            <v>185607.14285714287</v>
          </cell>
          <cell r="N26">
            <v>0</v>
          </cell>
          <cell r="O26">
            <v>2485250</v>
          </cell>
          <cell r="R26">
            <v>2485250</v>
          </cell>
          <cell r="S26">
            <v>-446642.85714285716</v>
          </cell>
        </row>
        <row r="27">
          <cell r="C27">
            <v>36220</v>
          </cell>
          <cell r="D27">
            <v>2835258.064516129</v>
          </cell>
          <cell r="G27">
            <v>2835258.064516129</v>
          </cell>
          <cell r="H27">
            <v>533161.29032258061</v>
          </cell>
          <cell r="I27">
            <v>679548.38709677418</v>
          </cell>
          <cell r="J27">
            <v>287225.80645161291</v>
          </cell>
          <cell r="K27">
            <v>280806.45161290321</v>
          </cell>
          <cell r="L27">
            <v>552806.45161290327</v>
          </cell>
          <cell r="M27">
            <v>177774.19354838709</v>
          </cell>
          <cell r="N27">
            <v>0</v>
          </cell>
          <cell r="O27">
            <v>2578548.3870967743</v>
          </cell>
          <cell r="R27">
            <v>2578548.3870967743</v>
          </cell>
          <cell r="S27">
            <v>-251032.25806451612</v>
          </cell>
        </row>
        <row r="28">
          <cell r="C28">
            <v>36251</v>
          </cell>
          <cell r="D28">
            <v>2801266.6666666665</v>
          </cell>
          <cell r="G28">
            <v>2801266.6666666665</v>
          </cell>
          <cell r="H28">
            <v>508533.33333333331</v>
          </cell>
          <cell r="I28">
            <v>685933.33333333337</v>
          </cell>
          <cell r="J28">
            <v>309800</v>
          </cell>
          <cell r="K28">
            <v>274400</v>
          </cell>
          <cell r="L28">
            <v>585866.66666666663</v>
          </cell>
          <cell r="M28">
            <v>179966.66666666666</v>
          </cell>
          <cell r="N28">
            <v>0</v>
          </cell>
          <cell r="O28">
            <v>2607766.6666666665</v>
          </cell>
          <cell r="R28">
            <v>2607766.6666666665</v>
          </cell>
          <cell r="S28">
            <v>-205733.33333333334</v>
          </cell>
        </row>
        <row r="29">
          <cell r="C29">
            <v>36281</v>
          </cell>
          <cell r="D29">
            <v>2214161.2903225808</v>
          </cell>
          <cell r="G29">
            <v>2214161.2903225808</v>
          </cell>
          <cell r="H29">
            <v>520870.96774193546</v>
          </cell>
          <cell r="I29">
            <v>783225.80645161285</v>
          </cell>
          <cell r="J29">
            <v>332709.67741935485</v>
          </cell>
          <cell r="K29">
            <v>325322.58064516127</v>
          </cell>
          <cell r="L29">
            <v>573419.3548387097</v>
          </cell>
          <cell r="M29">
            <v>173580.64516129033</v>
          </cell>
          <cell r="N29">
            <v>0</v>
          </cell>
          <cell r="O29">
            <v>2773096.7741935486</v>
          </cell>
          <cell r="R29">
            <v>2773096.7741935486</v>
          </cell>
          <cell r="S29">
            <v>559161.29032258061</v>
          </cell>
        </row>
        <row r="30">
          <cell r="C30">
            <v>36312</v>
          </cell>
          <cell r="D30">
            <v>2421600</v>
          </cell>
          <cell r="G30">
            <v>2421600</v>
          </cell>
          <cell r="H30">
            <v>530300</v>
          </cell>
          <cell r="I30">
            <v>701233.33333333337</v>
          </cell>
          <cell r="J30">
            <v>383666.66666666669</v>
          </cell>
          <cell r="K30">
            <v>362200</v>
          </cell>
          <cell r="L30">
            <v>613433.33333333337</v>
          </cell>
          <cell r="M30">
            <v>246166.66666666666</v>
          </cell>
          <cell r="N30">
            <v>0</v>
          </cell>
          <cell r="O30">
            <v>2836966.6666666665</v>
          </cell>
          <cell r="R30">
            <v>2836966.6666666665</v>
          </cell>
          <cell r="S30">
            <v>412133.33333333331</v>
          </cell>
        </row>
        <row r="31">
          <cell r="C31">
            <v>36342</v>
          </cell>
          <cell r="D31">
            <v>2643096.7741935486</v>
          </cell>
          <cell r="G31">
            <v>2643096.7741935486</v>
          </cell>
          <cell r="H31">
            <v>523064.51612903224</v>
          </cell>
          <cell r="I31">
            <v>744774.19354838715</v>
          </cell>
          <cell r="J31">
            <v>379000</v>
          </cell>
          <cell r="K31">
            <v>362612.90322580643</v>
          </cell>
          <cell r="L31">
            <v>663451.61290322582</v>
          </cell>
          <cell r="M31">
            <v>249193.54838709679</v>
          </cell>
          <cell r="N31">
            <v>0</v>
          </cell>
          <cell r="O31">
            <v>2922032.2580645164</v>
          </cell>
          <cell r="R31">
            <v>2922032.2580645164</v>
          </cell>
          <cell r="S31">
            <v>282709.67741935485</v>
          </cell>
        </row>
        <row r="32">
          <cell r="C32">
            <v>36373</v>
          </cell>
          <cell r="D32">
            <v>2706516.1290322579</v>
          </cell>
          <cell r="G32">
            <v>2706516.1290322579</v>
          </cell>
          <cell r="H32">
            <v>515451.61290322582</v>
          </cell>
          <cell r="I32">
            <v>569612.90322580643</v>
          </cell>
          <cell r="J32">
            <v>483387.09677419357</v>
          </cell>
          <cell r="K32">
            <v>267580.6451612903</v>
          </cell>
          <cell r="L32">
            <v>626483.87096774194</v>
          </cell>
          <cell r="M32">
            <v>264096.77419354836</v>
          </cell>
          <cell r="N32">
            <v>0</v>
          </cell>
          <cell r="O32">
            <v>2726483.8709677421</v>
          </cell>
          <cell r="R32">
            <v>2726483.8709677421</v>
          </cell>
          <cell r="S32">
            <v>18400</v>
          </cell>
        </row>
        <row r="33">
          <cell r="C33">
            <v>36404</v>
          </cell>
          <cell r="D33">
            <v>2645233.3333333335</v>
          </cell>
          <cell r="G33">
            <v>2645233.3333333335</v>
          </cell>
          <cell r="H33">
            <v>509566.66666666669</v>
          </cell>
          <cell r="I33">
            <v>810300</v>
          </cell>
          <cell r="J33">
            <v>417833.33333333331</v>
          </cell>
          <cell r="K33">
            <v>254300</v>
          </cell>
          <cell r="L33">
            <v>677400</v>
          </cell>
          <cell r="M33">
            <v>259800</v>
          </cell>
          <cell r="N33">
            <v>0</v>
          </cell>
          <cell r="O33">
            <v>2928300</v>
          </cell>
          <cell r="R33">
            <v>2928300</v>
          </cell>
          <cell r="S33">
            <v>285233.33333333331</v>
          </cell>
        </row>
        <row r="34">
          <cell r="C34">
            <v>36434</v>
          </cell>
          <cell r="D34">
            <v>2964096.7741935486</v>
          </cell>
          <cell r="G34">
            <v>2964096.7741935486</v>
          </cell>
          <cell r="H34">
            <v>477806.45161290321</v>
          </cell>
          <cell r="I34">
            <v>1037419.3548387097</v>
          </cell>
          <cell r="J34">
            <v>389774.19354838709</v>
          </cell>
          <cell r="K34">
            <v>194419.35483870967</v>
          </cell>
          <cell r="L34">
            <v>721645.16129032255</v>
          </cell>
          <cell r="M34">
            <v>255903.22580645161</v>
          </cell>
          <cell r="N34">
            <v>0</v>
          </cell>
          <cell r="O34">
            <v>3061322.5806451612</v>
          </cell>
          <cell r="R34">
            <v>3061322.5806451612</v>
          </cell>
          <cell r="S34">
            <v>88129.032258064515</v>
          </cell>
        </row>
        <row r="35">
          <cell r="C35">
            <v>36465</v>
          </cell>
          <cell r="D35">
            <v>2738600</v>
          </cell>
          <cell r="G35">
            <v>2738600</v>
          </cell>
          <cell r="H35">
            <v>513033.33333333331</v>
          </cell>
          <cell r="I35">
            <v>943800</v>
          </cell>
          <cell r="J35">
            <v>329066.66666666669</v>
          </cell>
          <cell r="K35">
            <v>110800</v>
          </cell>
          <cell r="L35">
            <v>722433.33333333337</v>
          </cell>
          <cell r="M35">
            <v>261500</v>
          </cell>
          <cell r="N35">
            <v>0</v>
          </cell>
          <cell r="O35">
            <v>2880700</v>
          </cell>
          <cell r="R35">
            <v>2880700</v>
          </cell>
          <cell r="S35">
            <v>150933.33333333334</v>
          </cell>
        </row>
        <row r="36">
          <cell r="C36">
            <v>36495</v>
          </cell>
          <cell r="D36">
            <v>3114903.2258064514</v>
          </cell>
          <cell r="G36">
            <v>3114903.2258064514</v>
          </cell>
          <cell r="H36">
            <v>469903.90322580643</v>
          </cell>
          <cell r="I36">
            <v>936062.6451612903</v>
          </cell>
          <cell r="J36">
            <v>161982.61290322582</v>
          </cell>
          <cell r="K36">
            <v>137157.25806451612</v>
          </cell>
          <cell r="L36">
            <v>695830.6451612903</v>
          </cell>
          <cell r="M36">
            <v>265055.96774193546</v>
          </cell>
          <cell r="N36">
            <v>0</v>
          </cell>
          <cell r="O36">
            <v>2651193.5483870967</v>
          </cell>
          <cell r="R36">
            <v>2651193.5483870967</v>
          </cell>
          <cell r="S36">
            <v>-463645.16129032261</v>
          </cell>
        </row>
        <row r="37">
          <cell r="C37">
            <v>36526</v>
          </cell>
          <cell r="D37">
            <v>3123483.8709677421</v>
          </cell>
          <cell r="G37">
            <v>3123483.8709677421</v>
          </cell>
          <cell r="H37">
            <v>530096.77419354836</v>
          </cell>
          <cell r="I37">
            <v>871548.38709677418</v>
          </cell>
          <cell r="J37">
            <v>197064.51612903227</v>
          </cell>
          <cell r="K37">
            <v>78225.806451612909</v>
          </cell>
          <cell r="L37">
            <v>676967.74193548388</v>
          </cell>
          <cell r="M37">
            <v>257645.16129032258</v>
          </cell>
          <cell r="N37">
            <v>0</v>
          </cell>
          <cell r="O37">
            <v>2611290.3225806453</v>
          </cell>
          <cell r="R37">
            <v>2611290.3225806453</v>
          </cell>
          <cell r="S37">
            <v>-509516.12903225806</v>
          </cell>
        </row>
        <row r="38">
          <cell r="C38">
            <v>36557</v>
          </cell>
          <cell r="D38">
            <v>3069448.2758620689</v>
          </cell>
          <cell r="G38">
            <v>3069448.2758620689</v>
          </cell>
          <cell r="H38">
            <v>535103.44827586203</v>
          </cell>
          <cell r="I38">
            <v>657034.48275862064</v>
          </cell>
          <cell r="J38">
            <v>275965.5172413793</v>
          </cell>
          <cell r="K38">
            <v>163931.03448275861</v>
          </cell>
          <cell r="L38">
            <v>674586.20689655177</v>
          </cell>
          <cell r="M38">
            <v>269068.96551724139</v>
          </cell>
          <cell r="N38">
            <v>0</v>
          </cell>
          <cell r="O38">
            <v>2575724.1379310344</v>
          </cell>
          <cell r="R38">
            <v>2575724.1379310344</v>
          </cell>
          <cell r="S38">
            <v>-496482.75862068968</v>
          </cell>
        </row>
        <row r="39">
          <cell r="C39">
            <v>36586</v>
          </cell>
          <cell r="D39">
            <v>2825354.8387096776</v>
          </cell>
          <cell r="G39">
            <v>2825354.8387096776</v>
          </cell>
          <cell r="H39">
            <v>527709.67741935479</v>
          </cell>
          <cell r="I39">
            <v>865516.12903225806</v>
          </cell>
          <cell r="J39">
            <v>349645.16129032261</v>
          </cell>
          <cell r="K39">
            <v>223225.80645161291</v>
          </cell>
          <cell r="L39">
            <v>684709.67741935479</v>
          </cell>
          <cell r="M39">
            <v>249967.74193548388</v>
          </cell>
          <cell r="N39">
            <v>0</v>
          </cell>
          <cell r="O39">
            <v>2861806.4516129033</v>
          </cell>
          <cell r="R39">
            <v>2861806.4516129033</v>
          </cell>
          <cell r="S39">
            <v>30258.064516129034</v>
          </cell>
        </row>
        <row r="40">
          <cell r="C40">
            <v>36617</v>
          </cell>
          <cell r="D40">
            <v>2422966.6666666665</v>
          </cell>
          <cell r="G40">
            <v>2422966.6666666665</v>
          </cell>
          <cell r="H40">
            <v>531633.33333333337</v>
          </cell>
          <cell r="I40">
            <v>778566.66666666663</v>
          </cell>
          <cell r="J40">
            <v>461900</v>
          </cell>
          <cell r="K40">
            <v>188200</v>
          </cell>
          <cell r="L40">
            <v>608866.66666666663</v>
          </cell>
          <cell r="M40">
            <v>245300</v>
          </cell>
          <cell r="N40">
            <v>0</v>
          </cell>
          <cell r="O40">
            <v>2811633.3333333335</v>
          </cell>
          <cell r="R40">
            <v>2811633.3333333335</v>
          </cell>
          <cell r="S40">
            <v>390966.66666666669</v>
          </cell>
        </row>
        <row r="41">
          <cell r="C41">
            <v>36647</v>
          </cell>
          <cell r="D41">
            <v>2665677.4193548388</v>
          </cell>
          <cell r="G41">
            <v>2665677.4193548388</v>
          </cell>
          <cell r="H41">
            <v>522387.09677419357</v>
          </cell>
          <cell r="I41">
            <v>651290.32258064521</v>
          </cell>
          <cell r="J41">
            <v>490516.12903225806</v>
          </cell>
          <cell r="K41">
            <v>264612.90322580643</v>
          </cell>
          <cell r="L41">
            <v>663548.38709677418</v>
          </cell>
          <cell r="M41">
            <v>229612.90322580645</v>
          </cell>
          <cell r="N41">
            <v>0</v>
          </cell>
          <cell r="O41">
            <v>2821935.4838709678</v>
          </cell>
          <cell r="R41">
            <v>2821935.4838709678</v>
          </cell>
          <cell r="S41">
            <v>152645.16129032258</v>
          </cell>
        </row>
        <row r="42">
          <cell r="C42">
            <v>36678</v>
          </cell>
          <cell r="D42">
            <v>3097900</v>
          </cell>
          <cell r="G42">
            <v>3097900</v>
          </cell>
          <cell r="H42">
            <v>520966.66666666669</v>
          </cell>
          <cell r="I42">
            <v>963266.66666666663</v>
          </cell>
          <cell r="J42">
            <v>391066.66666666669</v>
          </cell>
          <cell r="K42">
            <v>342500</v>
          </cell>
          <cell r="L42">
            <v>696866.66666666663</v>
          </cell>
          <cell r="M42">
            <v>252066.66666666666</v>
          </cell>
          <cell r="N42">
            <v>0</v>
          </cell>
          <cell r="O42">
            <v>3167033.3333333335</v>
          </cell>
          <cell r="R42">
            <v>3167033.3333333335</v>
          </cell>
          <cell r="S42">
            <v>68500</v>
          </cell>
        </row>
        <row r="43">
          <cell r="C43">
            <v>36708</v>
          </cell>
          <cell r="D43">
            <v>3320806.4516129033</v>
          </cell>
          <cell r="G43">
            <v>3320806.4516129033</v>
          </cell>
          <cell r="H43">
            <v>522096.77419354836</v>
          </cell>
          <cell r="I43">
            <v>1043258.0645161291</v>
          </cell>
          <cell r="J43">
            <v>392903.22580645164</v>
          </cell>
          <cell r="K43">
            <v>381354.83870967739</v>
          </cell>
          <cell r="L43">
            <v>708645.16129032255</v>
          </cell>
          <cell r="M43">
            <v>246645.16129032258</v>
          </cell>
          <cell r="N43">
            <v>0</v>
          </cell>
          <cell r="O43">
            <v>3294193.5483870967</v>
          </cell>
          <cell r="R43">
            <v>3294193.5483870967</v>
          </cell>
          <cell r="S43">
            <v>-37709.677419354841</v>
          </cell>
        </row>
        <row r="44">
          <cell r="C44">
            <v>36739</v>
          </cell>
          <cell r="D44">
            <v>3616161.2903225808</v>
          </cell>
          <cell r="G44">
            <v>3616161.2903225808</v>
          </cell>
          <cell r="H44">
            <v>502709.67741935485</v>
          </cell>
          <cell r="I44">
            <v>957451.61290322582</v>
          </cell>
          <cell r="J44">
            <v>344000</v>
          </cell>
          <cell r="K44">
            <v>424451.61290322582</v>
          </cell>
          <cell r="L44">
            <v>711064.51612903224</v>
          </cell>
          <cell r="M44">
            <v>271290.32258064515</v>
          </cell>
          <cell r="N44">
            <v>0</v>
          </cell>
          <cell r="O44">
            <v>3210903.2258064514</v>
          </cell>
          <cell r="R44">
            <v>3210903.2258064514</v>
          </cell>
          <cell r="S44">
            <v>-405161.29032258067</v>
          </cell>
        </row>
        <row r="45">
          <cell r="C45">
            <v>36770</v>
          </cell>
          <cell r="D45">
            <v>3191666.6666666665</v>
          </cell>
          <cell r="G45">
            <v>3191666.6666666665</v>
          </cell>
          <cell r="H45">
            <v>499333.33333333331</v>
          </cell>
          <cell r="I45">
            <v>1093733.3333333333</v>
          </cell>
          <cell r="J45">
            <v>350100</v>
          </cell>
          <cell r="K45">
            <v>397033.33333333331</v>
          </cell>
          <cell r="L45">
            <v>705933.33333333337</v>
          </cell>
          <cell r="M45">
            <v>265033.33333333331</v>
          </cell>
          <cell r="N45">
            <v>0</v>
          </cell>
          <cell r="O45">
            <v>3311333.3333333335</v>
          </cell>
          <cell r="R45">
            <v>3311333.3333333335</v>
          </cell>
          <cell r="S45">
            <v>118633.33333333333</v>
          </cell>
        </row>
        <row r="46">
          <cell r="C46">
            <v>36800</v>
          </cell>
          <cell r="D46">
            <v>3104806.4516129033</v>
          </cell>
          <cell r="G46">
            <v>3104806.4516129033</v>
          </cell>
          <cell r="H46">
            <v>511612.90322580643</v>
          </cell>
          <cell r="I46">
            <v>1165096.7741935484</v>
          </cell>
          <cell r="J46">
            <v>383838.70967741933</v>
          </cell>
          <cell r="K46">
            <v>312290.32258064515</v>
          </cell>
          <cell r="L46">
            <v>703612.90322580643</v>
          </cell>
          <cell r="M46">
            <v>277483.87096774194</v>
          </cell>
          <cell r="N46">
            <v>0</v>
          </cell>
          <cell r="O46">
            <v>3353774.1935483869</v>
          </cell>
          <cell r="R46">
            <v>3353774.1935483869</v>
          </cell>
          <cell r="S46">
            <v>254967.74193548388</v>
          </cell>
        </row>
        <row r="47">
          <cell r="C47">
            <v>36831</v>
          </cell>
          <cell r="D47">
            <v>3509000</v>
          </cell>
          <cell r="G47">
            <v>3509000</v>
          </cell>
          <cell r="H47">
            <v>510266.66666666669</v>
          </cell>
          <cell r="I47">
            <v>1094700</v>
          </cell>
          <cell r="J47">
            <v>269166.66666666669</v>
          </cell>
          <cell r="K47">
            <v>194333.33333333334</v>
          </cell>
          <cell r="L47">
            <v>648266.66666666663</v>
          </cell>
          <cell r="M47">
            <v>306533.33333333331</v>
          </cell>
          <cell r="N47">
            <v>0</v>
          </cell>
          <cell r="O47">
            <v>3023266.6666666665</v>
          </cell>
          <cell r="R47">
            <v>3023266.6666666665</v>
          </cell>
          <cell r="S47">
            <v>-491766.66666666669</v>
          </cell>
        </row>
        <row r="48">
          <cell r="C48">
            <v>36861</v>
          </cell>
          <cell r="D48">
            <v>3433677.4193548388</v>
          </cell>
          <cell r="G48">
            <v>3433677.4193548388</v>
          </cell>
          <cell r="H48">
            <v>527032.25806451612</v>
          </cell>
          <cell r="I48">
            <v>1181935.4838709678</v>
          </cell>
          <cell r="J48">
            <v>391709.67741935485</v>
          </cell>
          <cell r="K48">
            <v>303677.41935483873</v>
          </cell>
          <cell r="L48">
            <v>737516.12903225806</v>
          </cell>
          <cell r="M48">
            <v>297451.61290322582</v>
          </cell>
          <cell r="N48">
            <v>0</v>
          </cell>
          <cell r="O48">
            <v>3439322.5806451612</v>
          </cell>
          <cell r="R48">
            <v>3439322.5806451612</v>
          </cell>
          <cell r="S48">
            <v>4032.2580645161293</v>
          </cell>
        </row>
        <row r="49">
          <cell r="C49">
            <v>36892</v>
          </cell>
          <cell r="D49">
            <v>4095166.6666666665</v>
          </cell>
          <cell r="G49">
            <v>4095166.6666666665</v>
          </cell>
          <cell r="H49">
            <v>537722.22222222225</v>
          </cell>
          <cell r="I49">
            <v>1206055.5555555555</v>
          </cell>
          <cell r="J49">
            <v>416444.44444444444</v>
          </cell>
          <cell r="K49">
            <v>328555.55555555556</v>
          </cell>
          <cell r="L49">
            <v>753055.5555555555</v>
          </cell>
          <cell r="M49">
            <v>287333.33333333331</v>
          </cell>
          <cell r="N49">
            <v>0</v>
          </cell>
          <cell r="O49">
            <v>3513166.6666666665</v>
          </cell>
          <cell r="R49">
            <v>3513166.6666666665</v>
          </cell>
          <cell r="S49">
            <v>-582000</v>
          </cell>
        </row>
        <row r="50">
          <cell r="C50">
            <v>36923</v>
          </cell>
          <cell r="D50">
            <v>3161531.7241379311</v>
          </cell>
          <cell r="E50">
            <v>175000</v>
          </cell>
          <cell r="F50">
            <v>0</v>
          </cell>
          <cell r="G50">
            <v>3336531.7241379311</v>
          </cell>
          <cell r="H50">
            <v>540000</v>
          </cell>
          <cell r="I50">
            <v>1200000</v>
          </cell>
          <cell r="J50">
            <v>425000</v>
          </cell>
          <cell r="K50">
            <v>200000</v>
          </cell>
          <cell r="L50">
            <v>750000</v>
          </cell>
          <cell r="M50">
            <v>300000</v>
          </cell>
          <cell r="N50">
            <v>0</v>
          </cell>
          <cell r="O50">
            <v>3415000</v>
          </cell>
          <cell r="Q50">
            <v>0</v>
          </cell>
          <cell r="R50">
            <v>3415000</v>
          </cell>
          <cell r="S50">
            <v>78468.275862068869</v>
          </cell>
        </row>
        <row r="51">
          <cell r="C51">
            <v>36951</v>
          </cell>
          <cell r="D51">
            <v>2910115.4838709678</v>
          </cell>
          <cell r="E51">
            <v>150000</v>
          </cell>
          <cell r="F51">
            <v>0</v>
          </cell>
          <cell r="G51">
            <v>3060115.4838709678</v>
          </cell>
          <cell r="H51">
            <v>540000</v>
          </cell>
          <cell r="I51">
            <v>1250000</v>
          </cell>
          <cell r="J51">
            <v>425000</v>
          </cell>
          <cell r="K51">
            <v>200000</v>
          </cell>
          <cell r="L51">
            <v>750000</v>
          </cell>
          <cell r="M51">
            <v>300000</v>
          </cell>
          <cell r="N51">
            <v>0</v>
          </cell>
          <cell r="O51">
            <v>3465000</v>
          </cell>
          <cell r="Q51">
            <v>0</v>
          </cell>
          <cell r="R51">
            <v>3465000</v>
          </cell>
          <cell r="S51">
            <v>404884.51612903224</v>
          </cell>
        </row>
        <row r="52">
          <cell r="C52">
            <v>36982</v>
          </cell>
          <cell r="D52">
            <v>2495655.6666666665</v>
          </cell>
          <cell r="E52">
            <v>250000</v>
          </cell>
          <cell r="F52">
            <v>0</v>
          </cell>
          <cell r="G52">
            <v>2745655.6666666665</v>
          </cell>
          <cell r="H52">
            <v>540000</v>
          </cell>
          <cell r="I52">
            <v>1250000</v>
          </cell>
          <cell r="J52">
            <v>425000</v>
          </cell>
          <cell r="K52">
            <v>300000</v>
          </cell>
          <cell r="L52">
            <v>750000</v>
          </cell>
          <cell r="M52">
            <v>300000</v>
          </cell>
          <cell r="N52">
            <v>0</v>
          </cell>
          <cell r="O52">
            <v>3565000</v>
          </cell>
          <cell r="Q52">
            <v>98100</v>
          </cell>
          <cell r="R52">
            <v>3466900</v>
          </cell>
          <cell r="S52">
            <v>721244.33333333349</v>
          </cell>
        </row>
        <row r="53">
          <cell r="C53">
            <v>37012</v>
          </cell>
          <cell r="D53">
            <v>2745647.7419354841</v>
          </cell>
          <cell r="F53">
            <v>57600</v>
          </cell>
          <cell r="G53">
            <v>2803247.7419354841</v>
          </cell>
          <cell r="H53">
            <v>540000</v>
          </cell>
          <cell r="I53">
            <v>1250000</v>
          </cell>
          <cell r="J53">
            <v>425000</v>
          </cell>
          <cell r="K53">
            <v>300000</v>
          </cell>
          <cell r="L53">
            <v>750000</v>
          </cell>
          <cell r="M53">
            <v>300000</v>
          </cell>
          <cell r="N53">
            <v>0</v>
          </cell>
          <cell r="O53">
            <v>3565000</v>
          </cell>
          <cell r="Q53">
            <v>191700</v>
          </cell>
          <cell r="R53">
            <v>3373300</v>
          </cell>
          <cell r="S53">
            <v>570052.25806451589</v>
          </cell>
        </row>
        <row r="54">
          <cell r="C54">
            <v>37043</v>
          </cell>
          <cell r="D54">
            <v>3190837</v>
          </cell>
          <cell r="F54">
            <v>144900</v>
          </cell>
          <cell r="G54">
            <v>3335737</v>
          </cell>
          <cell r="H54">
            <v>540000</v>
          </cell>
          <cell r="I54">
            <v>1250000</v>
          </cell>
          <cell r="J54">
            <v>425000</v>
          </cell>
          <cell r="K54">
            <v>300000</v>
          </cell>
          <cell r="L54">
            <v>750000</v>
          </cell>
          <cell r="M54">
            <v>300000</v>
          </cell>
          <cell r="N54">
            <v>0</v>
          </cell>
          <cell r="O54">
            <v>3565000</v>
          </cell>
          <cell r="Q54">
            <v>281700</v>
          </cell>
          <cell r="R54">
            <v>3283300</v>
          </cell>
          <cell r="S54">
            <v>-52437</v>
          </cell>
        </row>
        <row r="55">
          <cell r="C55">
            <v>37073</v>
          </cell>
          <cell r="D55">
            <v>3420430.6451612907</v>
          </cell>
          <cell r="F55">
            <v>144900</v>
          </cell>
          <cell r="G55">
            <v>3565330.6451612907</v>
          </cell>
          <cell r="H55">
            <v>540000</v>
          </cell>
          <cell r="I55">
            <v>1250000</v>
          </cell>
          <cell r="J55">
            <v>425000</v>
          </cell>
          <cell r="K55">
            <v>300000</v>
          </cell>
          <cell r="L55">
            <v>750000</v>
          </cell>
          <cell r="M55">
            <v>300000</v>
          </cell>
          <cell r="N55">
            <v>120000</v>
          </cell>
          <cell r="O55">
            <v>3685000</v>
          </cell>
          <cell r="Q55">
            <v>281700</v>
          </cell>
          <cell r="R55">
            <v>3403300</v>
          </cell>
          <cell r="S55">
            <v>-162030.64516129065</v>
          </cell>
        </row>
        <row r="56">
          <cell r="C56">
            <v>37104</v>
          </cell>
          <cell r="D56">
            <v>3724646.1290322584</v>
          </cell>
          <cell r="F56">
            <v>225900</v>
          </cell>
          <cell r="G56">
            <v>3950546.1290322584</v>
          </cell>
          <cell r="H56">
            <v>540000</v>
          </cell>
          <cell r="I56">
            <v>1250000</v>
          </cell>
          <cell r="J56">
            <v>425000</v>
          </cell>
          <cell r="K56">
            <v>300000</v>
          </cell>
          <cell r="L56">
            <v>750000</v>
          </cell>
          <cell r="M56">
            <v>300000</v>
          </cell>
          <cell r="N56">
            <v>120000</v>
          </cell>
          <cell r="O56">
            <v>3685000</v>
          </cell>
          <cell r="Q56">
            <v>294300</v>
          </cell>
          <cell r="R56">
            <v>3390700</v>
          </cell>
          <cell r="S56">
            <v>-559846.12903225841</v>
          </cell>
        </row>
        <row r="57">
          <cell r="C57">
            <v>37135</v>
          </cell>
          <cell r="D57">
            <v>3287416.6666666665</v>
          </cell>
          <cell r="F57">
            <v>414540</v>
          </cell>
          <cell r="G57">
            <v>3701956.6666666665</v>
          </cell>
          <cell r="H57">
            <v>540000</v>
          </cell>
          <cell r="I57">
            <v>1250000</v>
          </cell>
          <cell r="J57">
            <v>425000</v>
          </cell>
          <cell r="K57">
            <v>300000</v>
          </cell>
          <cell r="L57">
            <v>750000</v>
          </cell>
          <cell r="M57">
            <v>300000</v>
          </cell>
          <cell r="N57">
            <v>120000</v>
          </cell>
          <cell r="O57">
            <v>3685000</v>
          </cell>
          <cell r="Q57">
            <v>294300</v>
          </cell>
          <cell r="R57">
            <v>3390700</v>
          </cell>
          <cell r="S57">
            <v>-311256.66666666651</v>
          </cell>
        </row>
        <row r="58">
          <cell r="C58">
            <v>37165</v>
          </cell>
          <cell r="D58">
            <v>3197950.6451612907</v>
          </cell>
          <cell r="F58">
            <v>414540</v>
          </cell>
          <cell r="G58">
            <v>3612490.6451612907</v>
          </cell>
          <cell r="H58">
            <v>540000</v>
          </cell>
          <cell r="I58">
            <v>1250000</v>
          </cell>
          <cell r="J58">
            <v>425000</v>
          </cell>
          <cell r="K58">
            <v>300000</v>
          </cell>
          <cell r="L58">
            <v>750000</v>
          </cell>
          <cell r="M58">
            <v>300000</v>
          </cell>
          <cell r="N58">
            <v>120000</v>
          </cell>
          <cell r="O58">
            <v>3685000</v>
          </cell>
          <cell r="Q58">
            <v>294300</v>
          </cell>
          <cell r="R58">
            <v>3390700</v>
          </cell>
          <cell r="S58">
            <v>-221790.64516129065</v>
          </cell>
        </row>
        <row r="59">
          <cell r="C59">
            <v>37196</v>
          </cell>
          <cell r="D59">
            <v>3614270</v>
          </cell>
          <cell r="F59">
            <v>414540</v>
          </cell>
          <cell r="G59">
            <v>4028810</v>
          </cell>
          <cell r="H59">
            <v>540000</v>
          </cell>
          <cell r="I59">
            <v>1250000</v>
          </cell>
          <cell r="J59">
            <v>425000</v>
          </cell>
          <cell r="K59">
            <v>150000</v>
          </cell>
          <cell r="L59">
            <v>750000</v>
          </cell>
          <cell r="M59">
            <v>300000</v>
          </cell>
          <cell r="N59">
            <v>120000</v>
          </cell>
          <cell r="O59">
            <v>3535000</v>
          </cell>
          <cell r="Q59">
            <v>294300</v>
          </cell>
          <cell r="R59">
            <v>3240700</v>
          </cell>
          <cell r="S59">
            <v>-788110</v>
          </cell>
        </row>
        <row r="60">
          <cell r="C60">
            <v>37226</v>
          </cell>
          <cell r="D60">
            <v>3536687.7419354841</v>
          </cell>
          <cell r="F60">
            <v>486540</v>
          </cell>
          <cell r="G60">
            <v>4023227.7419354841</v>
          </cell>
          <cell r="H60">
            <v>540000</v>
          </cell>
          <cell r="I60">
            <v>1250000</v>
          </cell>
          <cell r="J60">
            <v>425000</v>
          </cell>
          <cell r="K60">
            <v>150000</v>
          </cell>
          <cell r="L60">
            <v>750000</v>
          </cell>
          <cell r="M60">
            <v>300000</v>
          </cell>
          <cell r="N60">
            <v>120000</v>
          </cell>
          <cell r="O60">
            <v>3535000</v>
          </cell>
          <cell r="Q60">
            <v>538200</v>
          </cell>
          <cell r="R60">
            <v>2996800</v>
          </cell>
          <cell r="S60">
            <v>-1026427.7419354841</v>
          </cell>
        </row>
        <row r="61">
          <cell r="C61">
            <v>37257</v>
          </cell>
          <cell r="D61">
            <v>4095166.6666666665</v>
          </cell>
          <cell r="F61">
            <v>486540</v>
          </cell>
          <cell r="G61">
            <v>4581706.666666666</v>
          </cell>
          <cell r="H61">
            <v>540000</v>
          </cell>
          <cell r="I61">
            <v>1250000</v>
          </cell>
          <cell r="J61">
            <v>425000</v>
          </cell>
          <cell r="K61">
            <v>150000</v>
          </cell>
          <cell r="L61">
            <v>750000</v>
          </cell>
          <cell r="M61">
            <v>300000</v>
          </cell>
          <cell r="N61">
            <v>120000</v>
          </cell>
          <cell r="O61">
            <v>3535000</v>
          </cell>
          <cell r="Q61">
            <v>538200</v>
          </cell>
          <cell r="R61">
            <v>2996800</v>
          </cell>
          <cell r="S61">
            <v>-1584906.666666666</v>
          </cell>
        </row>
        <row r="62">
          <cell r="C62">
            <v>37288</v>
          </cell>
          <cell r="D62">
            <v>3336531.7241379311</v>
          </cell>
          <cell r="F62">
            <v>486540</v>
          </cell>
          <cell r="G62">
            <v>3823071.7241379311</v>
          </cell>
          <cell r="H62">
            <v>540000</v>
          </cell>
          <cell r="I62">
            <v>1250000</v>
          </cell>
          <cell r="J62">
            <v>425000</v>
          </cell>
          <cell r="K62">
            <v>150000</v>
          </cell>
          <cell r="L62">
            <v>750000</v>
          </cell>
          <cell r="M62">
            <v>300000</v>
          </cell>
          <cell r="N62">
            <v>120000</v>
          </cell>
          <cell r="O62">
            <v>3535000</v>
          </cell>
          <cell r="Q62">
            <v>538200</v>
          </cell>
          <cell r="R62">
            <v>2996800</v>
          </cell>
          <cell r="S62">
            <v>-826271.72413793113</v>
          </cell>
        </row>
        <row r="63">
          <cell r="C63">
            <v>37316</v>
          </cell>
          <cell r="D63">
            <v>3060115.4838709678</v>
          </cell>
          <cell r="F63">
            <v>486540</v>
          </cell>
          <cell r="G63">
            <v>3546655.4838709678</v>
          </cell>
          <cell r="H63">
            <v>540000</v>
          </cell>
          <cell r="I63">
            <v>1250000</v>
          </cell>
          <cell r="J63">
            <v>425000</v>
          </cell>
          <cell r="K63">
            <v>150000</v>
          </cell>
          <cell r="L63">
            <v>750000</v>
          </cell>
          <cell r="M63">
            <v>300000</v>
          </cell>
          <cell r="N63">
            <v>120000</v>
          </cell>
          <cell r="O63">
            <v>3535000</v>
          </cell>
          <cell r="Q63">
            <v>601200</v>
          </cell>
          <cell r="R63">
            <v>2933800</v>
          </cell>
          <cell r="S63">
            <v>-612855.48387096776</v>
          </cell>
        </row>
        <row r="64">
          <cell r="C64">
            <v>37347</v>
          </cell>
          <cell r="D64">
            <v>2745655.6666666665</v>
          </cell>
          <cell r="F64">
            <v>486540</v>
          </cell>
          <cell r="G64">
            <v>3232195.6666666665</v>
          </cell>
          <cell r="H64">
            <v>540000</v>
          </cell>
          <cell r="I64">
            <v>1250000</v>
          </cell>
          <cell r="J64">
            <v>425000</v>
          </cell>
          <cell r="K64">
            <v>300000</v>
          </cell>
          <cell r="L64">
            <v>750000</v>
          </cell>
          <cell r="M64">
            <v>300000</v>
          </cell>
          <cell r="N64">
            <v>120000</v>
          </cell>
          <cell r="O64">
            <v>3685000</v>
          </cell>
          <cell r="Q64">
            <v>601200</v>
          </cell>
          <cell r="R64">
            <v>3083800</v>
          </cell>
          <cell r="S64">
            <v>-148395.66666666651</v>
          </cell>
        </row>
        <row r="65">
          <cell r="C65">
            <v>37377</v>
          </cell>
          <cell r="D65">
            <v>2803247.7419354841</v>
          </cell>
          <cell r="F65">
            <v>486540</v>
          </cell>
          <cell r="G65">
            <v>3289787.7419354841</v>
          </cell>
          <cell r="H65">
            <v>540000</v>
          </cell>
          <cell r="I65">
            <v>1250000</v>
          </cell>
          <cell r="J65">
            <v>425000</v>
          </cell>
          <cell r="K65">
            <v>300000</v>
          </cell>
          <cell r="L65">
            <v>750000</v>
          </cell>
          <cell r="M65">
            <v>300000</v>
          </cell>
          <cell r="N65">
            <v>120000</v>
          </cell>
          <cell r="O65">
            <v>3685000</v>
          </cell>
          <cell r="Q65">
            <v>601200</v>
          </cell>
          <cell r="R65">
            <v>3083800</v>
          </cell>
          <cell r="S65">
            <v>-205987.74193548411</v>
          </cell>
        </row>
        <row r="66">
          <cell r="C66">
            <v>37408</v>
          </cell>
          <cell r="D66">
            <v>3335737</v>
          </cell>
          <cell r="F66">
            <v>486540</v>
          </cell>
          <cell r="G66">
            <v>3822277</v>
          </cell>
          <cell r="H66">
            <v>540000</v>
          </cell>
          <cell r="I66">
            <v>1250000</v>
          </cell>
          <cell r="J66">
            <v>425000</v>
          </cell>
          <cell r="K66">
            <v>300000</v>
          </cell>
          <cell r="L66">
            <v>750000</v>
          </cell>
          <cell r="M66">
            <v>300000</v>
          </cell>
          <cell r="N66">
            <v>120000</v>
          </cell>
          <cell r="O66">
            <v>3685000</v>
          </cell>
          <cell r="Q66">
            <v>900000</v>
          </cell>
          <cell r="R66">
            <v>2785000</v>
          </cell>
          <cell r="S66">
            <v>-1037277</v>
          </cell>
        </row>
        <row r="67">
          <cell r="C67">
            <v>37438</v>
          </cell>
          <cell r="D67">
            <v>3565330.6451612907</v>
          </cell>
          <cell r="F67">
            <v>576540</v>
          </cell>
          <cell r="G67">
            <v>4141870.6451612907</v>
          </cell>
          <cell r="H67">
            <v>540000</v>
          </cell>
          <cell r="I67">
            <v>1250000</v>
          </cell>
          <cell r="J67">
            <v>425000</v>
          </cell>
          <cell r="K67">
            <v>300000</v>
          </cell>
          <cell r="L67">
            <v>750000</v>
          </cell>
          <cell r="M67">
            <v>300000</v>
          </cell>
          <cell r="N67">
            <v>120000</v>
          </cell>
          <cell r="O67">
            <v>3685000</v>
          </cell>
          <cell r="Q67">
            <v>900000</v>
          </cell>
          <cell r="R67">
            <v>2785000</v>
          </cell>
          <cell r="S67">
            <v>-1356870.6451612907</v>
          </cell>
        </row>
        <row r="68">
          <cell r="C68">
            <v>37469</v>
          </cell>
          <cell r="D68">
            <v>3950546.1290322584</v>
          </cell>
          <cell r="F68">
            <v>576540</v>
          </cell>
          <cell r="G68">
            <v>4527086.1290322579</v>
          </cell>
          <cell r="H68">
            <v>540000</v>
          </cell>
          <cell r="I68">
            <v>1250000</v>
          </cell>
          <cell r="J68">
            <v>425000</v>
          </cell>
          <cell r="K68">
            <v>300000</v>
          </cell>
          <cell r="L68">
            <v>750000</v>
          </cell>
          <cell r="M68">
            <v>300000</v>
          </cell>
          <cell r="N68">
            <v>120000</v>
          </cell>
          <cell r="O68">
            <v>3685000</v>
          </cell>
          <cell r="Q68">
            <v>900000</v>
          </cell>
          <cell r="R68">
            <v>2785000</v>
          </cell>
          <cell r="S68">
            <v>-1742086.1290322579</v>
          </cell>
        </row>
        <row r="69">
          <cell r="C69">
            <v>37500</v>
          </cell>
          <cell r="D69">
            <v>3701956.6666666665</v>
          </cell>
          <cell r="F69">
            <v>576540</v>
          </cell>
          <cell r="G69">
            <v>4278496.666666666</v>
          </cell>
          <cell r="H69">
            <v>540000</v>
          </cell>
          <cell r="I69">
            <v>1250000</v>
          </cell>
          <cell r="J69">
            <v>425000</v>
          </cell>
          <cell r="K69">
            <v>300000</v>
          </cell>
          <cell r="L69">
            <v>750000</v>
          </cell>
          <cell r="M69">
            <v>300000</v>
          </cell>
          <cell r="N69">
            <v>120000</v>
          </cell>
          <cell r="O69">
            <v>3685000</v>
          </cell>
          <cell r="Q69">
            <v>900000</v>
          </cell>
          <cell r="R69">
            <v>2785000</v>
          </cell>
          <cell r="S69">
            <v>-1493496.666666666</v>
          </cell>
        </row>
        <row r="70">
          <cell r="C70">
            <v>37530</v>
          </cell>
          <cell r="D70">
            <v>3612490.6451612907</v>
          </cell>
          <cell r="F70">
            <v>576540</v>
          </cell>
          <cell r="G70">
            <v>4189030.6451612907</v>
          </cell>
          <cell r="H70">
            <v>540000</v>
          </cell>
          <cell r="I70">
            <v>1250000</v>
          </cell>
          <cell r="J70">
            <v>425000</v>
          </cell>
          <cell r="K70">
            <v>300000</v>
          </cell>
          <cell r="L70">
            <v>750000</v>
          </cell>
          <cell r="M70">
            <v>300000</v>
          </cell>
          <cell r="N70">
            <v>120000</v>
          </cell>
          <cell r="O70">
            <v>3685000</v>
          </cell>
          <cell r="Q70">
            <v>900000</v>
          </cell>
          <cell r="R70">
            <v>2785000</v>
          </cell>
          <cell r="S70">
            <v>-1404030.6451612907</v>
          </cell>
        </row>
        <row r="71">
          <cell r="C71">
            <v>37561</v>
          </cell>
          <cell r="D71">
            <v>4028810</v>
          </cell>
          <cell r="F71">
            <v>576540</v>
          </cell>
          <cell r="G71">
            <v>4605350</v>
          </cell>
          <cell r="H71">
            <v>540000</v>
          </cell>
          <cell r="I71">
            <v>1250000</v>
          </cell>
          <cell r="J71">
            <v>425000</v>
          </cell>
          <cell r="K71">
            <v>150000</v>
          </cell>
          <cell r="L71">
            <v>750000</v>
          </cell>
          <cell r="M71">
            <v>300000</v>
          </cell>
          <cell r="N71">
            <v>120000</v>
          </cell>
          <cell r="O71">
            <v>3535000</v>
          </cell>
          <cell r="Q71">
            <v>900000</v>
          </cell>
          <cell r="R71">
            <v>2635000</v>
          </cell>
          <cell r="S71">
            <v>-1970350</v>
          </cell>
        </row>
        <row r="72">
          <cell r="C72">
            <v>37591</v>
          </cell>
          <cell r="D72">
            <v>4023227.7419354841</v>
          </cell>
          <cell r="F72">
            <v>749340</v>
          </cell>
          <cell r="G72">
            <v>4772567.7419354841</v>
          </cell>
          <cell r="H72">
            <v>540000</v>
          </cell>
          <cell r="I72">
            <v>1250000</v>
          </cell>
          <cell r="J72">
            <v>425000</v>
          </cell>
          <cell r="K72">
            <v>150000</v>
          </cell>
          <cell r="L72">
            <v>750000</v>
          </cell>
          <cell r="M72">
            <v>300000</v>
          </cell>
          <cell r="N72">
            <v>120000</v>
          </cell>
          <cell r="O72">
            <v>3535000</v>
          </cell>
          <cell r="Q72">
            <v>1080000</v>
          </cell>
          <cell r="R72">
            <v>2455000</v>
          </cell>
          <cell r="S72">
            <v>-2317567.7419354841</v>
          </cell>
        </row>
        <row r="73">
          <cell r="C73">
            <v>37622</v>
          </cell>
          <cell r="D73">
            <v>4581706.666666666</v>
          </cell>
          <cell r="F73">
            <v>865740</v>
          </cell>
          <cell r="G73">
            <v>5447446.666666666</v>
          </cell>
          <cell r="H73">
            <v>540000</v>
          </cell>
          <cell r="I73">
            <v>1250000</v>
          </cell>
          <cell r="J73">
            <v>425000</v>
          </cell>
          <cell r="K73">
            <v>150000</v>
          </cell>
          <cell r="L73">
            <v>750000</v>
          </cell>
          <cell r="M73">
            <v>300000</v>
          </cell>
          <cell r="N73">
            <v>120000</v>
          </cell>
          <cell r="O73">
            <v>3535000</v>
          </cell>
          <cell r="P73">
            <v>350000</v>
          </cell>
          <cell r="Q73">
            <v>1260000</v>
          </cell>
          <cell r="R73">
            <v>1925000</v>
          </cell>
          <cell r="S73">
            <v>-3522446.666666666</v>
          </cell>
        </row>
        <row r="74">
          <cell r="C74">
            <v>37653</v>
          </cell>
          <cell r="D74">
            <v>3823071.7241379311</v>
          </cell>
          <cell r="F74">
            <v>865740</v>
          </cell>
          <cell r="G74">
            <v>4688811.7241379311</v>
          </cell>
          <cell r="H74">
            <v>540000</v>
          </cell>
          <cell r="I74">
            <v>1250000</v>
          </cell>
          <cell r="J74">
            <v>425000</v>
          </cell>
          <cell r="K74">
            <v>150000</v>
          </cell>
          <cell r="L74">
            <v>750000</v>
          </cell>
          <cell r="M74">
            <v>300000</v>
          </cell>
          <cell r="N74">
            <v>120000</v>
          </cell>
          <cell r="O74">
            <v>3535000</v>
          </cell>
          <cell r="P74">
            <v>350000</v>
          </cell>
          <cell r="Q74">
            <v>1260000</v>
          </cell>
          <cell r="R74">
            <v>1925000</v>
          </cell>
          <cell r="S74">
            <v>-2763811.7241379311</v>
          </cell>
        </row>
        <row r="75">
          <cell r="C75">
            <v>37681</v>
          </cell>
          <cell r="D75">
            <v>3546655.4838709678</v>
          </cell>
          <cell r="F75">
            <v>865740</v>
          </cell>
          <cell r="G75">
            <v>4412395.4838709682</v>
          </cell>
          <cell r="H75">
            <v>540000</v>
          </cell>
          <cell r="I75">
            <v>1250000</v>
          </cell>
          <cell r="J75">
            <v>425000</v>
          </cell>
          <cell r="K75">
            <v>150000</v>
          </cell>
          <cell r="L75">
            <v>750000</v>
          </cell>
          <cell r="M75">
            <v>300000</v>
          </cell>
          <cell r="N75">
            <v>120000</v>
          </cell>
          <cell r="O75">
            <v>3535000</v>
          </cell>
          <cell r="P75">
            <v>350000</v>
          </cell>
          <cell r="Q75">
            <v>1260000</v>
          </cell>
          <cell r="R75">
            <v>1925000</v>
          </cell>
          <cell r="S75">
            <v>-2487395.4838709682</v>
          </cell>
        </row>
        <row r="76">
          <cell r="C76">
            <v>37712</v>
          </cell>
          <cell r="D76">
            <v>3232195.6666666665</v>
          </cell>
          <cell r="F76">
            <v>865740</v>
          </cell>
          <cell r="G76">
            <v>4097935.6666666665</v>
          </cell>
          <cell r="H76">
            <v>540000</v>
          </cell>
          <cell r="I76">
            <v>1250000</v>
          </cell>
          <cell r="J76">
            <v>425000</v>
          </cell>
          <cell r="K76">
            <v>300000</v>
          </cell>
          <cell r="L76">
            <v>750000</v>
          </cell>
          <cell r="M76">
            <v>300000</v>
          </cell>
          <cell r="N76">
            <v>120000</v>
          </cell>
          <cell r="O76">
            <v>3685000</v>
          </cell>
          <cell r="P76">
            <v>350000</v>
          </cell>
          <cell r="Q76">
            <v>1260000</v>
          </cell>
          <cell r="R76">
            <v>2075000</v>
          </cell>
          <cell r="S76">
            <v>-2022935.6666666665</v>
          </cell>
        </row>
        <row r="77">
          <cell r="C77">
            <v>37742</v>
          </cell>
          <cell r="D77">
            <v>3289787.7419354841</v>
          </cell>
          <cell r="F77">
            <v>865740</v>
          </cell>
          <cell r="G77">
            <v>4155527.7419354841</v>
          </cell>
          <cell r="H77">
            <v>540000</v>
          </cell>
          <cell r="I77">
            <v>1250000</v>
          </cell>
          <cell r="J77">
            <v>425000</v>
          </cell>
          <cell r="K77">
            <v>300000</v>
          </cell>
          <cell r="L77">
            <v>750000</v>
          </cell>
          <cell r="M77">
            <v>300000</v>
          </cell>
          <cell r="N77">
            <v>120000</v>
          </cell>
          <cell r="O77">
            <v>3685000</v>
          </cell>
          <cell r="P77">
            <v>350000</v>
          </cell>
          <cell r="Q77">
            <v>1260000</v>
          </cell>
          <cell r="R77">
            <v>2075000</v>
          </cell>
          <cell r="S77">
            <v>-2080527.7419354841</v>
          </cell>
        </row>
        <row r="78">
          <cell r="C78">
            <v>37773</v>
          </cell>
          <cell r="D78">
            <v>3822277</v>
          </cell>
          <cell r="F78">
            <v>1056540</v>
          </cell>
          <cell r="G78">
            <v>4878817</v>
          </cell>
          <cell r="H78">
            <v>540000</v>
          </cell>
          <cell r="I78">
            <v>1250000</v>
          </cell>
          <cell r="J78">
            <v>425000</v>
          </cell>
          <cell r="K78">
            <v>300000</v>
          </cell>
          <cell r="L78">
            <v>750000</v>
          </cell>
          <cell r="M78">
            <v>300000</v>
          </cell>
          <cell r="N78">
            <v>120000</v>
          </cell>
          <cell r="O78">
            <v>3685000</v>
          </cell>
          <cell r="P78">
            <v>350000</v>
          </cell>
          <cell r="Q78">
            <v>1260000</v>
          </cell>
          <cell r="R78">
            <v>2075000</v>
          </cell>
          <cell r="S78">
            <v>-2803817</v>
          </cell>
        </row>
        <row r="79">
          <cell r="C79">
            <v>37803</v>
          </cell>
          <cell r="D79">
            <v>4141870.6451612907</v>
          </cell>
          <cell r="F79">
            <v>1056540</v>
          </cell>
          <cell r="G79">
            <v>5198410.6451612907</v>
          </cell>
          <cell r="H79">
            <v>540000</v>
          </cell>
          <cell r="I79">
            <v>1250000</v>
          </cell>
          <cell r="J79">
            <v>425000</v>
          </cell>
          <cell r="K79">
            <v>300000</v>
          </cell>
          <cell r="L79">
            <v>750000</v>
          </cell>
          <cell r="M79">
            <v>300000</v>
          </cell>
          <cell r="N79">
            <v>120000</v>
          </cell>
          <cell r="O79">
            <v>3685000</v>
          </cell>
          <cell r="P79">
            <v>350000</v>
          </cell>
          <cell r="Q79">
            <v>1260000</v>
          </cell>
          <cell r="R79">
            <v>2075000</v>
          </cell>
          <cell r="S79">
            <v>-3123410.6451612907</v>
          </cell>
        </row>
        <row r="80">
          <cell r="C80">
            <v>37834</v>
          </cell>
          <cell r="D80">
            <v>4527086.1290322579</v>
          </cell>
          <cell r="F80">
            <v>1056540</v>
          </cell>
          <cell r="G80">
            <v>5583626.1290322579</v>
          </cell>
          <cell r="H80">
            <v>540000</v>
          </cell>
          <cell r="I80">
            <v>1250000</v>
          </cell>
          <cell r="J80">
            <v>425000</v>
          </cell>
          <cell r="K80">
            <v>300000</v>
          </cell>
          <cell r="L80">
            <v>750000</v>
          </cell>
          <cell r="M80">
            <v>300000</v>
          </cell>
          <cell r="N80">
            <v>120000</v>
          </cell>
          <cell r="O80">
            <v>3685000</v>
          </cell>
          <cell r="P80">
            <v>350000</v>
          </cell>
          <cell r="Q80">
            <v>1355400</v>
          </cell>
          <cell r="R80">
            <v>1979600</v>
          </cell>
          <cell r="S80">
            <v>-3604026.1290322579</v>
          </cell>
        </row>
        <row r="81">
          <cell r="C81">
            <v>37865</v>
          </cell>
          <cell r="D81">
            <v>4278496.666666666</v>
          </cell>
          <cell r="F81">
            <v>1056540</v>
          </cell>
          <cell r="G81">
            <v>5335036.666666666</v>
          </cell>
          <cell r="H81">
            <v>540000</v>
          </cell>
          <cell r="I81">
            <v>1250000</v>
          </cell>
          <cell r="J81">
            <v>425000</v>
          </cell>
          <cell r="K81">
            <v>300000</v>
          </cell>
          <cell r="L81">
            <v>750000</v>
          </cell>
          <cell r="M81">
            <v>300000</v>
          </cell>
          <cell r="N81">
            <v>120000</v>
          </cell>
          <cell r="O81">
            <v>3685000</v>
          </cell>
          <cell r="P81">
            <v>350000</v>
          </cell>
          <cell r="Q81">
            <v>1355400</v>
          </cell>
          <cell r="R81">
            <v>1979600</v>
          </cell>
          <cell r="S81">
            <v>-3355436.666666666</v>
          </cell>
        </row>
        <row r="82">
          <cell r="C82">
            <v>37895</v>
          </cell>
          <cell r="D82">
            <v>4189030.6451612907</v>
          </cell>
          <cell r="F82">
            <v>1056540</v>
          </cell>
          <cell r="G82">
            <v>5245570.6451612907</v>
          </cell>
          <cell r="H82">
            <v>540000</v>
          </cell>
          <cell r="I82">
            <v>1250000</v>
          </cell>
          <cell r="J82">
            <v>425000</v>
          </cell>
          <cell r="K82">
            <v>300000</v>
          </cell>
          <cell r="L82">
            <v>750000</v>
          </cell>
          <cell r="M82">
            <v>300000</v>
          </cell>
          <cell r="N82">
            <v>120000</v>
          </cell>
          <cell r="O82">
            <v>3685000</v>
          </cell>
          <cell r="P82">
            <v>350000</v>
          </cell>
          <cell r="Q82">
            <v>1355400</v>
          </cell>
          <cell r="R82">
            <v>1979600</v>
          </cell>
          <cell r="S82">
            <v>-3265970.6451612907</v>
          </cell>
        </row>
        <row r="83">
          <cell r="C83">
            <v>37926</v>
          </cell>
          <cell r="D83">
            <v>4605350</v>
          </cell>
          <cell r="F83">
            <v>1056540</v>
          </cell>
          <cell r="G83">
            <v>5661890</v>
          </cell>
          <cell r="H83">
            <v>540000</v>
          </cell>
          <cell r="I83">
            <v>1250000</v>
          </cell>
          <cell r="J83">
            <v>425000</v>
          </cell>
          <cell r="K83">
            <v>150000</v>
          </cell>
          <cell r="L83">
            <v>750000</v>
          </cell>
          <cell r="M83">
            <v>300000</v>
          </cell>
          <cell r="N83">
            <v>120000</v>
          </cell>
          <cell r="O83">
            <v>3535000</v>
          </cell>
          <cell r="P83">
            <v>350000</v>
          </cell>
          <cell r="Q83">
            <v>1450800</v>
          </cell>
          <cell r="R83">
            <v>1734200</v>
          </cell>
          <cell r="S83">
            <v>-3927690</v>
          </cell>
        </row>
        <row r="84">
          <cell r="C84">
            <v>37956</v>
          </cell>
          <cell r="D84">
            <v>4772567.7419354841</v>
          </cell>
          <cell r="F84">
            <v>1056540</v>
          </cell>
          <cell r="G84">
            <v>5829107.7419354841</v>
          </cell>
          <cell r="H84">
            <v>540000</v>
          </cell>
          <cell r="I84">
            <v>1250000</v>
          </cell>
          <cell r="J84">
            <v>425000</v>
          </cell>
          <cell r="K84">
            <v>150000</v>
          </cell>
          <cell r="L84">
            <v>750000</v>
          </cell>
          <cell r="M84">
            <v>300000</v>
          </cell>
          <cell r="N84">
            <v>120000</v>
          </cell>
          <cell r="O84">
            <v>3535000</v>
          </cell>
          <cell r="P84">
            <v>350000</v>
          </cell>
          <cell r="Q84">
            <v>1450800</v>
          </cell>
          <cell r="R84">
            <v>1734200</v>
          </cell>
          <cell r="S84">
            <v>-4094907.7419354841</v>
          </cell>
        </row>
        <row r="85">
          <cell r="C85">
            <v>37987</v>
          </cell>
          <cell r="D85">
            <v>5447446.666666666</v>
          </cell>
          <cell r="F85">
            <v>1254540</v>
          </cell>
          <cell r="G85">
            <v>6701986.666666666</v>
          </cell>
          <cell r="H85">
            <v>540000</v>
          </cell>
          <cell r="I85">
            <v>1250000</v>
          </cell>
          <cell r="J85">
            <v>425000</v>
          </cell>
          <cell r="K85">
            <v>150000</v>
          </cell>
          <cell r="L85">
            <v>750000</v>
          </cell>
          <cell r="M85">
            <v>300000</v>
          </cell>
          <cell r="N85">
            <v>120000</v>
          </cell>
          <cell r="O85">
            <v>3535000</v>
          </cell>
          <cell r="P85">
            <v>350000</v>
          </cell>
          <cell r="Q85">
            <v>1450800</v>
          </cell>
          <cell r="R85">
            <v>1734200</v>
          </cell>
          <cell r="S85">
            <v>-4967786.666666666</v>
          </cell>
        </row>
        <row r="86">
          <cell r="C86">
            <v>38018</v>
          </cell>
          <cell r="D86">
            <v>4688811.7241379311</v>
          </cell>
          <cell r="F86">
            <v>1254540</v>
          </cell>
          <cell r="G86">
            <v>5943351.7241379311</v>
          </cell>
          <cell r="H86">
            <v>540000</v>
          </cell>
          <cell r="I86">
            <v>1250000</v>
          </cell>
          <cell r="J86">
            <v>425000</v>
          </cell>
          <cell r="K86">
            <v>150000</v>
          </cell>
          <cell r="L86">
            <v>750000</v>
          </cell>
          <cell r="M86">
            <v>300000</v>
          </cell>
          <cell r="N86">
            <v>120000</v>
          </cell>
          <cell r="O86">
            <v>3535000</v>
          </cell>
          <cell r="P86">
            <v>350000</v>
          </cell>
          <cell r="Q86">
            <v>1450800</v>
          </cell>
          <cell r="R86">
            <v>1734200</v>
          </cell>
          <cell r="S86">
            <v>-4209151.7241379311</v>
          </cell>
        </row>
        <row r="87">
          <cell r="C87">
            <v>38047</v>
          </cell>
          <cell r="D87">
            <v>4412395.4838709682</v>
          </cell>
          <cell r="F87">
            <v>1254540</v>
          </cell>
          <cell r="G87">
            <v>5666935.4838709682</v>
          </cell>
          <cell r="H87">
            <v>540000</v>
          </cell>
          <cell r="I87">
            <v>1250000</v>
          </cell>
          <cell r="J87">
            <v>425000</v>
          </cell>
          <cell r="K87">
            <v>150000</v>
          </cell>
          <cell r="L87">
            <v>750000</v>
          </cell>
          <cell r="M87">
            <v>300000</v>
          </cell>
          <cell r="N87">
            <v>120000</v>
          </cell>
          <cell r="O87">
            <v>3535000</v>
          </cell>
          <cell r="P87">
            <v>350000</v>
          </cell>
          <cell r="Q87">
            <v>1450800</v>
          </cell>
          <cell r="R87">
            <v>1734200</v>
          </cell>
          <cell r="S87">
            <v>-3932735.4838709682</v>
          </cell>
        </row>
      </sheetData>
      <sheetData sheetId="3"/>
      <sheetData sheetId="4">
        <row r="3">
          <cell r="A3">
            <v>36923</v>
          </cell>
          <cell r="B3">
            <v>7.1360000000000001</v>
          </cell>
          <cell r="C3">
            <v>4.3</v>
          </cell>
          <cell r="D3">
            <v>-0.21</v>
          </cell>
          <cell r="E3">
            <v>0.12</v>
          </cell>
          <cell r="F3">
            <v>0.05</v>
          </cell>
          <cell r="G3">
            <v>-0.17499999999999999</v>
          </cell>
          <cell r="H3">
            <v>4.25</v>
          </cell>
          <cell r="I3">
            <v>6.160881893477E-2</v>
          </cell>
        </row>
        <row r="4">
          <cell r="A4">
            <v>36951</v>
          </cell>
          <cell r="B4">
            <v>6.899</v>
          </cell>
          <cell r="C4">
            <v>1.85</v>
          </cell>
          <cell r="D4">
            <v>-0.28999999999999998</v>
          </cell>
          <cell r="E4">
            <v>-0.09</v>
          </cell>
          <cell r="F4">
            <v>-0.09</v>
          </cell>
          <cell r="G4">
            <v>-0.22500000000000001</v>
          </cell>
          <cell r="H4">
            <v>1.95</v>
          </cell>
          <cell r="I4">
            <v>5.9844387796814003E-2</v>
          </cell>
        </row>
        <row r="5">
          <cell r="A5">
            <v>36982</v>
          </cell>
          <cell r="B5">
            <v>5.9</v>
          </cell>
          <cell r="C5">
            <v>1.35</v>
          </cell>
          <cell r="D5">
            <v>-0.48749999999999999</v>
          </cell>
          <cell r="E5">
            <v>-6.5000000000000002E-2</v>
          </cell>
          <cell r="F5">
            <v>-1.4999999999999999E-2</v>
          </cell>
          <cell r="G5">
            <v>-0.36</v>
          </cell>
          <cell r="H5">
            <v>1.45</v>
          </cell>
          <cell r="I5">
            <v>5.8589612641889999E-2</v>
          </cell>
        </row>
        <row r="6">
          <cell r="A6">
            <v>37012</v>
          </cell>
          <cell r="B6">
            <v>5.64</v>
          </cell>
          <cell r="C6">
            <v>1.7</v>
          </cell>
          <cell r="D6">
            <v>-0.48749999999999999</v>
          </cell>
          <cell r="E6">
            <v>-4.4999999999999998E-2</v>
          </cell>
          <cell r="F6">
            <v>-0.02</v>
          </cell>
          <cell r="G6">
            <v>-0.36</v>
          </cell>
          <cell r="H6">
            <v>1.8</v>
          </cell>
          <cell r="I6">
            <v>5.7721233993181999E-2</v>
          </cell>
        </row>
        <row r="7">
          <cell r="A7">
            <v>37043</v>
          </cell>
          <cell r="B7">
            <v>5.62</v>
          </cell>
          <cell r="C7">
            <v>2.0499999999999998</v>
          </cell>
          <cell r="D7">
            <v>-0.48749999999999999</v>
          </cell>
          <cell r="E7">
            <v>-6.5000000000000002E-2</v>
          </cell>
          <cell r="F7">
            <v>-0.02</v>
          </cell>
          <cell r="G7">
            <v>-0.36</v>
          </cell>
          <cell r="H7">
            <v>2.15</v>
          </cell>
          <cell r="I7">
            <v>5.7049185297476997E-2</v>
          </cell>
        </row>
        <row r="8">
          <cell r="A8">
            <v>37073</v>
          </cell>
          <cell r="B8">
            <v>5.63</v>
          </cell>
          <cell r="C8">
            <v>2.96</v>
          </cell>
          <cell r="D8">
            <v>-0.69750000000000001</v>
          </cell>
          <cell r="E8">
            <v>0.03</v>
          </cell>
          <cell r="F8">
            <v>5.0000000000000001E-3</v>
          </cell>
          <cell r="G8">
            <v>-0.39</v>
          </cell>
          <cell r="H8">
            <v>2.86</v>
          </cell>
          <cell r="I8">
            <v>5.6446432364836999E-2</v>
          </cell>
        </row>
        <row r="9">
          <cell r="A9">
            <v>37104</v>
          </cell>
          <cell r="B9">
            <v>5.62</v>
          </cell>
          <cell r="C9">
            <v>3.06</v>
          </cell>
          <cell r="D9">
            <v>-0.69750000000000001</v>
          </cell>
          <cell r="E9">
            <v>7.0000000000000007E-2</v>
          </cell>
          <cell r="F9">
            <v>5.5E-2</v>
          </cell>
          <cell r="G9">
            <v>-0.39</v>
          </cell>
          <cell r="H9">
            <v>2.96</v>
          </cell>
          <cell r="I9">
            <v>5.5917713561926999E-2</v>
          </cell>
        </row>
        <row r="10">
          <cell r="A10">
            <v>37135</v>
          </cell>
          <cell r="B10">
            <v>5.585</v>
          </cell>
          <cell r="C10">
            <v>2.97</v>
          </cell>
          <cell r="D10">
            <v>-0.69750000000000001</v>
          </cell>
          <cell r="E10">
            <v>7.0000000000000007E-2</v>
          </cell>
          <cell r="F10">
            <v>5.5E-2</v>
          </cell>
          <cell r="G10">
            <v>-0.39</v>
          </cell>
          <cell r="H10">
            <v>2.87</v>
          </cell>
          <cell r="I10">
            <v>5.5388994852082998E-2</v>
          </cell>
        </row>
        <row r="11">
          <cell r="A11">
            <v>37165</v>
          </cell>
          <cell r="B11">
            <v>5.5750000000000002</v>
          </cell>
          <cell r="C11">
            <v>1.9</v>
          </cell>
          <cell r="D11">
            <v>-0.63749999999999996</v>
          </cell>
          <cell r="E11">
            <v>0.05</v>
          </cell>
          <cell r="F11">
            <v>0.03</v>
          </cell>
          <cell r="G11">
            <v>-0.41</v>
          </cell>
          <cell r="H11">
            <v>1.95</v>
          </cell>
          <cell r="I11">
            <v>5.4964969596695001E-2</v>
          </cell>
        </row>
        <row r="12">
          <cell r="A12">
            <v>37196</v>
          </cell>
          <cell r="B12">
            <v>5.6749999999999998</v>
          </cell>
          <cell r="C12">
            <v>1.45</v>
          </cell>
          <cell r="D12">
            <v>-0.38</v>
          </cell>
          <cell r="E12">
            <v>-0.01</v>
          </cell>
          <cell r="F12">
            <v>5.0000000000000001E-3</v>
          </cell>
          <cell r="G12">
            <v>-0.255</v>
          </cell>
          <cell r="H12">
            <v>1.78</v>
          </cell>
          <cell r="I12">
            <v>5.4668749051586002E-2</v>
          </cell>
        </row>
        <row r="13">
          <cell r="A13">
            <v>37226</v>
          </cell>
          <cell r="B13">
            <v>5.82</v>
          </cell>
          <cell r="C13">
            <v>1.45</v>
          </cell>
          <cell r="D13">
            <v>-0.38</v>
          </cell>
          <cell r="E13">
            <v>-0.01</v>
          </cell>
          <cell r="F13">
            <v>5.0000000000000001E-3</v>
          </cell>
          <cell r="G13">
            <v>-0.255</v>
          </cell>
          <cell r="H13">
            <v>1.78</v>
          </cell>
          <cell r="I13">
            <v>5.4382084035762002E-2</v>
          </cell>
        </row>
        <row r="14">
          <cell r="A14">
            <v>37257</v>
          </cell>
          <cell r="B14">
            <v>5.85</v>
          </cell>
          <cell r="C14">
            <v>1.4424999999999999</v>
          </cell>
          <cell r="D14">
            <v>-0.38</v>
          </cell>
          <cell r="E14">
            <v>-0.01</v>
          </cell>
          <cell r="F14">
            <v>5.0000000000000001E-3</v>
          </cell>
          <cell r="G14">
            <v>-0.255</v>
          </cell>
          <cell r="H14">
            <v>1.7725</v>
          </cell>
          <cell r="I14">
            <v>5.4195974463031003E-2</v>
          </cell>
        </row>
        <row r="15">
          <cell r="A15">
            <v>37288</v>
          </cell>
          <cell r="B15">
            <v>5.62</v>
          </cell>
          <cell r="C15">
            <v>1.4424999999999999</v>
          </cell>
          <cell r="D15">
            <v>-0.38</v>
          </cell>
          <cell r="E15">
            <v>-0.01</v>
          </cell>
          <cell r="F15">
            <v>5.0000000000000001E-3</v>
          </cell>
          <cell r="G15">
            <v>-0.255</v>
          </cell>
          <cell r="H15">
            <v>1.7725</v>
          </cell>
          <cell r="I15">
            <v>5.4162326165778998E-2</v>
          </cell>
        </row>
        <row r="16">
          <cell r="A16">
            <v>37316</v>
          </cell>
          <cell r="B16">
            <v>5.32</v>
          </cell>
          <cell r="C16">
            <v>1.4424999999999999</v>
          </cell>
          <cell r="D16">
            <v>-0.38</v>
          </cell>
          <cell r="E16">
            <v>-0.01</v>
          </cell>
          <cell r="F16">
            <v>5.0000000000000001E-3</v>
          </cell>
          <cell r="G16">
            <v>-0.255</v>
          </cell>
          <cell r="H16">
            <v>1.7725</v>
          </cell>
          <cell r="I16">
            <v>5.4131934155682002E-2</v>
          </cell>
        </row>
        <row r="17">
          <cell r="A17">
            <v>37347</v>
          </cell>
          <cell r="B17">
            <v>4.58</v>
          </cell>
          <cell r="C17">
            <v>1.1599999999999999</v>
          </cell>
          <cell r="D17">
            <v>-0.57999999999999996</v>
          </cell>
          <cell r="E17">
            <v>0.02</v>
          </cell>
          <cell r="F17">
            <v>0.03</v>
          </cell>
          <cell r="G17">
            <v>-0.22</v>
          </cell>
          <cell r="H17">
            <v>1.26</v>
          </cell>
          <cell r="I17">
            <v>5.4114303485000001E-2</v>
          </cell>
        </row>
        <row r="18">
          <cell r="A18">
            <v>37377</v>
          </cell>
          <cell r="B18">
            <v>4.46</v>
          </cell>
          <cell r="C18">
            <v>1.1599999999999999</v>
          </cell>
          <cell r="D18">
            <v>-0.57999999999999996</v>
          </cell>
          <cell r="E18">
            <v>0.02</v>
          </cell>
          <cell r="F18">
            <v>0.03</v>
          </cell>
          <cell r="G18">
            <v>-0.22</v>
          </cell>
          <cell r="H18">
            <v>1.26</v>
          </cell>
          <cell r="I18">
            <v>5.4116694255582E-2</v>
          </cell>
        </row>
        <row r="19">
          <cell r="A19">
            <v>37408</v>
          </cell>
          <cell r="B19">
            <v>4.46</v>
          </cell>
          <cell r="C19">
            <v>1.1599999999999999</v>
          </cell>
          <cell r="D19">
            <v>-0.57999999999999996</v>
          </cell>
          <cell r="E19">
            <v>0.02</v>
          </cell>
          <cell r="F19">
            <v>0.03</v>
          </cell>
          <cell r="G19">
            <v>-0.22</v>
          </cell>
          <cell r="H19">
            <v>1.26</v>
          </cell>
          <cell r="I19">
            <v>5.4119164718526E-2</v>
          </cell>
        </row>
        <row r="20">
          <cell r="A20">
            <v>37438</v>
          </cell>
          <cell r="B20">
            <v>4.4649999999999999</v>
          </cell>
          <cell r="C20">
            <v>1.845</v>
          </cell>
          <cell r="D20">
            <v>-0.57999999999999996</v>
          </cell>
          <cell r="E20">
            <v>0.02</v>
          </cell>
          <cell r="F20">
            <v>0.03</v>
          </cell>
          <cell r="G20">
            <v>-0.22</v>
          </cell>
          <cell r="H20">
            <v>1.9450000000000001</v>
          </cell>
          <cell r="I20">
            <v>5.4148880645571003E-2</v>
          </cell>
        </row>
        <row r="21">
          <cell r="A21">
            <v>37469</v>
          </cell>
          <cell r="B21">
            <v>4.4649999999999999</v>
          </cell>
          <cell r="C21">
            <v>1.845</v>
          </cell>
          <cell r="D21">
            <v>-0.57999999999999996</v>
          </cell>
          <cell r="E21">
            <v>0.02</v>
          </cell>
          <cell r="F21">
            <v>0.03</v>
          </cell>
          <cell r="G21">
            <v>-0.22</v>
          </cell>
          <cell r="H21">
            <v>1.9450000000000001</v>
          </cell>
          <cell r="I21">
            <v>5.4224440538856999E-2</v>
          </cell>
        </row>
        <row r="22">
          <cell r="A22">
            <v>37500</v>
          </cell>
          <cell r="B22">
            <v>4.4649999999999999</v>
          </cell>
          <cell r="C22">
            <v>1.845</v>
          </cell>
          <cell r="D22">
            <v>-0.57999999999999996</v>
          </cell>
          <cell r="E22">
            <v>0.02</v>
          </cell>
          <cell r="F22">
            <v>0.03</v>
          </cell>
          <cell r="G22">
            <v>-0.22</v>
          </cell>
          <cell r="H22">
            <v>1.9450000000000001</v>
          </cell>
          <cell r="I22">
            <v>5.4300000434046002E-2</v>
          </cell>
        </row>
        <row r="23">
          <cell r="A23">
            <v>37530</v>
          </cell>
          <cell r="B23">
            <v>4.5</v>
          </cell>
          <cell r="C23">
            <v>1.2450000000000001</v>
          </cell>
          <cell r="D23">
            <v>-0.57999999999999996</v>
          </cell>
          <cell r="E23">
            <v>0.02</v>
          </cell>
          <cell r="F23">
            <v>0.03</v>
          </cell>
          <cell r="G23">
            <v>-0.22</v>
          </cell>
          <cell r="H23">
            <v>1.345</v>
          </cell>
          <cell r="I23">
            <v>5.4383206540586003E-2</v>
          </cell>
        </row>
        <row r="24">
          <cell r="A24">
            <v>37561</v>
          </cell>
          <cell r="B24">
            <v>4.6150000000000002</v>
          </cell>
          <cell r="C24">
            <v>1.17</v>
          </cell>
          <cell r="D24">
            <v>-0.25</v>
          </cell>
          <cell r="E24">
            <v>0.02</v>
          </cell>
          <cell r="F24">
            <v>0.03</v>
          </cell>
          <cell r="G24">
            <v>-0.2</v>
          </cell>
          <cell r="H24">
            <v>1.325</v>
          </cell>
          <cell r="I24">
            <v>5.4483626131455E-2</v>
          </cell>
        </row>
        <row r="25">
          <cell r="A25">
            <v>37591</v>
          </cell>
          <cell r="B25">
            <v>4.7249999999999996</v>
          </cell>
          <cell r="C25">
            <v>1.17</v>
          </cell>
          <cell r="D25">
            <v>-0.25</v>
          </cell>
          <cell r="E25">
            <v>0.02</v>
          </cell>
          <cell r="F25">
            <v>0.03</v>
          </cell>
          <cell r="G25">
            <v>-0.2</v>
          </cell>
          <cell r="H25">
            <v>1.325</v>
          </cell>
          <cell r="I25">
            <v>5.458080638388E-2</v>
          </cell>
        </row>
        <row r="26">
          <cell r="A26">
            <v>37622</v>
          </cell>
          <cell r="B26">
            <v>4.7640000000000002</v>
          </cell>
          <cell r="C26">
            <v>1.17</v>
          </cell>
          <cell r="D26">
            <v>-0.25</v>
          </cell>
          <cell r="E26">
            <v>0.02</v>
          </cell>
          <cell r="F26">
            <v>0.03</v>
          </cell>
          <cell r="G26">
            <v>-0.2</v>
          </cell>
          <cell r="H26">
            <v>1.325</v>
          </cell>
          <cell r="I26">
            <v>5.4695854534025E-2</v>
          </cell>
        </row>
        <row r="27">
          <cell r="A27">
            <v>37653</v>
          </cell>
          <cell r="B27">
            <v>4.5890000000000004</v>
          </cell>
          <cell r="C27">
            <v>1.17</v>
          </cell>
          <cell r="D27">
            <v>-0.25</v>
          </cell>
          <cell r="E27">
            <v>0.02</v>
          </cell>
          <cell r="F27">
            <v>0.03</v>
          </cell>
          <cell r="G27">
            <v>-0.2</v>
          </cell>
          <cell r="H27">
            <v>1.325</v>
          </cell>
          <cell r="I27">
            <v>5.4828665931879003E-2</v>
          </cell>
        </row>
        <row r="28">
          <cell r="A28">
            <v>37681</v>
          </cell>
          <cell r="B28">
            <v>4.3390000000000004</v>
          </cell>
          <cell r="C28">
            <v>1.17</v>
          </cell>
          <cell r="D28">
            <v>-0.25</v>
          </cell>
          <cell r="E28">
            <v>0.02</v>
          </cell>
          <cell r="F28">
            <v>0.03</v>
          </cell>
          <cell r="G28">
            <v>-0.2</v>
          </cell>
          <cell r="H28">
            <v>1.325</v>
          </cell>
          <cell r="I28">
            <v>5.4948624618860999E-2</v>
          </cell>
        </row>
        <row r="29">
          <cell r="A29">
            <v>37712</v>
          </cell>
          <cell r="B29">
            <v>4.0359999999999996</v>
          </cell>
          <cell r="C29">
            <v>1.35</v>
          </cell>
          <cell r="D29">
            <v>-0.34499999999999997</v>
          </cell>
          <cell r="E29">
            <v>0.02</v>
          </cell>
          <cell r="F29">
            <v>0.03</v>
          </cell>
          <cell r="G29">
            <v>-0.19</v>
          </cell>
          <cell r="H29">
            <v>1.5049999999999999</v>
          </cell>
          <cell r="I29">
            <v>5.5070207834925E-2</v>
          </cell>
        </row>
        <row r="30">
          <cell r="A30">
            <v>37742</v>
          </cell>
          <cell r="B30">
            <v>3.9609999999999999</v>
          </cell>
          <cell r="C30">
            <v>1.35</v>
          </cell>
          <cell r="D30">
            <v>-0.34499999999999997</v>
          </cell>
          <cell r="E30">
            <v>0.02</v>
          </cell>
          <cell r="F30">
            <v>0.03</v>
          </cell>
          <cell r="G30">
            <v>-0.19</v>
          </cell>
          <cell r="H30">
            <v>1.5049999999999999</v>
          </cell>
          <cell r="I30">
            <v>5.5172691061180001E-2</v>
          </cell>
        </row>
        <row r="31">
          <cell r="A31">
            <v>37773</v>
          </cell>
          <cell r="B31">
            <v>3.9649999999999999</v>
          </cell>
          <cell r="C31">
            <v>1.35</v>
          </cell>
          <cell r="D31">
            <v>-0.34499999999999997</v>
          </cell>
          <cell r="E31">
            <v>0.02</v>
          </cell>
          <cell r="F31">
            <v>0.03</v>
          </cell>
          <cell r="G31">
            <v>-0.19</v>
          </cell>
          <cell r="H31">
            <v>1.5049999999999999</v>
          </cell>
          <cell r="I31">
            <v>5.5278590398652003E-2</v>
          </cell>
        </row>
        <row r="32">
          <cell r="A32">
            <v>37803</v>
          </cell>
          <cell r="B32">
            <v>3.98</v>
          </cell>
          <cell r="C32">
            <v>1.35</v>
          </cell>
          <cell r="D32">
            <v>-0.34499999999999997</v>
          </cell>
          <cell r="E32">
            <v>0.02</v>
          </cell>
          <cell r="F32">
            <v>0.03</v>
          </cell>
          <cell r="G32">
            <v>-0.19</v>
          </cell>
          <cell r="H32">
            <v>1.5049999999999999</v>
          </cell>
          <cell r="I32">
            <v>5.5379949379611E-2</v>
          </cell>
        </row>
        <row r="33">
          <cell r="A33">
            <v>37834</v>
          </cell>
          <cell r="B33">
            <v>3.98</v>
          </cell>
          <cell r="C33">
            <v>1.35</v>
          </cell>
          <cell r="D33">
            <v>-0.34499999999999997</v>
          </cell>
          <cell r="E33">
            <v>0.02</v>
          </cell>
          <cell r="F33">
            <v>0.03</v>
          </cell>
          <cell r="G33">
            <v>-0.19</v>
          </cell>
          <cell r="H33">
            <v>1.5049999999999999</v>
          </cell>
          <cell r="I33">
            <v>5.5483073118842999E-2</v>
          </cell>
        </row>
        <row r="34">
          <cell r="A34">
            <v>37865</v>
          </cell>
          <cell r="B34">
            <v>4.0010000000000003</v>
          </cell>
          <cell r="C34">
            <v>1.35</v>
          </cell>
          <cell r="D34">
            <v>-0.34499999999999997</v>
          </cell>
          <cell r="E34">
            <v>0.02</v>
          </cell>
          <cell r="F34">
            <v>0.03</v>
          </cell>
          <cell r="G34">
            <v>-0.19</v>
          </cell>
          <cell r="H34">
            <v>1.5049999999999999</v>
          </cell>
          <cell r="I34">
            <v>5.5586196861616997E-2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Sheet1"/>
      <sheetName val="Ops"/>
      <sheetName val="data"/>
      <sheetName val="Sendout vs HDDCDD"/>
      <sheetName val="Prices"/>
      <sheetName val="Pipline Map"/>
      <sheetName val="Topock"/>
      <sheetName val="Ehrenberg"/>
      <sheetName val="Kern Mojave"/>
      <sheetName val="PG&amp;E WR"/>
      <sheetName val="TW N Needles"/>
      <sheetName val="Total Receipts"/>
      <sheetName val="Cali Prod"/>
      <sheetName val="Inj-WD"/>
      <sheetName val="Total Sendout"/>
      <sheetName val="Total Inv"/>
      <sheetName val="Line Pack"/>
      <sheetName val="M. Robert's Demand 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U3">
            <v>35551</v>
          </cell>
          <cell r="V3">
            <v>41215354.838709675</v>
          </cell>
          <cell r="W3">
            <v>48797000</v>
          </cell>
        </row>
        <row r="4">
          <cell r="U4">
            <v>35582</v>
          </cell>
          <cell r="V4">
            <v>57797700</v>
          </cell>
          <cell r="W4">
            <v>66511000</v>
          </cell>
        </row>
        <row r="5">
          <cell r="U5">
            <v>35612</v>
          </cell>
          <cell r="V5">
            <v>69724967.741935477</v>
          </cell>
          <cell r="W5">
            <v>74703000</v>
          </cell>
        </row>
        <row r="6">
          <cell r="U6">
            <v>35643</v>
          </cell>
          <cell r="V6">
            <v>77023709.67741935</v>
          </cell>
          <cell r="W6">
            <v>80577000</v>
          </cell>
        </row>
        <row r="7">
          <cell r="U7">
            <v>35674</v>
          </cell>
          <cell r="V7">
            <v>81597866.666666672</v>
          </cell>
          <cell r="W7">
            <v>84058000</v>
          </cell>
        </row>
        <row r="8">
          <cell r="U8">
            <v>35704</v>
          </cell>
          <cell r="V8">
            <v>89421645.161290318</v>
          </cell>
          <cell r="W8">
            <v>93976000</v>
          </cell>
        </row>
        <row r="9">
          <cell r="U9">
            <v>35735</v>
          </cell>
          <cell r="V9">
            <v>94876666.666666672</v>
          </cell>
          <cell r="W9">
            <v>92893000</v>
          </cell>
        </row>
        <row r="10">
          <cell r="U10">
            <v>35765</v>
          </cell>
          <cell r="V10">
            <v>73667774.193548381</v>
          </cell>
          <cell r="W10">
            <v>55335000</v>
          </cell>
        </row>
        <row r="11">
          <cell r="U11">
            <v>35796</v>
          </cell>
          <cell r="V11">
            <v>46308677.419354841</v>
          </cell>
          <cell r="W11">
            <v>39934000</v>
          </cell>
        </row>
        <row r="12">
          <cell r="U12">
            <v>35827</v>
          </cell>
          <cell r="V12">
            <v>30127035.714285713</v>
          </cell>
          <cell r="W12">
            <v>21507000</v>
          </cell>
        </row>
        <row r="13">
          <cell r="U13">
            <v>35855</v>
          </cell>
          <cell r="V13">
            <v>22765096.774193548</v>
          </cell>
          <cell r="W13">
            <v>23218000</v>
          </cell>
        </row>
        <row r="14">
          <cell r="U14">
            <v>35886</v>
          </cell>
          <cell r="V14">
            <v>22278233.333333332</v>
          </cell>
          <cell r="W14">
            <v>28262000</v>
          </cell>
        </row>
        <row r="15">
          <cell r="U15">
            <v>35916</v>
          </cell>
          <cell r="V15" t="e">
            <v>#DIV/0!</v>
          </cell>
          <cell r="W15" t="str">
            <v>N/A</v>
          </cell>
        </row>
        <row r="16">
          <cell r="U16">
            <v>35947</v>
          </cell>
          <cell r="V16" t="e">
            <v>#DIV/0!</v>
          </cell>
          <cell r="W16" t="str">
            <v>N/A</v>
          </cell>
        </row>
        <row r="17">
          <cell r="U17">
            <v>35977</v>
          </cell>
          <cell r="V17" t="e">
            <v>#DIV/0!</v>
          </cell>
          <cell r="W17" t="str">
            <v>N/A</v>
          </cell>
        </row>
        <row r="18">
          <cell r="U18">
            <v>36008</v>
          </cell>
          <cell r="V18">
            <v>73474580.645161286</v>
          </cell>
          <cell r="W18">
            <v>74661000</v>
          </cell>
        </row>
        <row r="19">
          <cell r="U19">
            <v>36039</v>
          </cell>
          <cell r="V19">
            <v>73853433.333333328</v>
          </cell>
          <cell r="W19">
            <v>77170000</v>
          </cell>
        </row>
        <row r="20">
          <cell r="U20">
            <v>36069</v>
          </cell>
          <cell r="V20">
            <v>85023064.516129032</v>
          </cell>
          <cell r="W20">
            <v>93259000</v>
          </cell>
        </row>
        <row r="21">
          <cell r="U21">
            <v>36100</v>
          </cell>
          <cell r="V21">
            <v>95900333.333333328</v>
          </cell>
          <cell r="W21">
            <v>98791000</v>
          </cell>
        </row>
        <row r="22">
          <cell r="U22">
            <v>36130</v>
          </cell>
          <cell r="V22">
            <v>90674903.225806445</v>
          </cell>
          <cell r="W22">
            <v>81080000</v>
          </cell>
        </row>
        <row r="23">
          <cell r="U23">
            <v>36161</v>
          </cell>
          <cell r="V23">
            <v>72865516.129032254</v>
          </cell>
          <cell r="W23">
            <v>65284000</v>
          </cell>
        </row>
        <row r="24">
          <cell r="U24">
            <v>36192</v>
          </cell>
          <cell r="V24">
            <v>56166392.857142858</v>
          </cell>
          <cell r="W24">
            <v>52783000</v>
          </cell>
        </row>
        <row r="25">
          <cell r="U25">
            <v>36220</v>
          </cell>
          <cell r="V25">
            <v>49180290.322580643</v>
          </cell>
          <cell r="W25">
            <v>44969000</v>
          </cell>
        </row>
        <row r="26">
          <cell r="U26">
            <v>36251</v>
          </cell>
          <cell r="V26">
            <v>37280100</v>
          </cell>
          <cell r="W26">
            <v>38789000</v>
          </cell>
        </row>
        <row r="27">
          <cell r="U27">
            <v>36281</v>
          </cell>
          <cell r="V27">
            <v>47259258.064516127</v>
          </cell>
          <cell r="W27">
            <v>56057000</v>
          </cell>
        </row>
        <row r="28">
          <cell r="U28">
            <v>36312</v>
          </cell>
          <cell r="V28">
            <v>62742600</v>
          </cell>
          <cell r="W28">
            <v>68397000</v>
          </cell>
        </row>
        <row r="29">
          <cell r="U29">
            <v>36342</v>
          </cell>
          <cell r="V29">
            <v>72616580.645161286</v>
          </cell>
          <cell r="W29">
            <v>77117000</v>
          </cell>
        </row>
        <row r="30">
          <cell r="U30">
            <v>36373</v>
          </cell>
          <cell r="V30">
            <v>80038387.096774191</v>
          </cell>
          <cell r="W30">
            <v>78044000</v>
          </cell>
        </row>
        <row r="31">
          <cell r="U31">
            <v>36404</v>
          </cell>
          <cell r="V31">
            <v>83061033.333333328</v>
          </cell>
          <cell r="W31">
            <v>86618000</v>
          </cell>
        </row>
        <row r="32">
          <cell r="U32">
            <v>36434</v>
          </cell>
          <cell r="V32">
            <v>87650677.419354841</v>
          </cell>
          <cell r="W32">
            <v>89228000</v>
          </cell>
        </row>
        <row r="33">
          <cell r="U33">
            <v>36465</v>
          </cell>
          <cell r="V33">
            <v>91485333.333333328</v>
          </cell>
          <cell r="W33">
            <v>92944000</v>
          </cell>
        </row>
        <row r="34">
          <cell r="U34">
            <v>36495</v>
          </cell>
          <cell r="V34">
            <v>83774903.225806445</v>
          </cell>
          <cell r="W34">
            <v>78580000</v>
          </cell>
        </row>
        <row r="35">
          <cell r="U35">
            <v>36526</v>
          </cell>
          <cell r="V35">
            <v>69660225.806451619</v>
          </cell>
          <cell r="W35">
            <v>62970000</v>
          </cell>
        </row>
        <row r="36">
          <cell r="U36">
            <v>36557</v>
          </cell>
          <cell r="V36">
            <v>56236310.344827585</v>
          </cell>
          <cell r="W36">
            <v>48405000</v>
          </cell>
        </row>
        <row r="37">
          <cell r="U37">
            <v>36586</v>
          </cell>
          <cell r="V37">
            <v>46315419.354838707</v>
          </cell>
          <cell r="W37">
            <v>49222000</v>
          </cell>
        </row>
        <row r="38">
          <cell r="U38">
            <v>36617</v>
          </cell>
          <cell r="V38">
            <v>55090366.666666664</v>
          </cell>
          <cell r="W38">
            <v>60911000</v>
          </cell>
        </row>
        <row r="39">
          <cell r="U39">
            <v>36647</v>
          </cell>
          <cell r="V39">
            <v>63674548.387096778</v>
          </cell>
          <cell r="W39">
            <v>65633000</v>
          </cell>
        </row>
        <row r="40">
          <cell r="U40">
            <v>36678</v>
          </cell>
          <cell r="V40">
            <v>67432333.333333328</v>
          </cell>
          <cell r="W40">
            <v>67650000</v>
          </cell>
        </row>
        <row r="41">
          <cell r="U41">
            <v>36708</v>
          </cell>
          <cell r="V41">
            <v>69368161.290322587</v>
          </cell>
          <cell r="W41">
            <v>66434000</v>
          </cell>
        </row>
        <row r="42">
          <cell r="U42">
            <v>36739</v>
          </cell>
          <cell r="V42">
            <v>59978161.290322579</v>
          </cell>
          <cell r="W42">
            <v>53831000</v>
          </cell>
        </row>
        <row r="43">
          <cell r="U43">
            <v>36770</v>
          </cell>
          <cell r="V43">
            <v>56677800</v>
          </cell>
          <cell r="W43">
            <v>57385000</v>
          </cell>
        </row>
        <row r="44">
          <cell r="U44">
            <v>36800</v>
          </cell>
          <cell r="V44">
            <v>60681548.387096778</v>
          </cell>
          <cell r="W44">
            <v>65292000</v>
          </cell>
        </row>
        <row r="45">
          <cell r="U45">
            <v>36831</v>
          </cell>
          <cell r="V45">
            <v>55849700</v>
          </cell>
          <cell r="W45">
            <v>50042000</v>
          </cell>
        </row>
        <row r="46">
          <cell r="U46">
            <v>36861</v>
          </cell>
          <cell r="V46">
            <v>49721387.096774191</v>
          </cell>
          <cell r="W46">
            <v>50168000</v>
          </cell>
        </row>
        <row r="47">
          <cell r="U47">
            <v>36892</v>
          </cell>
          <cell r="V47">
            <v>47969611.111111112</v>
          </cell>
          <cell r="W47" t="str">
            <v>N/A</v>
          </cell>
        </row>
        <row r="48">
          <cell r="U48">
            <v>36923</v>
          </cell>
          <cell r="V48" t="e">
            <v>#DIV/0!</v>
          </cell>
          <cell r="W48" t="str">
            <v>N/A</v>
          </cell>
        </row>
        <row r="49">
          <cell r="U49">
            <v>36951</v>
          </cell>
          <cell r="V49" t="e">
            <v>#DIV/0!</v>
          </cell>
          <cell r="W49" t="str">
            <v>N/A</v>
          </cell>
        </row>
        <row r="50">
          <cell r="U50">
            <v>36982</v>
          </cell>
          <cell r="V50" t="e">
            <v>#DIV/0!</v>
          </cell>
          <cell r="W50" t="str">
            <v>N/A</v>
          </cell>
        </row>
        <row r="51">
          <cell r="U51">
            <v>37012</v>
          </cell>
          <cell r="V51" t="e">
            <v>#DIV/0!</v>
          </cell>
          <cell r="W51" t="str">
            <v>N/A</v>
          </cell>
        </row>
        <row r="52">
          <cell r="U52">
            <v>37043</v>
          </cell>
          <cell r="V52" t="e">
            <v>#DIV/0!</v>
          </cell>
          <cell r="W52" t="str">
            <v>N/A</v>
          </cell>
        </row>
        <row r="53">
          <cell r="U53">
            <v>37073</v>
          </cell>
          <cell r="V53" t="e">
            <v>#DIV/0!</v>
          </cell>
          <cell r="W53" t="str">
            <v>N/A</v>
          </cell>
        </row>
        <row r="54">
          <cell r="U54">
            <v>37104</v>
          </cell>
          <cell r="V54" t="e">
            <v>#DIV/0!</v>
          </cell>
          <cell r="W54" t="str">
            <v>N/A</v>
          </cell>
        </row>
        <row r="55">
          <cell r="U55">
            <v>37135</v>
          </cell>
          <cell r="V55" t="e">
            <v>#DIV/0!</v>
          </cell>
          <cell r="W55" t="str">
            <v>N/A</v>
          </cell>
        </row>
        <row r="56">
          <cell r="U56">
            <v>37165</v>
          </cell>
          <cell r="V56" t="e">
            <v>#DIV/0!</v>
          </cell>
          <cell r="W56" t="str">
            <v>N/A</v>
          </cell>
        </row>
        <row r="57">
          <cell r="U57">
            <v>37196</v>
          </cell>
          <cell r="V57" t="e">
            <v>#DIV/0!</v>
          </cell>
          <cell r="W57" t="str">
            <v>N/A</v>
          </cell>
        </row>
        <row r="58">
          <cell r="U58">
            <v>37226</v>
          </cell>
          <cell r="V58" t="e">
            <v>#DIV/0!</v>
          </cell>
          <cell r="W58" t="str">
            <v>N/A</v>
          </cell>
        </row>
      </sheetData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abSelected="1" topLeftCell="A32" workbookViewId="0">
      <selection activeCell="F45" sqref="F45"/>
    </sheetView>
  </sheetViews>
  <sheetFormatPr defaultColWidth="9.109375" defaultRowHeight="10.199999999999999" x14ac:dyDescent="0.2"/>
  <cols>
    <col min="1" max="1" width="2.6640625" style="2" bestFit="1" customWidth="1"/>
    <col min="2" max="2" width="9.109375" style="2"/>
    <col min="3" max="3" width="11" style="2" bestFit="1" customWidth="1"/>
    <col min="4" max="4" width="10.6640625" style="2" bestFit="1" customWidth="1"/>
    <col min="5" max="5" width="9.109375" style="2"/>
    <col min="6" max="6" width="10.6640625" style="2" bestFit="1" customWidth="1"/>
    <col min="7" max="7" width="9.109375" style="2"/>
    <col min="8" max="8" width="9.88671875" style="2" customWidth="1"/>
    <col min="9" max="9" width="10.6640625" style="2" bestFit="1" customWidth="1"/>
    <col min="10" max="10" width="9.109375" style="2"/>
    <col min="11" max="11" width="12.33203125" style="2" bestFit="1" customWidth="1"/>
    <col min="12" max="16384" width="9.109375" style="2"/>
  </cols>
  <sheetData>
    <row r="1" spans="1:13" ht="10.8" thickBot="1" x14ac:dyDescent="0.25">
      <c r="A1" s="1"/>
      <c r="C1" s="3" t="s">
        <v>0</v>
      </c>
      <c r="D1" s="4" t="s">
        <v>1</v>
      </c>
      <c r="E1" s="4" t="s">
        <v>2</v>
      </c>
      <c r="F1" s="4" t="s">
        <v>3</v>
      </c>
      <c r="G1" s="5"/>
      <c r="H1" s="6" t="s">
        <v>4</v>
      </c>
      <c r="I1" s="7" t="s">
        <v>5</v>
      </c>
    </row>
    <row r="2" spans="1:13" ht="10.8" thickBot="1" x14ac:dyDescent="0.25">
      <c r="A2" s="8">
        <f>B3-B2</f>
        <v>31</v>
      </c>
      <c r="B2" s="9">
        <v>35551</v>
      </c>
      <c r="C2" s="10">
        <f>VLOOKUP($B2,[1]Forecast!$C$5:$S$100,16)</f>
        <v>2782709.6774193547</v>
      </c>
      <c r="D2" s="10">
        <f>VLOOKUP($B2,[1]Forecast!$C$5:$S$100,5)</f>
        <v>2216129.0322580645</v>
      </c>
      <c r="E2" s="10">
        <f>VLOOKUP($B2,[1]Forecast!$C$5:$S$100,17)</f>
        <v>566806.45161290327</v>
      </c>
      <c r="F2" s="11">
        <f>VLOOKUP($B2,'[2]Total Inv'!$U$3:$W$58,3,0)</f>
        <v>48797000</v>
      </c>
      <c r="G2" s="12">
        <f>B2</f>
        <v>35551</v>
      </c>
      <c r="H2" s="13"/>
      <c r="I2" s="14"/>
    </row>
    <row r="3" spans="1:13" x14ac:dyDescent="0.2">
      <c r="A3" s="8">
        <f t="shared" ref="A3:A60" si="0">B4-B3</f>
        <v>30</v>
      </c>
      <c r="B3" s="15">
        <f>DATE(YEAR(B2),MONTH(B2)+1,1)</f>
        <v>35582</v>
      </c>
      <c r="C3" s="10">
        <f>VLOOKUP($B3,[1]Forecast!$C$5:$S$100,16)</f>
        <v>2770533.3333333335</v>
      </c>
      <c r="D3" s="16">
        <f>VLOOKUP($B3,[1]Forecast!$C$5:$S$100,5)</f>
        <v>2185300</v>
      </c>
      <c r="E3" s="17">
        <f>VLOOKUP($B3,[1]Forecast!$C$5:$S$100,17)</f>
        <v>586100</v>
      </c>
      <c r="F3" s="18">
        <f>VLOOKUP($B3,'[2]Total Inv'!$U$3:$W$58,3,0)</f>
        <v>66511000</v>
      </c>
      <c r="G3" s="19">
        <f t="shared" ref="G3:G60" si="1">B3</f>
        <v>35582</v>
      </c>
      <c r="H3" s="1"/>
      <c r="I3" s="20"/>
    </row>
    <row r="4" spans="1:13" ht="10.8" thickBot="1" x14ac:dyDescent="0.25">
      <c r="A4" s="8">
        <f t="shared" si="0"/>
        <v>31</v>
      </c>
      <c r="B4" s="21">
        <f t="shared" ref="B4:B59" si="2">DATE(YEAR(B3),MONTH(B3)+1,1)</f>
        <v>35612</v>
      </c>
      <c r="C4" s="10">
        <f>VLOOKUP($B4,[1]Forecast!$C$5:$S$100,16)</f>
        <v>2750225.8064516131</v>
      </c>
      <c r="D4" s="22">
        <f>VLOOKUP($B4,[1]Forecast!$C$5:$S$100,5)</f>
        <v>2460935.4838709678</v>
      </c>
      <c r="E4" s="23">
        <f>VLOOKUP($B4,[1]Forecast!$C$5:$S$100,17)</f>
        <v>271741.93548387097</v>
      </c>
      <c r="F4" s="11">
        <f>VLOOKUP($B4,'[2]Total Inv'!$U$3:$W$58,3,0)</f>
        <v>74703000</v>
      </c>
      <c r="G4" s="19">
        <f t="shared" si="1"/>
        <v>35612</v>
      </c>
      <c r="H4" s="1"/>
      <c r="I4" s="20"/>
    </row>
    <row r="5" spans="1:13" x14ac:dyDescent="0.2">
      <c r="A5" s="8">
        <f t="shared" si="0"/>
        <v>31</v>
      </c>
      <c r="B5" s="24">
        <f t="shared" si="2"/>
        <v>35643</v>
      </c>
      <c r="C5" s="10">
        <f>VLOOKUP($B5,[1]Forecast!$C$5:$S$100,16)</f>
        <v>2686677.4193548388</v>
      </c>
      <c r="D5" s="10">
        <f>VLOOKUP($B5,[1]Forecast!$C$5:$S$100,5)</f>
        <v>2513838.7096774192</v>
      </c>
      <c r="E5" s="10">
        <f>VLOOKUP($B5,[1]Forecast!$C$5:$S$100,17)</f>
        <v>175032.25806451612</v>
      </c>
      <c r="F5" s="25">
        <f>VLOOKUP($B5,'[2]Total Inv'!$U$3:$W$58,3,0)</f>
        <v>80577000</v>
      </c>
      <c r="G5" s="19">
        <f t="shared" si="1"/>
        <v>35643</v>
      </c>
      <c r="H5" s="1"/>
      <c r="I5" s="20"/>
    </row>
    <row r="6" spans="1:13" x14ac:dyDescent="0.2">
      <c r="A6" s="8">
        <f t="shared" si="0"/>
        <v>30</v>
      </c>
      <c r="B6" s="24">
        <f t="shared" si="2"/>
        <v>35674</v>
      </c>
      <c r="C6" s="10">
        <f>VLOOKUP($B6,[1]Forecast!$C$5:$S$100,16)</f>
        <v>2844900</v>
      </c>
      <c r="D6" s="10">
        <f>VLOOKUP($B6,[1]Forecast!$C$5:$S$100,5)</f>
        <v>2709566.6666666665</v>
      </c>
      <c r="E6" s="10">
        <f>VLOOKUP($B6,[1]Forecast!$C$5:$S$100,17)</f>
        <v>139866.66666666666</v>
      </c>
      <c r="F6" s="25">
        <f>VLOOKUP($B6,'[2]Total Inv'!$U$3:$W$58,3,0)</f>
        <v>84058000</v>
      </c>
      <c r="G6" s="19">
        <f t="shared" si="1"/>
        <v>35674</v>
      </c>
      <c r="H6" s="1"/>
      <c r="I6" s="20"/>
    </row>
    <row r="7" spans="1:13" ht="10.8" thickBot="1" x14ac:dyDescent="0.25">
      <c r="A7" s="8">
        <f t="shared" si="0"/>
        <v>31</v>
      </c>
      <c r="B7" s="26">
        <f t="shared" si="2"/>
        <v>35704</v>
      </c>
      <c r="C7" s="23">
        <f>VLOOKUP($B7,[1]Forecast!$C$5:$S$100,16)</f>
        <v>2639161.2903225808</v>
      </c>
      <c r="D7" s="23">
        <f>VLOOKUP($B7,[1]Forecast!$C$5:$S$100,5)</f>
        <v>2319903.2258064514</v>
      </c>
      <c r="E7" s="23">
        <f>VLOOKUP($B7,[1]Forecast!$C$5:$S$100,17)</f>
        <v>320000</v>
      </c>
      <c r="F7" s="11">
        <f>VLOOKUP($B7,'[2]Total Inv'!$U$3:$W$58,3,0)</f>
        <v>93976000</v>
      </c>
      <c r="G7" s="27">
        <f t="shared" si="1"/>
        <v>35704</v>
      </c>
      <c r="H7" s="28"/>
      <c r="I7" s="29"/>
      <c r="K7" s="1"/>
      <c r="L7" s="1"/>
      <c r="M7" s="1"/>
    </row>
    <row r="8" spans="1:13" x14ac:dyDescent="0.2">
      <c r="A8" s="8">
        <f t="shared" si="0"/>
        <v>30</v>
      </c>
      <c r="B8" s="24">
        <f t="shared" si="2"/>
        <v>35735</v>
      </c>
      <c r="C8" s="10">
        <f>VLOOKUP($B8,[1]Forecast!$C$5:$S$100,16)</f>
        <v>2377100</v>
      </c>
      <c r="D8" s="10">
        <f>VLOOKUP($B8,[1]Forecast!$C$5:$S$100,5)</f>
        <v>2419633.3333333335</v>
      </c>
      <c r="E8" s="10">
        <f>VLOOKUP($B8,[1]Forecast!$C$5:$S$100,17)</f>
        <v>-34933.333333333336</v>
      </c>
      <c r="F8" s="25">
        <f>VLOOKUP($B8,'[2]Total Inv'!$U$3:$W$58,3,0)</f>
        <v>92893000</v>
      </c>
      <c r="G8" s="19">
        <f t="shared" si="1"/>
        <v>35735</v>
      </c>
      <c r="H8" s="1"/>
      <c r="I8" s="20"/>
      <c r="K8" s="1"/>
      <c r="L8" s="1"/>
      <c r="M8" s="1"/>
    </row>
    <row r="9" spans="1:13" x14ac:dyDescent="0.2">
      <c r="A9" s="8">
        <f t="shared" si="0"/>
        <v>31</v>
      </c>
      <c r="B9" s="24">
        <f t="shared" si="2"/>
        <v>35765</v>
      </c>
      <c r="C9" s="10">
        <f>VLOOKUP($B9,[1]Forecast!$C$5:$S$100,16)</f>
        <v>1911161.2903225806</v>
      </c>
      <c r="D9" s="10">
        <f>VLOOKUP($B9,[1]Forecast!$C$5:$S$100,5)</f>
        <v>3118516.1290322579</v>
      </c>
      <c r="E9" s="10">
        <f>VLOOKUP($B9,[1]Forecast!$C$5:$S$100,17)</f>
        <v>-1209580.6451612904</v>
      </c>
      <c r="F9" s="25">
        <f>VLOOKUP($B9,'[2]Total Inv'!$U$3:$W$58,3,0)</f>
        <v>55335000</v>
      </c>
      <c r="G9" s="19">
        <f t="shared" si="1"/>
        <v>35765</v>
      </c>
      <c r="H9" s="1"/>
      <c r="I9" s="20"/>
      <c r="K9" s="1"/>
      <c r="L9" s="1"/>
      <c r="M9" s="1"/>
    </row>
    <row r="10" spans="1:13" x14ac:dyDescent="0.2">
      <c r="A10" s="8">
        <f t="shared" si="0"/>
        <v>31</v>
      </c>
      <c r="B10" s="24">
        <f t="shared" si="2"/>
        <v>35796</v>
      </c>
      <c r="C10" s="10">
        <f>VLOOKUP($B10,[1]Forecast!$C$5:$S$100,16)</f>
        <v>2486967.7419354836</v>
      </c>
      <c r="D10" s="10">
        <f>VLOOKUP($B10,[1]Forecast!$C$5:$S$100,5)</f>
        <v>2979709.6774193547</v>
      </c>
      <c r="E10" s="10">
        <f>VLOOKUP($B10,[1]Forecast!$C$5:$S$100,17)</f>
        <v>-490709.67741935485</v>
      </c>
      <c r="F10" s="25">
        <f>VLOOKUP($B10,'[2]Total Inv'!$U$3:$W$58,3,0)</f>
        <v>39934000</v>
      </c>
      <c r="G10" s="19">
        <f t="shared" si="1"/>
        <v>35796</v>
      </c>
      <c r="H10" s="1"/>
      <c r="I10" s="20"/>
      <c r="K10" s="1"/>
      <c r="L10" s="1"/>
      <c r="M10" s="1"/>
    </row>
    <row r="11" spans="1:13" x14ac:dyDescent="0.2">
      <c r="A11" s="8">
        <f t="shared" si="0"/>
        <v>28</v>
      </c>
      <c r="B11" s="24">
        <f t="shared" si="2"/>
        <v>35827</v>
      </c>
      <c r="C11" s="10">
        <f>VLOOKUP($B11,[1]Forecast!$C$5:$S$100,16)</f>
        <v>2454500</v>
      </c>
      <c r="D11" s="10">
        <f>VLOOKUP($B11,[1]Forecast!$C$5:$S$100,5)</f>
        <v>3107285.7142857141</v>
      </c>
      <c r="E11" s="10">
        <f>VLOOKUP($B11,[1]Forecast!$C$5:$S$100,17)</f>
        <v>-656928.57142857148</v>
      </c>
      <c r="F11" s="25">
        <f>VLOOKUP($B11,'[2]Total Inv'!$U$3:$W$58,3,0)</f>
        <v>21507000</v>
      </c>
      <c r="G11" s="19">
        <f t="shared" si="1"/>
        <v>35827</v>
      </c>
      <c r="H11" s="30">
        <v>0.22681216931216941</v>
      </c>
      <c r="I11" s="31">
        <v>0.20070105820105866</v>
      </c>
      <c r="K11" s="1"/>
      <c r="L11" s="1"/>
      <c r="M11" s="1"/>
    </row>
    <row r="12" spans="1:13" ht="10.8" thickBot="1" x14ac:dyDescent="0.25">
      <c r="A12" s="8">
        <f t="shared" si="0"/>
        <v>31</v>
      </c>
      <c r="B12" s="26">
        <f t="shared" si="2"/>
        <v>35855</v>
      </c>
      <c r="C12" s="23">
        <f>VLOOKUP($B12,[1]Forecast!$C$5:$S$100,16)</f>
        <v>2780516.1290322579</v>
      </c>
      <c r="D12" s="23">
        <f>VLOOKUP($B12,[1]Forecast!$C$5:$S$100,5)</f>
        <v>2722354.8387096776</v>
      </c>
      <c r="E12" s="23">
        <f>VLOOKUP($B12,[1]Forecast!$C$5:$S$100,17)</f>
        <v>59258.06451612903</v>
      </c>
      <c r="F12" s="11">
        <f>VLOOKUP($B12,'[2]Total Inv'!$U$3:$W$58,3,0)</f>
        <v>23218000</v>
      </c>
      <c r="G12" s="27">
        <f t="shared" si="1"/>
        <v>35855</v>
      </c>
      <c r="H12" s="32">
        <v>0.28274193548387139</v>
      </c>
      <c r="I12" s="33">
        <v>0.25854838709677441</v>
      </c>
      <c r="K12" s="34"/>
      <c r="L12" s="35"/>
      <c r="M12" s="35"/>
    </row>
    <row r="13" spans="1:13" x14ac:dyDescent="0.2">
      <c r="A13" s="8">
        <f t="shared" si="0"/>
        <v>30</v>
      </c>
      <c r="B13" s="24">
        <f t="shared" si="2"/>
        <v>35886</v>
      </c>
      <c r="C13" s="10">
        <f>VLOOKUP($B13,[1]Forecast!$C$5:$S$100,16)</f>
        <v>2754000</v>
      </c>
      <c r="D13" s="10">
        <f>VLOOKUP($B13,[1]Forecast!$C$5:$S$100,5)</f>
        <v>2586866.6666666665</v>
      </c>
      <c r="E13" s="10">
        <f>VLOOKUP($B13,[1]Forecast!$C$5:$S$100,17)</f>
        <v>170233.33333333334</v>
      </c>
      <c r="F13" s="25">
        <f>VLOOKUP($B13,'[2]Total Inv'!$U$3:$W$58,3,0)</f>
        <v>28262000</v>
      </c>
      <c r="G13" s="19">
        <f t="shared" si="1"/>
        <v>35886</v>
      </c>
      <c r="H13" s="30">
        <v>0.34744444444444378</v>
      </c>
      <c r="I13" s="31">
        <v>0.26690804597701101</v>
      </c>
      <c r="K13" s="1"/>
      <c r="L13" s="1"/>
      <c r="M13" s="1"/>
    </row>
    <row r="14" spans="1:13" x14ac:dyDescent="0.2">
      <c r="A14" s="8">
        <f t="shared" si="0"/>
        <v>31</v>
      </c>
      <c r="B14" s="24">
        <f t="shared" si="2"/>
        <v>35916</v>
      </c>
      <c r="C14" s="10" t="e">
        <f>VLOOKUP($B14,[1]Forecast!$C$5:$S$100,16)</f>
        <v>#DIV/0!</v>
      </c>
      <c r="D14" s="10" t="e">
        <f>VLOOKUP($B14,[1]Forecast!$C$5:$S$100,5)</f>
        <v>#DIV/0!</v>
      </c>
      <c r="E14" s="10" t="e">
        <f>VLOOKUP($B14,[1]Forecast!$C$5:$S$100,17)</f>
        <v>#DIV/0!</v>
      </c>
      <c r="F14" s="25" t="str">
        <f>VLOOKUP($B14,'[2]Total Inv'!$U$3:$W$58,3,0)</f>
        <v>N/A</v>
      </c>
      <c r="G14" s="19">
        <f t="shared" si="1"/>
        <v>35916</v>
      </c>
      <c r="H14" s="30">
        <v>0.29397849462365588</v>
      </c>
      <c r="I14" s="31">
        <v>0.2089784946236557</v>
      </c>
      <c r="K14" s="1"/>
      <c r="L14" s="1"/>
      <c r="M14" s="1"/>
    </row>
    <row r="15" spans="1:13" x14ac:dyDescent="0.2">
      <c r="A15" s="8">
        <f t="shared" si="0"/>
        <v>30</v>
      </c>
      <c r="B15" s="24">
        <f t="shared" si="2"/>
        <v>35947</v>
      </c>
      <c r="C15" s="10" t="e">
        <f>VLOOKUP($B15,[1]Forecast!$C$5:$S$100,16)</f>
        <v>#DIV/0!</v>
      </c>
      <c r="D15" s="10" t="e">
        <f>VLOOKUP($B15,[1]Forecast!$C$5:$S$100,5)</f>
        <v>#DIV/0!</v>
      </c>
      <c r="E15" s="10" t="e">
        <f>VLOOKUP($B15,[1]Forecast!$C$5:$S$100,17)</f>
        <v>#DIV/0!</v>
      </c>
      <c r="F15" s="25" t="str">
        <f>VLOOKUP($B15,'[2]Total Inv'!$U$3:$W$58,3,0)</f>
        <v>N/A</v>
      </c>
      <c r="G15" s="19">
        <f t="shared" si="1"/>
        <v>35947</v>
      </c>
      <c r="H15" s="30">
        <v>0.37100000000000066</v>
      </c>
      <c r="I15" s="31">
        <v>7.5500000000000123E-2</v>
      </c>
      <c r="K15" s="1"/>
      <c r="L15" s="1"/>
      <c r="M15" s="1"/>
    </row>
    <row r="16" spans="1:13" x14ac:dyDescent="0.2">
      <c r="A16" s="8">
        <f t="shared" si="0"/>
        <v>31</v>
      </c>
      <c r="B16" s="24">
        <f t="shared" si="2"/>
        <v>35977</v>
      </c>
      <c r="C16" s="10" t="e">
        <f>VLOOKUP($B16,[1]Forecast!$C$5:$S$100,16)</f>
        <v>#DIV/0!</v>
      </c>
      <c r="D16" s="10" t="e">
        <f>VLOOKUP($B16,[1]Forecast!$C$5:$S$100,5)</f>
        <v>#DIV/0!</v>
      </c>
      <c r="E16" s="10" t="e">
        <f>VLOOKUP($B16,[1]Forecast!$C$5:$S$100,17)</f>
        <v>#DIV/0!</v>
      </c>
      <c r="F16" s="25" t="str">
        <f>VLOOKUP($B16,'[2]Total Inv'!$U$3:$W$58,3,0)</f>
        <v>N/A</v>
      </c>
      <c r="G16" s="19">
        <f t="shared" si="1"/>
        <v>35977</v>
      </c>
      <c r="H16" s="30">
        <v>0.47002688172042983</v>
      </c>
      <c r="I16" s="31">
        <v>0.22102688172043017</v>
      </c>
      <c r="K16" s="34"/>
      <c r="L16" s="34"/>
      <c r="M16" s="1"/>
    </row>
    <row r="17" spans="1:13" x14ac:dyDescent="0.2">
      <c r="A17" s="8">
        <f t="shared" si="0"/>
        <v>31</v>
      </c>
      <c r="B17" s="24">
        <f t="shared" si="2"/>
        <v>36008</v>
      </c>
      <c r="C17" s="10">
        <f>VLOOKUP($B17,[1]Forecast!$C$5:$S$100,16)</f>
        <v>2992935.4838709678</v>
      </c>
      <c r="D17" s="10">
        <f>VLOOKUP($B17,[1]Forecast!$C$5:$S$100,5)</f>
        <v>2905967.7419354836</v>
      </c>
      <c r="E17" s="10">
        <f>VLOOKUP($B17,[1]Forecast!$C$5:$S$100,17)</f>
        <v>82322.580645161288</v>
      </c>
      <c r="F17" s="25">
        <f>VLOOKUP($B17,'[2]Total Inv'!$U$3:$W$58,3,0)</f>
        <v>74661000</v>
      </c>
      <c r="G17" s="19">
        <f t="shared" si="1"/>
        <v>36008</v>
      </c>
      <c r="H17" s="30">
        <v>0.49758064516129163</v>
      </c>
      <c r="I17" s="31">
        <v>0.45241935483871099</v>
      </c>
      <c r="K17" s="1"/>
      <c r="L17" s="1"/>
      <c r="M17" s="1"/>
    </row>
    <row r="18" spans="1:13" x14ac:dyDescent="0.2">
      <c r="A18" s="8">
        <f t="shared" si="0"/>
        <v>30</v>
      </c>
      <c r="B18" s="24">
        <f t="shared" si="2"/>
        <v>36039</v>
      </c>
      <c r="C18" s="10">
        <f>VLOOKUP($B18,[1]Forecast!$C$5:$S$100,16)</f>
        <v>2732233.3333333335</v>
      </c>
      <c r="D18" s="10">
        <f>VLOOKUP($B18,[1]Forecast!$C$5:$S$100,5)</f>
        <v>2551133.3333333335</v>
      </c>
      <c r="E18" s="10">
        <f>VLOOKUP($B18,[1]Forecast!$C$5:$S$100,17)</f>
        <v>184300</v>
      </c>
      <c r="F18" s="25">
        <f>VLOOKUP($B18,'[2]Total Inv'!$U$3:$W$58,3,0)</f>
        <v>77170000</v>
      </c>
      <c r="G18" s="19">
        <f t="shared" si="1"/>
        <v>36039</v>
      </c>
      <c r="H18" s="30">
        <v>0.40104022988505728</v>
      </c>
      <c r="I18" s="31">
        <v>0.30000574712643679</v>
      </c>
      <c r="K18" s="1"/>
      <c r="L18" s="1"/>
      <c r="M18" s="1"/>
    </row>
    <row r="19" spans="1:13" ht="10.8" thickBot="1" x14ac:dyDescent="0.25">
      <c r="A19" s="8">
        <f t="shared" si="0"/>
        <v>31</v>
      </c>
      <c r="B19" s="26">
        <f t="shared" si="2"/>
        <v>36069</v>
      </c>
      <c r="C19" s="23">
        <f>VLOOKUP($B19,[1]Forecast!$C$5:$S$100,16)</f>
        <v>2768677.4193548388</v>
      </c>
      <c r="D19" s="23">
        <f>VLOOKUP($B19,[1]Forecast!$C$5:$S$100,5)</f>
        <v>2319483.8709677421</v>
      </c>
      <c r="E19" s="23">
        <f>VLOOKUP($B19,[1]Forecast!$C$5:$S$100,17)</f>
        <v>521161.29032258067</v>
      </c>
      <c r="F19" s="11">
        <f>VLOOKUP($B19,'[2]Total Inv'!$U$3:$W$58,3,0)</f>
        <v>93259000</v>
      </c>
      <c r="G19" s="27">
        <f t="shared" si="1"/>
        <v>36069</v>
      </c>
      <c r="H19" s="32">
        <v>0.51129032258064555</v>
      </c>
      <c r="I19" s="33">
        <v>0.42806451612903285</v>
      </c>
      <c r="K19" s="1"/>
      <c r="L19" s="1"/>
      <c r="M19" s="1"/>
    </row>
    <row r="20" spans="1:13" x14ac:dyDescent="0.2">
      <c r="A20" s="8">
        <f t="shared" si="0"/>
        <v>30</v>
      </c>
      <c r="B20" s="24">
        <f t="shared" si="2"/>
        <v>36100</v>
      </c>
      <c r="C20" s="10">
        <f>VLOOKUP($B20,[1]Forecast!$C$5:$S$100,16)</f>
        <v>2689633.3333333335</v>
      </c>
      <c r="D20" s="10">
        <f>VLOOKUP($B20,[1]Forecast!$C$5:$S$100,5)</f>
        <v>2501400</v>
      </c>
      <c r="E20" s="10">
        <f>VLOOKUP($B20,[1]Forecast!$C$5:$S$100,17)</f>
        <v>184833.33333333334</v>
      </c>
      <c r="F20" s="25">
        <f>VLOOKUP($B20,'[2]Total Inv'!$U$3:$W$58,3,0)</f>
        <v>98791000</v>
      </c>
      <c r="G20" s="19">
        <f t="shared" si="1"/>
        <v>36100</v>
      </c>
      <c r="H20" s="30">
        <v>0.37994047619047677</v>
      </c>
      <c r="I20" s="31">
        <v>0.36172619047619103</v>
      </c>
    </row>
    <row r="21" spans="1:13" x14ac:dyDescent="0.2">
      <c r="A21" s="8">
        <f t="shared" si="0"/>
        <v>31</v>
      </c>
      <c r="B21" s="24">
        <f t="shared" si="2"/>
        <v>36130</v>
      </c>
      <c r="C21" s="10">
        <f>VLOOKUP($B21,[1]Forecast!$C$5:$S$100,16)</f>
        <v>2592000</v>
      </c>
      <c r="D21" s="10">
        <f>VLOOKUP($B21,[1]Forecast!$C$5:$S$100,5)</f>
        <v>3137766.6666666665</v>
      </c>
      <c r="E21" s="10">
        <f>VLOOKUP($B21,[1]Forecast!$C$5:$S$100,17)</f>
        <v>-571354.83870967745</v>
      </c>
      <c r="F21" s="25">
        <f>VLOOKUP($B21,'[2]Total Inv'!$U$3:$W$58,3,0)</f>
        <v>81080000</v>
      </c>
      <c r="G21" s="19">
        <f t="shared" si="1"/>
        <v>36130</v>
      </c>
      <c r="H21" s="30">
        <v>0.42494994438264766</v>
      </c>
      <c r="I21" s="31">
        <v>0.43960511679643988</v>
      </c>
    </row>
    <row r="22" spans="1:13" x14ac:dyDescent="0.2">
      <c r="A22" s="8">
        <f t="shared" si="0"/>
        <v>31</v>
      </c>
      <c r="B22" s="24">
        <f t="shared" si="2"/>
        <v>36161</v>
      </c>
      <c r="C22" s="10">
        <f>VLOOKUP($B22,[1]Forecast!$C$5:$S$100,16)</f>
        <v>2443806.4516129033</v>
      </c>
      <c r="D22" s="10">
        <f>VLOOKUP($B22,[1]Forecast!$C$5:$S$100,5)</f>
        <v>2987387.0967741935</v>
      </c>
      <c r="E22" s="10">
        <f>VLOOKUP($B22,[1]Forecast!$C$5:$S$100,17)</f>
        <v>-544838.70967741939</v>
      </c>
      <c r="F22" s="25">
        <f>VLOOKUP($B22,'[2]Total Inv'!$U$3:$W$58,3,0)</f>
        <v>65284000</v>
      </c>
      <c r="G22" s="19">
        <f t="shared" si="1"/>
        <v>36161</v>
      </c>
      <c r="H22" s="30">
        <v>0.16035038932146772</v>
      </c>
      <c r="I22" s="31">
        <v>0.15448832035595017</v>
      </c>
    </row>
    <row r="23" spans="1:13" x14ac:dyDescent="0.2">
      <c r="A23" s="8">
        <f t="shared" si="0"/>
        <v>28</v>
      </c>
      <c r="B23" s="24">
        <f t="shared" si="2"/>
        <v>36192</v>
      </c>
      <c r="C23" s="10">
        <f>VLOOKUP($B23,[1]Forecast!$C$5:$S$100,16)</f>
        <v>2485250</v>
      </c>
      <c r="D23" s="10">
        <f>VLOOKUP($B23,[1]Forecast!$C$5:$S$100,5)</f>
        <v>2933071.4285714286</v>
      </c>
      <c r="E23" s="10">
        <f>VLOOKUP($B23,[1]Forecast!$C$5:$S$100,17)</f>
        <v>-446642.85714285716</v>
      </c>
      <c r="F23" s="25">
        <f>VLOOKUP($B23,'[2]Total Inv'!$U$3:$W$58,3,0)</f>
        <v>52783000</v>
      </c>
      <c r="G23" s="19">
        <f t="shared" si="1"/>
        <v>36192</v>
      </c>
      <c r="H23" s="30">
        <v>0.22232142857142922</v>
      </c>
      <c r="I23" s="31">
        <v>0.18821428571428611</v>
      </c>
    </row>
    <row r="24" spans="1:13" ht="10.8" thickBot="1" x14ac:dyDescent="0.25">
      <c r="A24" s="8">
        <f t="shared" si="0"/>
        <v>31</v>
      </c>
      <c r="B24" s="26">
        <f t="shared" si="2"/>
        <v>36220</v>
      </c>
      <c r="C24" s="23">
        <f>VLOOKUP($B24,[1]Forecast!$C$5:$S$100,16)</f>
        <v>2578548.3870967743</v>
      </c>
      <c r="D24" s="23">
        <f>VLOOKUP($B24,[1]Forecast!$C$5:$S$100,5)</f>
        <v>2835258.064516129</v>
      </c>
      <c r="E24" s="23">
        <f>VLOOKUP($B24,[1]Forecast!$C$5:$S$100,17)</f>
        <v>-251032.25806451612</v>
      </c>
      <c r="F24" s="11">
        <f>VLOOKUP($B24,'[2]Total Inv'!$U$3:$W$58,3,0)</f>
        <v>44969000</v>
      </c>
      <c r="G24" s="27">
        <f t="shared" si="1"/>
        <v>36220</v>
      </c>
      <c r="H24" s="32">
        <v>0.15709677419354806</v>
      </c>
      <c r="I24" s="33">
        <v>0.10903225806451577</v>
      </c>
    </row>
    <row r="25" spans="1:13" x14ac:dyDescent="0.2">
      <c r="A25" s="8">
        <f t="shared" si="0"/>
        <v>30</v>
      </c>
      <c r="B25" s="24">
        <f t="shared" si="2"/>
        <v>36251</v>
      </c>
      <c r="C25" s="10">
        <f>VLOOKUP($B25,[1]Forecast!$C$5:$S$100,16)</f>
        <v>2607766.6666666665</v>
      </c>
      <c r="D25" s="10">
        <f>VLOOKUP($B25,[1]Forecast!$C$5:$S$100,5)</f>
        <v>2801266.6666666665</v>
      </c>
      <c r="E25" s="10">
        <f>VLOOKUP($B25,[1]Forecast!$C$5:$S$100,17)</f>
        <v>-205733.33333333334</v>
      </c>
      <c r="F25" s="25">
        <f>VLOOKUP($B25,'[2]Total Inv'!$U$3:$W$58,3,0)</f>
        <v>38789000</v>
      </c>
      <c r="G25" s="12">
        <f t="shared" si="1"/>
        <v>36251</v>
      </c>
      <c r="H25" s="36">
        <v>0.16899999999999982</v>
      </c>
      <c r="I25" s="37">
        <v>0.11849999999999938</v>
      </c>
    </row>
    <row r="26" spans="1:13" x14ac:dyDescent="0.2">
      <c r="A26" s="8">
        <f t="shared" si="0"/>
        <v>31</v>
      </c>
      <c r="B26" s="24">
        <f t="shared" si="2"/>
        <v>36281</v>
      </c>
      <c r="C26" s="10">
        <f>VLOOKUP($B26,[1]Forecast!$C$5:$S$100,16)</f>
        <v>2773096.7741935486</v>
      </c>
      <c r="D26" s="10">
        <f>VLOOKUP($B26,[1]Forecast!$C$5:$S$100,5)</f>
        <v>2214161.2903225808</v>
      </c>
      <c r="E26" s="10">
        <f>VLOOKUP($B26,[1]Forecast!$C$5:$S$100,17)</f>
        <v>559161.29032258061</v>
      </c>
      <c r="F26" s="25">
        <f>VLOOKUP($B26,'[2]Total Inv'!$U$3:$W$58,3,0)</f>
        <v>56057000</v>
      </c>
      <c r="G26" s="19">
        <f t="shared" si="1"/>
        <v>36281</v>
      </c>
      <c r="H26" s="30">
        <v>0.23661290322580641</v>
      </c>
      <c r="I26" s="31">
        <v>0.10677419354838724</v>
      </c>
    </row>
    <row r="27" spans="1:13" x14ac:dyDescent="0.2">
      <c r="A27" s="8">
        <f t="shared" si="0"/>
        <v>30</v>
      </c>
      <c r="B27" s="24">
        <f t="shared" si="2"/>
        <v>36312</v>
      </c>
      <c r="C27" s="10">
        <f>VLOOKUP($B27,[1]Forecast!$C$5:$S$100,16)</f>
        <v>2836966.6666666665</v>
      </c>
      <c r="D27" s="10">
        <f>VLOOKUP($B27,[1]Forecast!$C$5:$S$100,5)</f>
        <v>2421600</v>
      </c>
      <c r="E27" s="10">
        <f>VLOOKUP($B27,[1]Forecast!$C$5:$S$100,17)</f>
        <v>412133.33333333331</v>
      </c>
      <c r="F27" s="25">
        <f>VLOOKUP($B27,'[2]Total Inv'!$U$3:$W$58,3,0)</f>
        <v>68397000</v>
      </c>
      <c r="G27" s="19">
        <f t="shared" si="1"/>
        <v>36312</v>
      </c>
      <c r="H27" s="30">
        <v>0.269166666666667</v>
      </c>
      <c r="I27" s="31">
        <v>0.14183333333333303</v>
      </c>
    </row>
    <row r="28" spans="1:13" x14ac:dyDescent="0.2">
      <c r="A28" s="8">
        <f t="shared" si="0"/>
        <v>31</v>
      </c>
      <c r="B28" s="24">
        <f t="shared" si="2"/>
        <v>36342</v>
      </c>
      <c r="C28" s="10">
        <f>VLOOKUP($B28,[1]Forecast!$C$5:$S$100,16)</f>
        <v>2922032.2580645164</v>
      </c>
      <c r="D28" s="10">
        <f>VLOOKUP($B28,[1]Forecast!$C$5:$S$100,5)</f>
        <v>2643096.7741935486</v>
      </c>
      <c r="E28" s="10">
        <f>VLOOKUP($B28,[1]Forecast!$C$5:$S$100,17)</f>
        <v>282709.67741935485</v>
      </c>
      <c r="F28" s="25">
        <f>VLOOKUP($B28,'[2]Total Inv'!$U$3:$W$58,3,0)</f>
        <v>77117000</v>
      </c>
      <c r="G28" s="19">
        <f t="shared" si="1"/>
        <v>36342</v>
      </c>
      <c r="H28" s="30">
        <v>0.33258064516129027</v>
      </c>
      <c r="I28" s="31">
        <v>0.14822580645161398</v>
      </c>
    </row>
    <row r="29" spans="1:13" x14ac:dyDescent="0.2">
      <c r="A29" s="8">
        <f t="shared" si="0"/>
        <v>31</v>
      </c>
      <c r="B29" s="24">
        <f t="shared" si="2"/>
        <v>36373</v>
      </c>
      <c r="C29" s="10">
        <f>VLOOKUP($B29,[1]Forecast!$C$5:$S$100,16)</f>
        <v>2726483.8709677421</v>
      </c>
      <c r="D29" s="10">
        <f>VLOOKUP($B29,[1]Forecast!$C$5:$S$100,5)</f>
        <v>2706516.1290322579</v>
      </c>
      <c r="E29" s="10">
        <f>VLOOKUP($B29,[1]Forecast!$C$5:$S$100,17)</f>
        <v>18400</v>
      </c>
      <c r="F29" s="25">
        <f>VLOOKUP($B29,'[2]Total Inv'!$U$3:$W$58,3,0)</f>
        <v>78044000</v>
      </c>
      <c r="G29" s="19">
        <f t="shared" si="1"/>
        <v>36373</v>
      </c>
      <c r="H29" s="30">
        <v>0.32177419354838621</v>
      </c>
      <c r="I29" s="31">
        <v>7.3387096774192528E-2</v>
      </c>
    </row>
    <row r="30" spans="1:13" x14ac:dyDescent="0.2">
      <c r="A30" s="8">
        <f t="shared" si="0"/>
        <v>30</v>
      </c>
      <c r="B30" s="24">
        <f t="shared" si="2"/>
        <v>36404</v>
      </c>
      <c r="C30" s="10">
        <f>VLOOKUP($B30,[1]Forecast!$C$5:$S$100,16)</f>
        <v>2928300</v>
      </c>
      <c r="D30" s="10">
        <f>VLOOKUP($B30,[1]Forecast!$C$5:$S$100,5)</f>
        <v>2645233.3333333335</v>
      </c>
      <c r="E30" s="10">
        <f>VLOOKUP($B30,[1]Forecast!$C$5:$S$100,17)</f>
        <v>285233.33333333331</v>
      </c>
      <c r="F30" s="25">
        <f>VLOOKUP($B30,'[2]Total Inv'!$U$3:$W$58,3,0)</f>
        <v>86618000</v>
      </c>
      <c r="G30" s="19">
        <f t="shared" si="1"/>
        <v>36404</v>
      </c>
      <c r="H30" s="30">
        <v>0.37350000000000128</v>
      </c>
      <c r="I30" s="31">
        <v>0.25133333333333496</v>
      </c>
    </row>
    <row r="31" spans="1:13" ht="10.8" thickBot="1" x14ac:dyDescent="0.25">
      <c r="A31" s="8">
        <f t="shared" si="0"/>
        <v>31</v>
      </c>
      <c r="B31" s="26">
        <f t="shared" si="2"/>
        <v>36434</v>
      </c>
      <c r="C31" s="23">
        <f>VLOOKUP($B31,[1]Forecast!$C$5:$S$100,16)</f>
        <v>3061322.5806451612</v>
      </c>
      <c r="D31" s="23">
        <f>VLOOKUP($B31,[1]Forecast!$C$5:$S$100,5)</f>
        <v>2964096.7741935486</v>
      </c>
      <c r="E31" s="23">
        <f>VLOOKUP($B31,[1]Forecast!$C$5:$S$100,17)</f>
        <v>88129.032258064515</v>
      </c>
      <c r="F31" s="11">
        <f>VLOOKUP($B31,'[2]Total Inv'!$U$3:$W$58,3,0)</f>
        <v>89228000</v>
      </c>
      <c r="G31" s="27">
        <f t="shared" si="1"/>
        <v>36434</v>
      </c>
      <c r="H31" s="32">
        <v>0.33725806451612828</v>
      </c>
      <c r="I31" s="33">
        <v>0.33096774193548306</v>
      </c>
    </row>
    <row r="32" spans="1:13" x14ac:dyDescent="0.2">
      <c r="A32" s="8">
        <f t="shared" si="0"/>
        <v>30</v>
      </c>
      <c r="B32" s="24">
        <f t="shared" si="2"/>
        <v>36465</v>
      </c>
      <c r="C32" s="10">
        <f>VLOOKUP($B32,[1]Forecast!$C$5:$S$100,16)</f>
        <v>2880700</v>
      </c>
      <c r="D32" s="10">
        <f>VLOOKUP($B32,[1]Forecast!$C$5:$S$100,5)</f>
        <v>2738600</v>
      </c>
      <c r="E32" s="10">
        <f>VLOOKUP($B32,[1]Forecast!$C$5:$S$100,17)</f>
        <v>150933.33333333334</v>
      </c>
      <c r="F32" s="25">
        <f>VLOOKUP($B32,'[2]Total Inv'!$U$3:$W$58,3,0)</f>
        <v>92944000</v>
      </c>
      <c r="G32" s="12">
        <f t="shared" si="1"/>
        <v>36465</v>
      </c>
      <c r="H32" s="36">
        <v>0.41099999999999914</v>
      </c>
      <c r="I32" s="37">
        <v>0.39633333333333276</v>
      </c>
    </row>
    <row r="33" spans="1:15" x14ac:dyDescent="0.2">
      <c r="A33" s="8">
        <f t="shared" si="0"/>
        <v>31</v>
      </c>
      <c r="B33" s="24">
        <f t="shared" si="2"/>
        <v>36495</v>
      </c>
      <c r="C33" s="10">
        <f>VLOOKUP($B33,[1]Forecast!$C$5:$S$100,16)</f>
        <v>2651193.5483870967</v>
      </c>
      <c r="D33" s="10">
        <f>VLOOKUP($B33,[1]Forecast!$C$5:$S$100,5)</f>
        <v>3114903.2258064514</v>
      </c>
      <c r="E33" s="10">
        <f>VLOOKUP($B33,[1]Forecast!$C$5:$S$100,17)</f>
        <v>-463645.16129032261</v>
      </c>
      <c r="F33" s="25">
        <f>VLOOKUP($B33,'[2]Total Inv'!$U$3:$W$58,3,0)</f>
        <v>78580000</v>
      </c>
      <c r="G33" s="19">
        <f t="shared" si="1"/>
        <v>36495</v>
      </c>
      <c r="H33" s="30">
        <v>0.23274193548387112</v>
      </c>
      <c r="I33" s="31">
        <v>0.22774193548387078</v>
      </c>
    </row>
    <row r="34" spans="1:15" x14ac:dyDescent="0.2">
      <c r="A34" s="8">
        <f t="shared" si="0"/>
        <v>31</v>
      </c>
      <c r="B34" s="24">
        <f t="shared" si="2"/>
        <v>36526</v>
      </c>
      <c r="C34" s="10">
        <f>VLOOKUP($B34,[1]Forecast!$C$5:$S$100,16)</f>
        <v>2611290.3225806453</v>
      </c>
      <c r="D34" s="10">
        <f>VLOOKUP($B34,[1]Forecast!$C$5:$S$100,5)</f>
        <v>3123483.8709677421</v>
      </c>
      <c r="E34" s="10">
        <f>VLOOKUP($B34,[1]Forecast!$C$5:$S$100,17)</f>
        <v>-509516.12903225806</v>
      </c>
      <c r="F34" s="25">
        <f>VLOOKUP($B34,'[2]Total Inv'!$U$3:$W$58,3,0)</f>
        <v>62970000</v>
      </c>
      <c r="G34" s="19">
        <f t="shared" si="1"/>
        <v>36526</v>
      </c>
      <c r="H34" s="30">
        <v>0.17725806451612947</v>
      </c>
      <c r="I34" s="31">
        <v>0.15822580645161377</v>
      </c>
    </row>
    <row r="35" spans="1:15" x14ac:dyDescent="0.2">
      <c r="A35" s="8">
        <f t="shared" si="0"/>
        <v>29</v>
      </c>
      <c r="B35" s="24">
        <f t="shared" si="2"/>
        <v>36557</v>
      </c>
      <c r="C35" s="10">
        <f>VLOOKUP($B35,[1]Forecast!$C$5:$S$100,16)</f>
        <v>2575724.1379310344</v>
      </c>
      <c r="D35" s="10">
        <f>VLOOKUP($B35,[1]Forecast!$C$5:$S$100,5)</f>
        <v>3069448.2758620689</v>
      </c>
      <c r="E35" s="10">
        <f>VLOOKUP($B35,[1]Forecast!$C$5:$S$100,17)</f>
        <v>-496482.75862068968</v>
      </c>
      <c r="F35" s="25">
        <f>VLOOKUP($B35,'[2]Total Inv'!$U$3:$W$58,3,0)</f>
        <v>48405000</v>
      </c>
      <c r="G35" s="19">
        <f t="shared" si="1"/>
        <v>36557</v>
      </c>
      <c r="H35" s="30">
        <v>0.21310344827586247</v>
      </c>
      <c r="I35" s="31">
        <v>0.17396551724137943</v>
      </c>
    </row>
    <row r="36" spans="1:15" ht="10.8" thickBot="1" x14ac:dyDescent="0.25">
      <c r="A36" s="8">
        <f t="shared" si="0"/>
        <v>31</v>
      </c>
      <c r="B36" s="26">
        <f>DATE(YEAR(B35),MONTH(B35)+1,1)</f>
        <v>36586</v>
      </c>
      <c r="C36" s="23">
        <f>VLOOKUP($B36,[1]Forecast!$C$5:$S$100,16)</f>
        <v>2861806.4516129033</v>
      </c>
      <c r="D36" s="23">
        <f>VLOOKUP($B36,[1]Forecast!$C$5:$S$100,5)</f>
        <v>2825354.8387096776</v>
      </c>
      <c r="E36" s="23">
        <f>VLOOKUP($B36,[1]Forecast!$C$5:$S$100,17)</f>
        <v>30258.064516129034</v>
      </c>
      <c r="F36" s="11">
        <f>VLOOKUP($B36,'[2]Total Inv'!$U$3:$W$58,3,0)</f>
        <v>49222000</v>
      </c>
      <c r="G36" s="27">
        <f t="shared" si="1"/>
        <v>36586</v>
      </c>
      <c r="H36" s="32">
        <v>0.21338709677419221</v>
      </c>
      <c r="I36" s="33">
        <v>0.16951612903225666</v>
      </c>
    </row>
    <row r="37" spans="1:15" x14ac:dyDescent="0.2">
      <c r="A37" s="8">
        <f t="shared" si="0"/>
        <v>30</v>
      </c>
      <c r="B37" s="24">
        <f t="shared" si="2"/>
        <v>36617</v>
      </c>
      <c r="C37" s="10">
        <f>VLOOKUP($B37,[1]Forecast!$C$5:$S$100,16)</f>
        <v>2811633.3333333335</v>
      </c>
      <c r="D37" s="10">
        <f>VLOOKUP($B37,[1]Forecast!$C$5:$S$100,5)</f>
        <v>2422966.6666666665</v>
      </c>
      <c r="E37" s="10">
        <f>VLOOKUP($B37,[1]Forecast!$C$5:$S$100,17)</f>
        <v>390966.66666666669</v>
      </c>
      <c r="F37" s="25">
        <f>VLOOKUP($B37,'[2]Total Inv'!$U$3:$W$58,3,0)</f>
        <v>60911000</v>
      </c>
      <c r="G37" s="12">
        <f t="shared" si="1"/>
        <v>36617</v>
      </c>
      <c r="H37" s="36">
        <v>0.27400000000000047</v>
      </c>
      <c r="I37" s="37">
        <v>0.1995000000000009</v>
      </c>
    </row>
    <row r="38" spans="1:15" x14ac:dyDescent="0.2">
      <c r="A38" s="8">
        <f t="shared" si="0"/>
        <v>31</v>
      </c>
      <c r="B38" s="24">
        <f t="shared" si="2"/>
        <v>36647</v>
      </c>
      <c r="C38" s="10">
        <f>VLOOKUP($B38,[1]Forecast!$C$5:$S$100,16)</f>
        <v>2821935.4838709678</v>
      </c>
      <c r="D38" s="10">
        <f>VLOOKUP($B38,[1]Forecast!$C$5:$S$100,5)</f>
        <v>2665677.4193548388</v>
      </c>
      <c r="E38" s="10">
        <f>VLOOKUP($B38,[1]Forecast!$C$5:$S$100,17)</f>
        <v>152645.16129032258</v>
      </c>
      <c r="F38" s="25">
        <f>VLOOKUP($B38,'[2]Total Inv'!$U$3:$W$58,3,0)</f>
        <v>65633000</v>
      </c>
      <c r="G38" s="19">
        <f t="shared" si="1"/>
        <v>36647</v>
      </c>
      <c r="H38" s="30">
        <v>0.44548387096774134</v>
      </c>
      <c r="I38" s="31">
        <v>0.25999999999999934</v>
      </c>
    </row>
    <row r="39" spans="1:15" x14ac:dyDescent="0.2">
      <c r="A39" s="8">
        <f t="shared" si="0"/>
        <v>30</v>
      </c>
      <c r="B39" s="24">
        <f t="shared" si="2"/>
        <v>36678</v>
      </c>
      <c r="C39" s="10">
        <f>VLOOKUP($B39,[1]Forecast!$C$5:$S$100,16)</f>
        <v>3167033.3333333335</v>
      </c>
      <c r="D39" s="10">
        <f>VLOOKUP($B39,[1]Forecast!$C$5:$S$100,5)</f>
        <v>3097900</v>
      </c>
      <c r="E39" s="10">
        <f>VLOOKUP($B39,[1]Forecast!$C$5:$S$100,17)</f>
        <v>68500</v>
      </c>
      <c r="F39" s="25">
        <f>VLOOKUP($B39,'[2]Total Inv'!$U$3:$W$58,3,0)</f>
        <v>67650000</v>
      </c>
      <c r="G39" s="19">
        <f t="shared" si="1"/>
        <v>36678</v>
      </c>
      <c r="H39" s="30">
        <v>0.65866666666666651</v>
      </c>
      <c r="I39" s="31">
        <v>0.47216666666666551</v>
      </c>
    </row>
    <row r="40" spans="1:15" x14ac:dyDescent="0.2">
      <c r="A40" s="8">
        <f t="shared" si="0"/>
        <v>31</v>
      </c>
      <c r="B40" s="24">
        <f t="shared" si="2"/>
        <v>36708</v>
      </c>
      <c r="C40" s="10">
        <f>VLOOKUP($B40,[1]Forecast!$C$5:$S$100,16)</f>
        <v>3294193.5483870967</v>
      </c>
      <c r="D40" s="10">
        <f>VLOOKUP($B40,[1]Forecast!$C$5:$S$100,5)</f>
        <v>3320806.4516129033</v>
      </c>
      <c r="E40" s="10">
        <f>VLOOKUP($B40,[1]Forecast!$C$5:$S$100,17)</f>
        <v>-37709.677419354841</v>
      </c>
      <c r="F40" s="25">
        <f>VLOOKUP($B40,'[2]Total Inv'!$U$3:$W$58,3,0)</f>
        <v>66434000</v>
      </c>
      <c r="G40" s="19">
        <f t="shared" si="1"/>
        <v>36708</v>
      </c>
      <c r="H40" s="30">
        <v>0.96435483870967786</v>
      </c>
      <c r="I40" s="31">
        <v>0.62387096774193518</v>
      </c>
    </row>
    <row r="41" spans="1:15" x14ac:dyDescent="0.2">
      <c r="A41" s="8">
        <f t="shared" si="0"/>
        <v>31</v>
      </c>
      <c r="B41" s="24">
        <f t="shared" si="2"/>
        <v>36739</v>
      </c>
      <c r="C41" s="10">
        <f>VLOOKUP($B41,[1]Forecast!$C$5:$S$100,16)</f>
        <v>3210903.2258064514</v>
      </c>
      <c r="D41" s="10">
        <f>VLOOKUP($B41,[1]Forecast!$C$5:$S$100,5)</f>
        <v>3616161.2903225808</v>
      </c>
      <c r="E41" s="10">
        <f>VLOOKUP($B41,[1]Forecast!$C$5:$S$100,17)</f>
        <v>-405161.29032258067</v>
      </c>
      <c r="F41" s="25">
        <f>VLOOKUP($B41,'[2]Total Inv'!$U$3:$W$58,3,0)</f>
        <v>53831000</v>
      </c>
      <c r="G41" s="19">
        <f t="shared" si="1"/>
        <v>36739</v>
      </c>
      <c r="H41" s="30">
        <v>1.1100000000000001</v>
      </c>
      <c r="I41" s="31">
        <v>0.72624999999999995</v>
      </c>
      <c r="K41" s="38"/>
      <c r="L41" s="38"/>
      <c r="M41" s="38"/>
      <c r="N41" s="38"/>
    </row>
    <row r="42" spans="1:15" x14ac:dyDescent="0.2">
      <c r="A42" s="8">
        <f t="shared" si="0"/>
        <v>30</v>
      </c>
      <c r="B42" s="24">
        <f t="shared" si="2"/>
        <v>36770</v>
      </c>
      <c r="C42" s="10">
        <f>VLOOKUP($B42,[1]Forecast!$C$5:$S$100,16)</f>
        <v>3311333.3333333335</v>
      </c>
      <c r="D42" s="10">
        <f>VLOOKUP($B42,[1]Forecast!$C$5:$S$100,5)</f>
        <v>3191666.6666666665</v>
      </c>
      <c r="E42" s="10">
        <f>VLOOKUP($B42,[1]Forecast!$C$5:$S$100,17)</f>
        <v>118633.33333333333</v>
      </c>
      <c r="F42" s="25">
        <f>VLOOKUP($B42,'[2]Total Inv'!$U$3:$W$58,3,0)</f>
        <v>57385000</v>
      </c>
      <c r="G42" s="19">
        <f t="shared" si="1"/>
        <v>36770</v>
      </c>
      <c r="H42" s="39" t="e">
        <f ca="1">VLOOKUP($B42,[1]Curves!$A$3:$I$34,3)-VLOOKUP($B42,[1]Curves!$A$3:$I$34,7)</f>
        <v>#N/A</v>
      </c>
      <c r="I42" s="40" t="e">
        <f ca="1">VLOOKUP($B42,[1]Curves!$A$3:$I$34,3)-VLOOKUP($B42,[1]Curves!$A$3:$I$34,5)</f>
        <v>#N/A</v>
      </c>
      <c r="K42" s="41"/>
      <c r="L42" s="41"/>
      <c r="M42" s="41"/>
      <c r="N42" s="42"/>
      <c r="O42" s="43"/>
    </row>
    <row r="43" spans="1:15" ht="10.8" thickBot="1" x14ac:dyDescent="0.25">
      <c r="A43" s="8">
        <f t="shared" si="0"/>
        <v>31</v>
      </c>
      <c r="B43" s="26">
        <f t="shared" si="2"/>
        <v>36800</v>
      </c>
      <c r="C43" s="23">
        <f>VLOOKUP($B43,[1]Forecast!$C$5:$S$100,16)</f>
        <v>3353774.1935483869</v>
      </c>
      <c r="D43" s="23">
        <f>VLOOKUP($B43,[1]Forecast!$C$5:$S$100,5)</f>
        <v>3104806.4516129033</v>
      </c>
      <c r="E43" s="23">
        <f>VLOOKUP($B43,[1]Forecast!$C$5:$S$100,17)</f>
        <v>254967.74193548388</v>
      </c>
      <c r="F43" s="11">
        <f>VLOOKUP($B43,'[2]Total Inv'!$U$3:$W$58,3,0)</f>
        <v>65292000</v>
      </c>
      <c r="G43" s="27">
        <f t="shared" si="1"/>
        <v>36800</v>
      </c>
      <c r="H43" s="44" t="e">
        <f ca="1">VLOOKUP($B43,[1]Curves!$A$3:$I$34,3)-VLOOKUP($B43,[1]Curves!$A$3:$I$34,7)</f>
        <v>#N/A</v>
      </c>
      <c r="I43" s="45" t="e">
        <f ca="1">VLOOKUP($B43,[1]Curves!$A$3:$I$34,3)-VLOOKUP($B43,[1]Curves!$A$3:$I$34,5)</f>
        <v>#N/A</v>
      </c>
      <c r="K43" s="41"/>
      <c r="L43" s="41"/>
      <c r="M43" s="41"/>
      <c r="N43" s="42"/>
      <c r="O43" s="43"/>
    </row>
    <row r="44" spans="1:15" x14ac:dyDescent="0.2">
      <c r="A44" s="8">
        <f t="shared" si="0"/>
        <v>30</v>
      </c>
      <c r="B44" s="24">
        <f t="shared" si="2"/>
        <v>36831</v>
      </c>
      <c r="C44" s="10">
        <f>VLOOKUP($B44,[1]Forecast!$C$5:$S$100,16)</f>
        <v>3023266.6666666665</v>
      </c>
      <c r="D44" s="10">
        <f>VLOOKUP($B44,[1]Forecast!$C$5:$S$100,5)</f>
        <v>3509000</v>
      </c>
      <c r="E44" s="10">
        <f>VLOOKUP($B44,[1]Forecast!$C$5:$S$100,17)</f>
        <v>-491766.66666666669</v>
      </c>
      <c r="F44" s="25">
        <f>VLOOKUP($B44,'[2]Total Inv'!$U$3:$W$58,3,0)</f>
        <v>50042000</v>
      </c>
      <c r="G44" s="12">
        <f t="shared" si="1"/>
        <v>36831</v>
      </c>
      <c r="H44" s="46" t="e">
        <f ca="1">VLOOKUP($B44,[1]Curves!$A$3:$I$34,3)-VLOOKUP($B44,[1]Curves!$A$3:$I$34,7)</f>
        <v>#N/A</v>
      </c>
      <c r="I44" s="47" t="e">
        <f ca="1">VLOOKUP($B44,[1]Curves!$A$3:$I$34,3)-VLOOKUP($B44,[1]Curves!$A$3:$I$34,5)</f>
        <v>#N/A</v>
      </c>
      <c r="K44" s="41"/>
      <c r="L44" s="41"/>
      <c r="M44" s="41"/>
      <c r="N44" s="42"/>
      <c r="O44" s="43"/>
    </row>
    <row r="45" spans="1:15" x14ac:dyDescent="0.2">
      <c r="A45" s="8">
        <f t="shared" si="0"/>
        <v>31</v>
      </c>
      <c r="B45" s="24">
        <f t="shared" si="2"/>
        <v>36861</v>
      </c>
      <c r="C45" s="10">
        <f>VLOOKUP($B45,[1]Forecast!$C$5:$S$100,16)</f>
        <v>3439322.5806451612</v>
      </c>
      <c r="D45" s="10">
        <f>VLOOKUP($B45,[1]Forecast!$C$5:$S$100,5)</f>
        <v>3433677.4193548388</v>
      </c>
      <c r="E45" s="10">
        <f>VLOOKUP($B45,[1]Forecast!$C$5:$S$100,17)</f>
        <v>4032.2580645161293</v>
      </c>
      <c r="F45" s="25">
        <f>VLOOKUP($B45,'[2]Total Inv'!$U$3:$W$58,3,0)</f>
        <v>50168000</v>
      </c>
      <c r="G45" s="19">
        <f t="shared" si="1"/>
        <v>36861</v>
      </c>
      <c r="H45" s="39" t="e">
        <f ca="1">VLOOKUP($B45,[1]Curves!$A$3:$I$34,3)-VLOOKUP($B45,[1]Curves!$A$3:$I$34,7)</f>
        <v>#N/A</v>
      </c>
      <c r="I45" s="40" t="e">
        <f ca="1">VLOOKUP($B45,[1]Curves!$A$3:$I$34,3)-VLOOKUP($B45,[1]Curves!$A$3:$I$34,5)</f>
        <v>#N/A</v>
      </c>
      <c r="K45" s="41"/>
      <c r="L45" s="41"/>
      <c r="M45" s="41"/>
      <c r="N45" s="42"/>
      <c r="O45" s="43"/>
    </row>
    <row r="46" spans="1:15" x14ac:dyDescent="0.2">
      <c r="A46" s="8">
        <f t="shared" si="0"/>
        <v>31</v>
      </c>
      <c r="B46" s="24">
        <f t="shared" si="2"/>
        <v>36892</v>
      </c>
      <c r="C46" s="10">
        <f>VLOOKUP($B46,[1]Forecast!$C$5:$S$100,16)</f>
        <v>3513166.6666666665</v>
      </c>
      <c r="D46" s="10">
        <f>VLOOKUP($B46,[1]Forecast!$C$5:$S$100,5)</f>
        <v>4095166.6666666665</v>
      </c>
      <c r="E46" s="10">
        <f>VLOOKUP($B46,[1]Forecast!$C$5:$S$100,17)</f>
        <v>-582000</v>
      </c>
      <c r="F46" s="48">
        <f t="shared" ref="F46:F60" si="3">E46*A46+F45</f>
        <v>32126000</v>
      </c>
      <c r="G46" s="19">
        <f t="shared" si="1"/>
        <v>36892</v>
      </c>
      <c r="H46" s="39" t="e">
        <f ca="1">VLOOKUP($B46,[1]Curves!$A$3:$I$34,3)-VLOOKUP($B46,[1]Curves!$A$3:$I$34,7)</f>
        <v>#N/A</v>
      </c>
      <c r="I46" s="40" t="e">
        <f ca="1">VLOOKUP($B46,[1]Curves!$A$3:$I$34,3)-VLOOKUP($B46,[1]Curves!$A$3:$I$34,5)</f>
        <v>#N/A</v>
      </c>
      <c r="K46" s="41"/>
      <c r="L46" s="41"/>
      <c r="M46" s="41"/>
      <c r="N46" s="42"/>
      <c r="O46" s="43"/>
    </row>
    <row r="47" spans="1:15" ht="10.8" thickBot="1" x14ac:dyDescent="0.25">
      <c r="A47" s="8">
        <f t="shared" si="0"/>
        <v>28</v>
      </c>
      <c r="B47" s="24">
        <f t="shared" si="2"/>
        <v>36923</v>
      </c>
      <c r="C47" s="10">
        <f>VLOOKUP($B47,[1]Forecast!$C$5:$S$100,16)</f>
        <v>3415000</v>
      </c>
      <c r="D47" s="10">
        <f>VLOOKUP($B47,[1]Forecast!$C$5:$S$100,5)</f>
        <v>3336531.7241379311</v>
      </c>
      <c r="E47" s="10">
        <f>VLOOKUP($B47,[1]Forecast!$C$5:$S$100,17)</f>
        <v>78468.275862068869</v>
      </c>
      <c r="F47" s="48">
        <f t="shared" si="3"/>
        <v>34323111.724137932</v>
      </c>
      <c r="G47" s="19">
        <f t="shared" si="1"/>
        <v>36923</v>
      </c>
      <c r="H47" s="39">
        <f ca="1">VLOOKUP($B47,[1]Curves!$A$3:$I$34,3)-VLOOKUP($B47,[1]Curves!$A$3:$I$34,7)</f>
        <v>4.4749999999999996</v>
      </c>
      <c r="I47" s="40">
        <f ca="1">VLOOKUP($B47,[1]Curves!$A$3:$I$34,3)-VLOOKUP($B47,[1]Curves!$A$3:$I$34,5)</f>
        <v>4.18</v>
      </c>
      <c r="K47" s="41"/>
      <c r="L47" s="41"/>
      <c r="M47" s="41"/>
      <c r="N47" s="42"/>
      <c r="O47" s="43"/>
    </row>
    <row r="48" spans="1:15" ht="10.8" thickBot="1" x14ac:dyDescent="0.25">
      <c r="A48" s="8">
        <f t="shared" si="0"/>
        <v>31</v>
      </c>
      <c r="B48" s="49">
        <f>DATE(YEAR(B47),MONTH(B47)+1,1)</f>
        <v>36951</v>
      </c>
      <c r="C48" s="50">
        <f>VLOOKUP($B48,[1]Forecast!$C$5:$S$100,16)</f>
        <v>3465000</v>
      </c>
      <c r="D48" s="50">
        <f>VLOOKUP($B48,[1]Forecast!$C$5:$S$100,5)</f>
        <v>3060115.4838709678</v>
      </c>
      <c r="E48" s="50">
        <f>VLOOKUP($B48,[1]Forecast!$C$5:$S$100,17)</f>
        <v>404884.51612903224</v>
      </c>
      <c r="F48" s="51">
        <f t="shared" si="3"/>
        <v>46874531.724137932</v>
      </c>
      <c r="G48" s="27">
        <f t="shared" si="1"/>
        <v>36951</v>
      </c>
      <c r="H48" s="44">
        <f ca="1">VLOOKUP($B48,[1]Curves!$A$3:$I$34,3)-VLOOKUP($B48,[1]Curves!$A$3:$I$34,7)</f>
        <v>2.0750000000000002</v>
      </c>
      <c r="I48" s="45">
        <f ca="1">VLOOKUP($B48,[1]Curves!$A$3:$I$34,3)-VLOOKUP($B48,[1]Curves!$A$3:$I$34,5)</f>
        <v>1.9400000000000002</v>
      </c>
      <c r="K48" s="41"/>
      <c r="L48" s="41"/>
      <c r="M48" s="41"/>
      <c r="N48" s="42"/>
      <c r="O48" s="43"/>
    </row>
    <row r="49" spans="1:15" x14ac:dyDescent="0.2">
      <c r="A49" s="8">
        <f t="shared" si="0"/>
        <v>30</v>
      </c>
      <c r="B49" s="24">
        <f t="shared" si="2"/>
        <v>36982</v>
      </c>
      <c r="C49" s="10">
        <f ca="1">VLOOKUP($B49,[1]Forecast!$C$5:$S$100,16)</f>
        <v>3466900</v>
      </c>
      <c r="D49" s="10">
        <f>VLOOKUP($B49,[1]Forecast!$C$5:$S$100,5)</f>
        <v>2745655.6666666665</v>
      </c>
      <c r="E49" s="10">
        <f ca="1">VLOOKUP($B49,[1]Forecast!$C$5:$S$100,17)</f>
        <v>721244.33333333349</v>
      </c>
      <c r="F49" s="52">
        <f t="shared" ca="1" si="3"/>
        <v>68511861.724137932</v>
      </c>
      <c r="G49" s="12">
        <f t="shared" si="1"/>
        <v>36982</v>
      </c>
      <c r="H49" s="46">
        <f ca="1">VLOOKUP($B49,[1]Curves!$A$3:$I$34,3)-VLOOKUP($B49,[1]Curves!$A$3:$I$34,7)</f>
        <v>1.71</v>
      </c>
      <c r="I49" s="47">
        <f ca="1">VLOOKUP($B49,[1]Curves!$A$3:$I$34,3)-VLOOKUP($B49,[1]Curves!$A$3:$I$34,5)</f>
        <v>1.415</v>
      </c>
      <c r="K49" s="41"/>
      <c r="L49" s="41"/>
      <c r="M49" s="41"/>
      <c r="N49" s="42"/>
      <c r="O49" s="43"/>
    </row>
    <row r="50" spans="1:15" x14ac:dyDescent="0.2">
      <c r="A50" s="8">
        <f t="shared" si="0"/>
        <v>31</v>
      </c>
      <c r="B50" s="24">
        <f t="shared" si="2"/>
        <v>37012</v>
      </c>
      <c r="C50" s="10">
        <f ca="1">VLOOKUP($B50,[1]Forecast!$C$5:$S$100,16)</f>
        <v>3373300</v>
      </c>
      <c r="D50" s="10">
        <f ca="1">VLOOKUP($B50,[1]Forecast!$C$5:$S$100,5)</f>
        <v>2803247.7419354841</v>
      </c>
      <c r="E50" s="10">
        <f ca="1">VLOOKUP($B50,[1]Forecast!$C$5:$S$100,17)</f>
        <v>570052.25806451589</v>
      </c>
      <c r="F50" s="52">
        <f t="shared" ca="1" si="3"/>
        <v>86183481.724137932</v>
      </c>
      <c r="G50" s="19">
        <f t="shared" si="1"/>
        <v>37012</v>
      </c>
      <c r="H50" s="39">
        <f ca="1">VLOOKUP($B50,[1]Curves!$A$3:$I$34,3)-VLOOKUP($B50,[1]Curves!$A$3:$I$34,7)</f>
        <v>2.06</v>
      </c>
      <c r="I50" s="40">
        <f ca="1">VLOOKUP($B50,[1]Curves!$A$3:$I$34,3)-VLOOKUP($B50,[1]Curves!$A$3:$I$34,5)</f>
        <v>1.7449999999999999</v>
      </c>
      <c r="K50" s="41"/>
      <c r="L50" s="41"/>
      <c r="M50" s="41"/>
      <c r="N50" s="42"/>
      <c r="O50" s="43"/>
    </row>
    <row r="51" spans="1:15" x14ac:dyDescent="0.2">
      <c r="A51" s="8">
        <f t="shared" si="0"/>
        <v>30</v>
      </c>
      <c r="B51" s="24">
        <f t="shared" si="2"/>
        <v>37043</v>
      </c>
      <c r="C51" s="10">
        <f ca="1">VLOOKUP($B51,[1]Forecast!$C$5:$S$100,16)</f>
        <v>3283300</v>
      </c>
      <c r="D51" s="10">
        <f ca="1">VLOOKUP($B51,[1]Forecast!$C$5:$S$100,5)</f>
        <v>3335737</v>
      </c>
      <c r="E51" s="10">
        <f ca="1">VLOOKUP($B51,[1]Forecast!$C$5:$S$100,17)</f>
        <v>-52437</v>
      </c>
      <c r="F51" s="52">
        <f t="shared" ca="1" si="3"/>
        <v>84610371.724137932</v>
      </c>
      <c r="G51" s="19">
        <f t="shared" si="1"/>
        <v>37043</v>
      </c>
      <c r="H51" s="39">
        <f ca="1">VLOOKUP($B51,[1]Curves!$A$3:$I$34,3)-VLOOKUP($B51,[1]Curves!$A$3:$I$34,7)</f>
        <v>2.4099999999999997</v>
      </c>
      <c r="I51" s="40">
        <f ca="1">VLOOKUP($B51,[1]Curves!$A$3:$I$34,3)-VLOOKUP($B51,[1]Curves!$A$3:$I$34,5)</f>
        <v>2.1149999999999998</v>
      </c>
      <c r="K51" s="41"/>
      <c r="L51" s="41"/>
      <c r="M51" s="41"/>
      <c r="N51" s="42"/>
      <c r="O51" s="43"/>
    </row>
    <row r="52" spans="1:15" x14ac:dyDescent="0.2">
      <c r="A52" s="8">
        <f t="shared" si="0"/>
        <v>31</v>
      </c>
      <c r="B52" s="24">
        <f t="shared" si="2"/>
        <v>37073</v>
      </c>
      <c r="C52" s="10">
        <f ca="1">VLOOKUP($B52,[1]Forecast!$C$5:$S$100,16)</f>
        <v>3403300</v>
      </c>
      <c r="D52" s="10">
        <f ca="1">VLOOKUP($B52,[1]Forecast!$C$5:$S$100,5)</f>
        <v>3565330.6451612907</v>
      </c>
      <c r="E52" s="10">
        <f ca="1">VLOOKUP($B52,[1]Forecast!$C$5:$S$100,17)</f>
        <v>-162030.64516129065</v>
      </c>
      <c r="F52" s="52">
        <f t="shared" ca="1" si="3"/>
        <v>79587421.724137917</v>
      </c>
      <c r="G52" s="19">
        <f t="shared" si="1"/>
        <v>37073</v>
      </c>
      <c r="H52" s="39">
        <f ca="1">VLOOKUP($B52,[1]Curves!$A$3:$I$34,3)-VLOOKUP($B52,[1]Curves!$A$3:$I$34,7)</f>
        <v>3.35</v>
      </c>
      <c r="I52" s="40">
        <f ca="1">VLOOKUP($B52,[1]Curves!$A$3:$I$34,3)-VLOOKUP($B52,[1]Curves!$A$3:$I$34,5)</f>
        <v>2.93</v>
      </c>
      <c r="K52" s="41"/>
      <c r="L52" s="41"/>
      <c r="M52" s="41"/>
      <c r="N52" s="42"/>
      <c r="O52" s="43"/>
    </row>
    <row r="53" spans="1:15" x14ac:dyDescent="0.2">
      <c r="A53" s="8">
        <f t="shared" si="0"/>
        <v>31</v>
      </c>
      <c r="B53" s="24">
        <f t="shared" si="2"/>
        <v>37104</v>
      </c>
      <c r="C53" s="10">
        <f ca="1">VLOOKUP($B53,[1]Forecast!$C$5:$S$100,16)</f>
        <v>3390700</v>
      </c>
      <c r="D53" s="10">
        <f ca="1">VLOOKUP($B53,[1]Forecast!$C$5:$S$100,5)</f>
        <v>3950546.1290322584</v>
      </c>
      <c r="E53" s="10">
        <f ca="1">VLOOKUP($B53,[1]Forecast!$C$5:$S$100,17)</f>
        <v>-559846.12903225841</v>
      </c>
      <c r="F53" s="52">
        <f t="shared" ca="1" si="3"/>
        <v>62232191.724137902</v>
      </c>
      <c r="G53" s="19">
        <f t="shared" si="1"/>
        <v>37104</v>
      </c>
      <c r="H53" s="39">
        <f ca="1">VLOOKUP($B53,[1]Curves!$A$3:$I$34,3)-VLOOKUP($B53,[1]Curves!$A$3:$I$34,7)</f>
        <v>3.45</v>
      </c>
      <c r="I53" s="40">
        <f ca="1">VLOOKUP($B53,[1]Curves!$A$3:$I$34,3)-VLOOKUP($B53,[1]Curves!$A$3:$I$34,5)</f>
        <v>2.99</v>
      </c>
      <c r="K53" s="41"/>
      <c r="L53" s="41"/>
      <c r="M53" s="41"/>
      <c r="N53" s="42"/>
      <c r="O53" s="43"/>
    </row>
    <row r="54" spans="1:15" x14ac:dyDescent="0.2">
      <c r="A54" s="8">
        <f t="shared" si="0"/>
        <v>30</v>
      </c>
      <c r="B54" s="24">
        <f t="shared" si="2"/>
        <v>37135</v>
      </c>
      <c r="C54" s="10">
        <f ca="1">VLOOKUP($B54,[1]Forecast!$C$5:$S$100,16)</f>
        <v>3390700</v>
      </c>
      <c r="D54" s="10">
        <f ca="1">VLOOKUP($B54,[1]Forecast!$C$5:$S$100,5)</f>
        <v>3701956.6666666665</v>
      </c>
      <c r="E54" s="10">
        <f ca="1">VLOOKUP($B54,[1]Forecast!$C$5:$S$100,17)</f>
        <v>-311256.66666666651</v>
      </c>
      <c r="F54" s="52">
        <f t="shared" ca="1" si="3"/>
        <v>52894491.724137902</v>
      </c>
      <c r="G54" s="19">
        <f t="shared" si="1"/>
        <v>37135</v>
      </c>
      <c r="H54" s="39">
        <f ca="1">VLOOKUP($B54,[1]Curves!$A$3:$I$34,3)-VLOOKUP($B54,[1]Curves!$A$3:$I$34,7)</f>
        <v>3.3600000000000003</v>
      </c>
      <c r="I54" s="40">
        <f ca="1">VLOOKUP($B54,[1]Curves!$A$3:$I$34,3)-VLOOKUP($B54,[1]Curves!$A$3:$I$34,5)</f>
        <v>2.9000000000000004</v>
      </c>
      <c r="K54" s="41"/>
      <c r="L54" s="41"/>
      <c r="M54" s="41"/>
      <c r="N54" s="42"/>
      <c r="O54" s="43"/>
    </row>
    <row r="55" spans="1:15" ht="10.8" thickBot="1" x14ac:dyDescent="0.25">
      <c r="A55" s="8">
        <f t="shared" si="0"/>
        <v>31</v>
      </c>
      <c r="B55" s="26">
        <f t="shared" si="2"/>
        <v>37165</v>
      </c>
      <c r="C55" s="23">
        <f ca="1">VLOOKUP($B55,[1]Forecast!$C$5:$S$100,16)</f>
        <v>3390700</v>
      </c>
      <c r="D55" s="23">
        <f ca="1">VLOOKUP($B55,[1]Forecast!$C$5:$S$100,5)</f>
        <v>3612490.6451612907</v>
      </c>
      <c r="E55" s="23">
        <f ca="1">VLOOKUP($B55,[1]Forecast!$C$5:$S$100,17)</f>
        <v>-221790.64516129065</v>
      </c>
      <c r="F55" s="53">
        <f t="shared" ca="1" si="3"/>
        <v>46018981.724137895</v>
      </c>
      <c r="G55" s="27">
        <f t="shared" si="1"/>
        <v>37165</v>
      </c>
      <c r="H55" s="44">
        <f ca="1">VLOOKUP($B55,[1]Curves!$A$3:$I$34,3)-VLOOKUP($B55,[1]Curves!$A$3:$I$34,7)</f>
        <v>2.31</v>
      </c>
      <c r="I55" s="45">
        <f ca="1">VLOOKUP($B55,[1]Curves!$A$3:$I$34,3)-VLOOKUP($B55,[1]Curves!$A$3:$I$34,5)</f>
        <v>1.8499999999999999</v>
      </c>
      <c r="K55" s="41"/>
      <c r="L55" s="41"/>
      <c r="M55" s="41"/>
      <c r="N55" s="42"/>
      <c r="O55" s="43"/>
    </row>
    <row r="56" spans="1:15" ht="10.8" thickBot="1" x14ac:dyDescent="0.25">
      <c r="A56" s="8">
        <f t="shared" si="0"/>
        <v>30</v>
      </c>
      <c r="B56" s="24">
        <f t="shared" si="2"/>
        <v>37196</v>
      </c>
      <c r="C56" s="10">
        <f ca="1">VLOOKUP($B56,[1]Forecast!$C$5:$S$100,16)</f>
        <v>3240700</v>
      </c>
      <c r="D56" s="10">
        <f ca="1">VLOOKUP($B56,[1]Forecast!$C$5:$S$100,5)</f>
        <v>4028810</v>
      </c>
      <c r="E56" s="10">
        <f ca="1">VLOOKUP($B56,[1]Forecast!$C$5:$S$100,17)</f>
        <v>-788110</v>
      </c>
      <c r="F56" s="54">
        <f t="shared" ca="1" si="3"/>
        <v>22375681.724137895</v>
      </c>
      <c r="G56" s="12">
        <f t="shared" si="1"/>
        <v>37196</v>
      </c>
      <c r="H56" s="46">
        <f ca="1">VLOOKUP($B56,[1]Curves!$A$3:$I$34,3)-VLOOKUP($B56,[1]Curves!$A$3:$I$34,7)</f>
        <v>1.7050000000000001</v>
      </c>
      <c r="I56" s="47">
        <f ca="1">VLOOKUP($B56,[1]Curves!$A$3:$I$34,3)-VLOOKUP($B56,[1]Curves!$A$3:$I$34,5)</f>
        <v>1.46</v>
      </c>
      <c r="K56" s="41"/>
      <c r="L56" s="41"/>
      <c r="M56" s="41"/>
      <c r="N56" s="42"/>
      <c r="O56" s="43"/>
    </row>
    <row r="57" spans="1:15" x14ac:dyDescent="0.2">
      <c r="A57" s="8">
        <f t="shared" si="0"/>
        <v>31</v>
      </c>
      <c r="B57" s="24">
        <f t="shared" si="2"/>
        <v>37226</v>
      </c>
      <c r="C57" s="10">
        <f ca="1">VLOOKUP($B57,[1]Forecast!$C$5:$S$100,16)</f>
        <v>2996800</v>
      </c>
      <c r="D57" s="10">
        <f ca="1">VLOOKUP($B57,[1]Forecast!$C$5:$S$100,5)</f>
        <v>4023227.7419354841</v>
      </c>
      <c r="E57" s="10">
        <f ca="1">VLOOKUP($B57,[1]Forecast!$C$5:$S$100,17)</f>
        <v>-1026427.7419354841</v>
      </c>
      <c r="F57" s="52">
        <f t="shared" ca="1" si="3"/>
        <v>-9443578.2758621126</v>
      </c>
      <c r="G57" s="19">
        <f t="shared" si="1"/>
        <v>37226</v>
      </c>
      <c r="H57" s="39">
        <f ca="1">VLOOKUP($B57,[1]Curves!$A$3:$I$34,3)-VLOOKUP($B57,[1]Curves!$A$3:$I$34,7)</f>
        <v>1.7050000000000001</v>
      </c>
      <c r="I57" s="40">
        <f ca="1">VLOOKUP($B57,[1]Curves!$A$3:$I$34,3)-VLOOKUP($B57,[1]Curves!$A$3:$I$34,5)</f>
        <v>1.46</v>
      </c>
      <c r="K57" s="41"/>
      <c r="L57" s="41"/>
      <c r="M57" s="41"/>
      <c r="N57" s="42"/>
      <c r="O57" s="43"/>
    </row>
    <row r="58" spans="1:15" x14ac:dyDescent="0.2">
      <c r="A58" s="8">
        <f t="shared" si="0"/>
        <v>31</v>
      </c>
      <c r="B58" s="24">
        <f t="shared" si="2"/>
        <v>37257</v>
      </c>
      <c r="C58" s="10">
        <f ca="1">VLOOKUP($B58,[1]Forecast!$C$5:$S$100,16)</f>
        <v>2996800</v>
      </c>
      <c r="D58" s="10">
        <f ca="1">VLOOKUP($B58,[1]Forecast!$C$5:$S$100,5)</f>
        <v>4581706.666666666</v>
      </c>
      <c r="E58" s="10">
        <f ca="1">VLOOKUP($B58,[1]Forecast!$C$5:$S$100,17)</f>
        <v>-1584906.666666666</v>
      </c>
      <c r="F58" s="52">
        <f t="shared" ca="1" si="3"/>
        <v>-58575684.942528762</v>
      </c>
      <c r="G58" s="19">
        <f t="shared" si="1"/>
        <v>37257</v>
      </c>
      <c r="H58" s="39">
        <f ca="1">VLOOKUP($B58,[1]Curves!$A$3:$I$34,3)-VLOOKUP($B58,[1]Curves!$A$3:$I$34,7)</f>
        <v>1.6974999999999998</v>
      </c>
      <c r="I58" s="40">
        <f ca="1">VLOOKUP($B58,[1]Curves!$A$3:$I$34,3)-VLOOKUP($B58,[1]Curves!$A$3:$I$34,5)</f>
        <v>1.4524999999999999</v>
      </c>
      <c r="K58" s="41"/>
      <c r="L58" s="41"/>
      <c r="M58" s="41"/>
      <c r="N58" s="42"/>
      <c r="O58" s="43"/>
    </row>
    <row r="59" spans="1:15" x14ac:dyDescent="0.2">
      <c r="A59" s="8">
        <f t="shared" si="0"/>
        <v>28</v>
      </c>
      <c r="B59" s="24">
        <f t="shared" si="2"/>
        <v>37288</v>
      </c>
      <c r="C59" s="10">
        <f ca="1">VLOOKUP($B59,[1]Forecast!$C$5:$S$100,16)</f>
        <v>2996800</v>
      </c>
      <c r="D59" s="10">
        <f ca="1">VLOOKUP($B59,[1]Forecast!$C$5:$S$100,5)</f>
        <v>3823071.7241379311</v>
      </c>
      <c r="E59" s="10">
        <f ca="1">VLOOKUP($B59,[1]Forecast!$C$5:$S$100,17)</f>
        <v>-826271.72413793113</v>
      </c>
      <c r="F59" s="52">
        <f t="shared" ca="1" si="3"/>
        <v>-81711293.218390837</v>
      </c>
      <c r="G59" s="19">
        <f t="shared" si="1"/>
        <v>37288</v>
      </c>
      <c r="H59" s="39">
        <f ca="1">VLOOKUP($B59,[1]Curves!$A$3:$I$34,3)-VLOOKUP($B59,[1]Curves!$A$3:$I$34,7)</f>
        <v>1.6974999999999998</v>
      </c>
      <c r="I59" s="40">
        <f ca="1">VLOOKUP($B59,[1]Curves!$A$3:$I$34,3)-VLOOKUP($B59,[1]Curves!$A$3:$I$34,5)</f>
        <v>1.4524999999999999</v>
      </c>
      <c r="K59" s="41"/>
      <c r="L59" s="41"/>
      <c r="M59" s="41"/>
      <c r="N59" s="42"/>
      <c r="O59" s="43"/>
    </row>
    <row r="60" spans="1:15" ht="10.8" thickBot="1" x14ac:dyDescent="0.25">
      <c r="A60" s="8">
        <f t="shared" si="0"/>
        <v>31</v>
      </c>
      <c r="B60" s="26">
        <f>DATE(YEAR(B59),MONTH(B59)+1,1)</f>
        <v>37316</v>
      </c>
      <c r="C60" s="23">
        <f ca="1">VLOOKUP($B60,[1]Forecast!$C$5:$S$100,16)</f>
        <v>2933800</v>
      </c>
      <c r="D60" s="23">
        <f ca="1">VLOOKUP($B60,[1]Forecast!$C$5:$S$100,5)</f>
        <v>3546655.4838709678</v>
      </c>
      <c r="E60" s="23">
        <f ca="1">VLOOKUP($B60,[1]Forecast!$C$5:$S$100,17)</f>
        <v>-612855.48387096776</v>
      </c>
      <c r="F60" s="53">
        <f t="shared" ca="1" si="3"/>
        <v>-100709813.21839084</v>
      </c>
      <c r="G60" s="27">
        <f t="shared" si="1"/>
        <v>37316</v>
      </c>
      <c r="H60" s="44">
        <f ca="1">VLOOKUP($B60,[1]Curves!$A$3:$I$34,3)-VLOOKUP($B60,[1]Curves!$A$3:$I$34,7)</f>
        <v>1.6974999999999998</v>
      </c>
      <c r="I60" s="45">
        <f ca="1">VLOOKUP($B60,[1]Curves!$A$3:$I$34,3)-VLOOKUP($B60,[1]Curves!$A$3:$I$34,5)</f>
        <v>1.4524999999999999</v>
      </c>
      <c r="K60" s="41"/>
      <c r="L60" s="41"/>
      <c r="M60" s="41"/>
      <c r="N60" s="42"/>
      <c r="O60" s="43"/>
    </row>
    <row r="61" spans="1:15" x14ac:dyDescent="0.2">
      <c r="B61" s="55">
        <v>37347</v>
      </c>
    </row>
  </sheetData>
  <printOptions horizontalCentered="1" verticalCentered="1"/>
  <pageMargins left="0.25" right="0.25" top="0.25" bottom="0.28000000000000003" header="0.25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Lavo Fcst</vt:lpstr>
      <vt:lpstr>Sheet1</vt:lpstr>
      <vt:lpstr>Sheet2</vt:lpstr>
      <vt:lpstr>Sheet3</vt:lpstr>
      <vt:lpstr>'Lavo Fcst'!Print_Area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mlenhar</dc:creator>
  <cp:lastModifiedBy>Havlíček Jan</cp:lastModifiedBy>
  <dcterms:created xsi:type="dcterms:W3CDTF">2001-01-19T20:20:19Z</dcterms:created>
  <dcterms:modified xsi:type="dcterms:W3CDTF">2023-09-10T11:47:48Z</dcterms:modified>
</cp:coreProperties>
</file>