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28" yWindow="192" windowWidth="14220" windowHeight="8832"/>
  </bookViews>
  <sheets>
    <sheet name="Sheet1" sheetId="1" r:id="rId1"/>
    <sheet name="Sheet2" sheetId="2" r:id="rId2"/>
    <sheet name="Sheet3" sheetId="3" r:id="rId3"/>
  </sheets>
  <calcPr calcId="92512" calcMode="manual" calcOnSave="0"/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</calcChain>
</file>

<file path=xl/sharedStrings.xml><?xml version="1.0" encoding="utf-8"?>
<sst xmlns="http://schemas.openxmlformats.org/spreadsheetml/2006/main" count="47" uniqueCount="34">
  <si>
    <t>Connecticut</t>
  </si>
  <si>
    <t>Massachusetts</t>
  </si>
  <si>
    <t>Maine</t>
  </si>
  <si>
    <t>New Jersey</t>
  </si>
  <si>
    <t>Nevada</t>
  </si>
  <si>
    <t>Texas</t>
  </si>
  <si>
    <t>Arizona</t>
  </si>
  <si>
    <t>Cal_2001</t>
  </si>
  <si>
    <t>Cal_2002</t>
  </si>
  <si>
    <t>Cal_2003</t>
  </si>
  <si>
    <t>Cal_2004</t>
  </si>
  <si>
    <t>Cal_2005</t>
  </si>
  <si>
    <t>Cal_2006</t>
  </si>
  <si>
    <t>Cal_2007</t>
  </si>
  <si>
    <t>Cal_2008</t>
  </si>
  <si>
    <t>Cal_2009</t>
  </si>
  <si>
    <t>Cal_2010</t>
  </si>
  <si>
    <t>Cal_2011</t>
  </si>
  <si>
    <t>Cal_2012</t>
  </si>
  <si>
    <t>Cal_2013</t>
  </si>
  <si>
    <t>Cal_2014</t>
  </si>
  <si>
    <t>Maine_Renewable</t>
  </si>
  <si>
    <t>Arizona_Renewable</t>
  </si>
  <si>
    <t>Connecticut_Renewable</t>
  </si>
  <si>
    <t>Massachusetts_Renewable</t>
  </si>
  <si>
    <t>New Jersey_Renewable</t>
  </si>
  <si>
    <t>Nevada_Renewable</t>
  </si>
  <si>
    <t>Renewable_Energy_ Capacity_ Targets_MW's</t>
  </si>
  <si>
    <t>Number_of_Hours_Per_Year</t>
  </si>
  <si>
    <t>Capacity_Conversion_Factor</t>
  </si>
  <si>
    <t>Renewable_Energy_Credits_Total_Alloc_(MWh's)</t>
  </si>
  <si>
    <t>EESI_Estimated_Percentage_of_Retail_Load</t>
  </si>
  <si>
    <t>MWh's</t>
  </si>
  <si>
    <t>Texas_Renewable_Energy_Credits_Reqmt_(MWh's)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</si>
</sst>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_);[Red]\(#,##0.000\)"/>
  </numFmts>
  <fonts count="6" x14ac:knownFonts="1">
    <font>
      <sz val="10"/>
      <name val="Arial"/>
    </font>
    <font>
      <sz val="9"/>
      <name val="Arial"/>
      <family val="2"/>
    </font>
    <font>
      <sz val="12"/>
      <name val="Arial"/>
    </font>
    <font>
      <i/>
      <sz val="9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8" fontId="0" fillId="0" borderId="0" xfId="0" applyNumberFormat="1"/>
    <xf numFmtId="0" fontId="1" fillId="0" borderId="0" xfId="0" applyFont="1"/>
    <xf numFmtId="38" fontId="1" fillId="0" borderId="0" xfId="0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38" fontId="3" fillId="0" borderId="0" xfId="0" applyNumberFormat="1" applyFont="1"/>
    <xf numFmtId="38" fontId="0" fillId="0" borderId="0" xfId="0" applyNumberFormat="1" applyAlignment="1">
      <alignment horizontal="center"/>
    </xf>
    <xf numFmtId="38" fontId="5" fillId="0" borderId="0" xfId="0" applyNumberFormat="1" applyFont="1"/>
    <xf numFmtId="38" fontId="4" fillId="0" borderId="0" xfId="0" applyNumberFormat="1" applyFont="1" applyAlignment="1"/>
    <xf numFmtId="38" fontId="4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/>
  </sheetViews>
  <sheetFormatPr defaultRowHeight="13.2" x14ac:dyDescent="0.25"/>
  <cols>
    <col min="1" max="1" width="42.6640625" bestFit="1" customWidth="1"/>
    <col min="2" max="16" width="10.6640625" style="1" customWidth="1"/>
  </cols>
  <sheetData>
    <row r="1" spans="1:15" x14ac:dyDescent="0.25"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6" t="s">
        <v>15</v>
      </c>
      <c r="K1" s="6" t="s">
        <v>16</v>
      </c>
      <c r="L1" s="6" t="s">
        <v>17</v>
      </c>
      <c r="M1" s="6" t="s">
        <v>18</v>
      </c>
      <c r="N1" s="6" t="s">
        <v>19</v>
      </c>
      <c r="O1" s="6" t="s">
        <v>20</v>
      </c>
    </row>
    <row r="2" spans="1:15" x14ac:dyDescent="0.25">
      <c r="B2" s="6" t="s">
        <v>32</v>
      </c>
      <c r="C2" s="6" t="s">
        <v>32</v>
      </c>
      <c r="D2" s="6" t="s">
        <v>32</v>
      </c>
      <c r="E2" s="6" t="s">
        <v>32</v>
      </c>
      <c r="F2" s="6" t="s">
        <v>32</v>
      </c>
      <c r="G2" s="6" t="s">
        <v>32</v>
      </c>
      <c r="H2" s="6" t="s">
        <v>32</v>
      </c>
      <c r="I2" s="6" t="s">
        <v>32</v>
      </c>
      <c r="J2" s="6" t="s">
        <v>32</v>
      </c>
      <c r="K2" s="6" t="s">
        <v>32</v>
      </c>
      <c r="L2" s="6" t="s">
        <v>32</v>
      </c>
      <c r="M2" s="6" t="s">
        <v>32</v>
      </c>
      <c r="N2" s="6" t="s">
        <v>32</v>
      </c>
      <c r="O2" s="6" t="s">
        <v>32</v>
      </c>
    </row>
    <row r="3" spans="1:15" x14ac:dyDescent="0.25">
      <c r="A3" t="s">
        <v>6</v>
      </c>
      <c r="B3" s="1">
        <v>0</v>
      </c>
      <c r="C3" s="1">
        <v>0</v>
      </c>
      <c r="D3" s="1">
        <v>0</v>
      </c>
      <c r="E3" s="1">
        <v>0</v>
      </c>
      <c r="F3" s="1">
        <v>-166226.62759822269</v>
      </c>
      <c r="G3" s="1">
        <v>-134729.95599165664</v>
      </c>
      <c r="H3" s="1">
        <v>-121588.98936859606</v>
      </c>
      <c r="I3" s="1">
        <v>-114694.51793303696</v>
      </c>
      <c r="J3" s="1">
        <v>-103553.84503705695</v>
      </c>
      <c r="K3" s="1">
        <v>-45669.719603920792</v>
      </c>
      <c r="L3" s="1">
        <v>-3157.1996772123375</v>
      </c>
      <c r="M3" s="1">
        <v>0</v>
      </c>
      <c r="N3" s="1">
        <v>0</v>
      </c>
      <c r="O3" s="1">
        <v>0</v>
      </c>
    </row>
    <row r="4" spans="1:15" x14ac:dyDescent="0.25">
      <c r="A4" t="s">
        <v>0</v>
      </c>
      <c r="B4" s="1">
        <v>0</v>
      </c>
      <c r="C4" s="1">
        <v>0</v>
      </c>
      <c r="D4" s="1">
        <v>0</v>
      </c>
      <c r="E4" s="1">
        <v>-50155.721428465957</v>
      </c>
      <c r="F4" s="1">
        <v>-47360.616297264773</v>
      </c>
      <c r="G4" s="1">
        <v>-44670.492137547451</v>
      </c>
      <c r="H4" s="1">
        <v>-42190.439150983024</v>
      </c>
      <c r="I4" s="1">
        <v>-39817.3835799917</v>
      </c>
      <c r="J4" s="1">
        <v>-35487.091461549688</v>
      </c>
      <c r="K4" s="1">
        <v>-8669.1322186132747</v>
      </c>
      <c r="L4" s="1">
        <v>1178.8316984564501</v>
      </c>
      <c r="M4" s="1">
        <v>0</v>
      </c>
      <c r="N4" s="1">
        <v>0</v>
      </c>
      <c r="O4" s="1">
        <v>0</v>
      </c>
    </row>
    <row r="5" spans="1:15" x14ac:dyDescent="0.25">
      <c r="A5" t="s">
        <v>1</v>
      </c>
      <c r="B5" s="1">
        <v>-137319.18941936234</v>
      </c>
      <c r="C5" s="1">
        <v>-737770.16412618198</v>
      </c>
      <c r="D5" s="1">
        <v>-754667.38063926459</v>
      </c>
      <c r="E5" s="1">
        <v>-627480.69564658264</v>
      </c>
      <c r="F5" s="1">
        <v>-642651.1008972266</v>
      </c>
      <c r="G5" s="1">
        <v>-249563.74546414794</v>
      </c>
      <c r="H5" s="1">
        <v>-70744.820004803682</v>
      </c>
      <c r="I5" s="1">
        <v>-66756.487372301897</v>
      </c>
      <c r="J5" s="1">
        <v>-59515.375363069405</v>
      </c>
      <c r="K5" s="1">
        <v>-15230.385579811711</v>
      </c>
      <c r="L5" s="1">
        <v>-3488.7829831588933</v>
      </c>
      <c r="M5" s="1">
        <v>0</v>
      </c>
      <c r="N5" s="1">
        <v>0</v>
      </c>
      <c r="O5" s="1">
        <v>0</v>
      </c>
    </row>
    <row r="6" spans="1:15" x14ac:dyDescent="0.25">
      <c r="A6" t="s">
        <v>2</v>
      </c>
      <c r="B6" s="1">
        <v>-397403.4048181125</v>
      </c>
      <c r="C6" s="1">
        <v>-1361312.5532996338</v>
      </c>
      <c r="D6" s="1">
        <v>-926169.68544378958</v>
      </c>
      <c r="E6" s="1">
        <v>-600315.32306660223</v>
      </c>
      <c r="F6" s="1">
        <v>-393748.69106871093</v>
      </c>
      <c r="G6" s="1">
        <v>-67252.576562542876</v>
      </c>
      <c r="H6" s="1">
        <v>-2977.929838781889</v>
      </c>
      <c r="I6" s="1">
        <v>-2801.188343490885</v>
      </c>
      <c r="J6" s="1">
        <v>-2527.212197463853</v>
      </c>
      <c r="K6" s="1">
        <v>0</v>
      </c>
      <c r="L6" s="1">
        <v>0</v>
      </c>
      <c r="M6" s="1">
        <v>0</v>
      </c>
      <c r="N6" s="1">
        <v>0</v>
      </c>
      <c r="O6" s="1">
        <v>0</v>
      </c>
    </row>
    <row r="7" spans="1:15" x14ac:dyDescent="0.25">
      <c r="A7" t="s">
        <v>3</v>
      </c>
      <c r="B7" s="1">
        <v>-662588.25597334397</v>
      </c>
      <c r="C7" s="1">
        <v>-1519697.7196092727</v>
      </c>
      <c r="D7" s="1">
        <v>-1342725.6425180498</v>
      </c>
      <c r="E7" s="1">
        <v>-732471.15225583815</v>
      </c>
      <c r="F7" s="1">
        <v>-474457.1584570033</v>
      </c>
      <c r="G7" s="1">
        <v>-336320.11187139055</v>
      </c>
      <c r="H7" s="1">
        <v>-254580.55587978079</v>
      </c>
      <c r="I7" s="1">
        <v>-67791.343814210661</v>
      </c>
      <c r="J7" s="1">
        <v>-13746.625542081249</v>
      </c>
      <c r="K7" s="1">
        <v>0</v>
      </c>
      <c r="L7" s="1">
        <v>0</v>
      </c>
      <c r="M7" s="1">
        <v>0</v>
      </c>
      <c r="N7" s="1">
        <v>0</v>
      </c>
      <c r="O7" s="1">
        <v>0</v>
      </c>
    </row>
    <row r="8" spans="1:15" x14ac:dyDescent="0.25">
      <c r="A8" t="s">
        <v>4</v>
      </c>
      <c r="B8" s="1">
        <v>0</v>
      </c>
      <c r="C8" s="1">
        <v>0</v>
      </c>
      <c r="D8" s="1">
        <v>-14441.636871109808</v>
      </c>
      <c r="E8" s="1">
        <v>-18673.647880993121</v>
      </c>
      <c r="F8" s="1">
        <v>-17617.780751040198</v>
      </c>
      <c r="G8" s="1">
        <v>-16626.811652846081</v>
      </c>
      <c r="H8" s="1">
        <v>-299945.30297706771</v>
      </c>
      <c r="I8" s="1">
        <v>-123328.08649045756</v>
      </c>
      <c r="J8" s="1">
        <v>-16504.734660176833</v>
      </c>
      <c r="K8" s="1">
        <v>-3750.203189648988</v>
      </c>
      <c r="L8" s="1">
        <v>482.8306596673126</v>
      </c>
      <c r="M8" s="1">
        <v>0</v>
      </c>
      <c r="N8" s="1">
        <v>0</v>
      </c>
      <c r="O8" s="1">
        <v>0</v>
      </c>
    </row>
    <row r="9" spans="1:15" x14ac:dyDescent="0.25">
      <c r="A9" t="s">
        <v>5</v>
      </c>
      <c r="B9" s="1">
        <v>0</v>
      </c>
      <c r="C9" s="1">
        <v>-811686.40349357179</v>
      </c>
      <c r="D9" s="1">
        <v>-783638.11021330487</v>
      </c>
      <c r="E9" s="1">
        <v>-711010.39966568991</v>
      </c>
      <c r="F9" s="1">
        <v>-503418.29638407234</v>
      </c>
      <c r="G9" s="1">
        <v>-273375.46461237594</v>
      </c>
      <c r="H9" s="1">
        <v>-542676.42353723547</v>
      </c>
      <c r="I9" s="1">
        <v>-478463.62215811631</v>
      </c>
      <c r="J9" s="1">
        <v>-302017.22726447543</v>
      </c>
      <c r="K9" s="1">
        <v>-62159.099842699259</v>
      </c>
      <c r="L9" s="1">
        <v>-14305.090593383014</v>
      </c>
      <c r="M9" s="1">
        <v>-14067.681502354295</v>
      </c>
      <c r="N9" s="1">
        <v>-13167.381761777129</v>
      </c>
      <c r="O9" s="1">
        <v>-12340.48972881895</v>
      </c>
    </row>
    <row r="11" spans="1:15" x14ac:dyDescent="0.25">
      <c r="A11" t="s">
        <v>22</v>
      </c>
      <c r="B11" s="1">
        <f>B3*0.002</f>
        <v>0</v>
      </c>
      <c r="C11" s="1">
        <f>C3*0.004</f>
        <v>0</v>
      </c>
      <c r="D11" s="1">
        <f>D3*0.006</f>
        <v>0</v>
      </c>
      <c r="E11" s="1">
        <f>E3*0.008</f>
        <v>0</v>
      </c>
      <c r="F11" s="1">
        <f>F3*0.01</f>
        <v>-1662.2662759822269</v>
      </c>
      <c r="G11" s="1">
        <f>G3*0.0105</f>
        <v>-1414.6645379123947</v>
      </c>
      <c r="H11" s="1">
        <f>H3*0.011</f>
        <v>-1337.4788830545565</v>
      </c>
      <c r="I11" s="1">
        <f t="shared" ref="I11:O11" si="0">I3*0.011</f>
        <v>-1261.6396972634066</v>
      </c>
      <c r="J11" s="1">
        <f t="shared" si="0"/>
        <v>-1139.0922954076264</v>
      </c>
      <c r="K11" s="1">
        <f t="shared" si="0"/>
        <v>-502.36691564312866</v>
      </c>
      <c r="L11" s="1">
        <f t="shared" si="0"/>
        <v>-34.72919644933571</v>
      </c>
      <c r="M11" s="1">
        <f t="shared" si="0"/>
        <v>0</v>
      </c>
      <c r="N11" s="1">
        <f t="shared" si="0"/>
        <v>0</v>
      </c>
      <c r="O11" s="1">
        <f t="shared" si="0"/>
        <v>0</v>
      </c>
    </row>
    <row r="12" spans="1:15" x14ac:dyDescent="0.25">
      <c r="A12" t="s">
        <v>23</v>
      </c>
      <c r="B12" s="1">
        <f>B4*0.06</f>
        <v>0</v>
      </c>
      <c r="C12" s="1">
        <f>C4*0.0625</f>
        <v>0</v>
      </c>
      <c r="D12" s="1">
        <f>D4*0.065</f>
        <v>0</v>
      </c>
      <c r="E12" s="1">
        <f>E4*0.07</f>
        <v>-3510.9004999926174</v>
      </c>
      <c r="F12" s="1">
        <f>F4*0.08</f>
        <v>-3788.8493037811818</v>
      </c>
      <c r="G12" s="1">
        <f>G4*0.085</f>
        <v>-3796.9918316915337</v>
      </c>
      <c r="H12" s="1">
        <f>H4*0.09</f>
        <v>-3797.139523588472</v>
      </c>
      <c r="I12" s="1">
        <f>I4*0.1</f>
        <v>-3981.7383579991701</v>
      </c>
      <c r="J12" s="1">
        <f>J4*0.11</f>
        <v>-3903.5800607704655</v>
      </c>
      <c r="K12" s="1">
        <f>K4*0.13</f>
        <v>-1126.9871884197257</v>
      </c>
      <c r="L12" s="1">
        <f>L4*0.13</f>
        <v>153.24812079933852</v>
      </c>
      <c r="M12" s="1">
        <f>M4*0.13</f>
        <v>0</v>
      </c>
      <c r="N12" s="1">
        <f>N4*0.13</f>
        <v>0</v>
      </c>
      <c r="O12" s="1">
        <f>O4*0.13</f>
        <v>0</v>
      </c>
    </row>
    <row r="13" spans="1:15" x14ac:dyDescent="0.25">
      <c r="A13" t="s">
        <v>24</v>
      </c>
      <c r="B13" s="1">
        <f>B5*0</f>
        <v>0</v>
      </c>
      <c r="C13" s="1">
        <f>C5*0</f>
        <v>0</v>
      </c>
      <c r="D13" s="1">
        <f>D5*0.01</f>
        <v>-7546.6738063926459</v>
      </c>
      <c r="E13" s="1">
        <f>E5*0.015</f>
        <v>-9412.2104346987398</v>
      </c>
      <c r="F13" s="1">
        <f>F5*0.02</f>
        <v>-12853.022017944531</v>
      </c>
      <c r="G13" s="1">
        <f>G5*0.025</f>
        <v>-6239.0936366036985</v>
      </c>
      <c r="H13" s="1">
        <f>H5*0.03</f>
        <v>-2122.3446001441102</v>
      </c>
      <c r="I13" s="1">
        <f>I5*0.035</f>
        <v>-2336.4770580305667</v>
      </c>
      <c r="J13" s="1">
        <f>J5*0.04</f>
        <v>-2380.6150145227762</v>
      </c>
      <c r="K13" s="1">
        <f>K5*0.05</f>
        <v>-761.51927899058558</v>
      </c>
      <c r="L13" s="1">
        <f>L5*0.06</f>
        <v>-209.32697898953359</v>
      </c>
      <c r="M13" s="1">
        <f>M5*0.07</f>
        <v>0</v>
      </c>
      <c r="N13" s="1">
        <f>N5*0.08</f>
        <v>0</v>
      </c>
      <c r="O13" s="1">
        <f>O5*0.09</f>
        <v>0</v>
      </c>
    </row>
    <row r="14" spans="1:15" x14ac:dyDescent="0.25">
      <c r="A14" t="s">
        <v>21</v>
      </c>
      <c r="B14" s="1">
        <f>B6*0.3</f>
        <v>-119221.02144543374</v>
      </c>
      <c r="C14" s="1">
        <f t="shared" ref="C14:O14" si="1">C6*0.3</f>
        <v>-408393.76598989015</v>
      </c>
      <c r="D14" s="1">
        <f t="shared" si="1"/>
        <v>-277850.90563313686</v>
      </c>
      <c r="E14" s="1">
        <f t="shared" si="1"/>
        <v>-180094.59691998066</v>
      </c>
      <c r="F14" s="1">
        <f t="shared" si="1"/>
        <v>-118124.60732061327</v>
      </c>
      <c r="G14" s="1">
        <f t="shared" si="1"/>
        <v>-20175.772968762863</v>
      </c>
      <c r="H14" s="1">
        <f t="shared" si="1"/>
        <v>-893.37895163456665</v>
      </c>
      <c r="I14" s="1">
        <f t="shared" si="1"/>
        <v>-840.35650304726551</v>
      </c>
      <c r="J14" s="1">
        <f t="shared" si="1"/>
        <v>-758.16365923915589</v>
      </c>
      <c r="K14" s="1">
        <f t="shared" si="1"/>
        <v>0</v>
      </c>
      <c r="L14" s="1">
        <f t="shared" si="1"/>
        <v>0</v>
      </c>
      <c r="M14" s="1">
        <f t="shared" si="1"/>
        <v>0</v>
      </c>
      <c r="N14" s="1">
        <f t="shared" si="1"/>
        <v>0</v>
      </c>
      <c r="O14" s="1">
        <f t="shared" si="1"/>
        <v>0</v>
      </c>
    </row>
    <row r="15" spans="1:15" x14ac:dyDescent="0.25">
      <c r="A15" t="s">
        <v>25</v>
      </c>
      <c r="B15" s="1">
        <f>B7*0.03</f>
        <v>-19877.64767920032</v>
      </c>
      <c r="C15" s="1">
        <f>C7*0.03</f>
        <v>-45590.931588278181</v>
      </c>
      <c r="D15" s="1">
        <f>D7*0.0325</f>
        <v>-43638.583381836623</v>
      </c>
      <c r="E15" s="1">
        <f>E7*0.0325</f>
        <v>-23805.31244831474</v>
      </c>
      <c r="F15" s="1">
        <f>F7*0.0325</f>
        <v>-15419.857649852607</v>
      </c>
      <c r="G15" s="1">
        <f>G7*0.035</f>
        <v>-11771.203915498671</v>
      </c>
      <c r="H15" s="1">
        <f>H7*0.04</f>
        <v>-10183.222235191231</v>
      </c>
      <c r="I15" s="1">
        <f>I7*0.045</f>
        <v>-3050.6104716394798</v>
      </c>
      <c r="J15" s="1">
        <f>J7*0.05</f>
        <v>-687.33127710406245</v>
      </c>
      <c r="K15" s="1">
        <f>K7*0.055</f>
        <v>0</v>
      </c>
      <c r="L15" s="1">
        <f>L7*0.06</f>
        <v>0</v>
      </c>
      <c r="M15" s="1">
        <f>M7*0.065</f>
        <v>0</v>
      </c>
      <c r="N15" s="1">
        <f>N7*0.065</f>
        <v>0</v>
      </c>
      <c r="O15" s="1">
        <f>O7*0.065</f>
        <v>0</v>
      </c>
    </row>
    <row r="16" spans="1:15" x14ac:dyDescent="0.25">
      <c r="A16" t="s">
        <v>26</v>
      </c>
      <c r="B16" s="1">
        <f>B8*0</f>
        <v>0</v>
      </c>
      <c r="C16" s="1">
        <f t="shared" ref="C16:O16" si="2">C8*0</f>
        <v>0</v>
      </c>
      <c r="D16" s="1">
        <f t="shared" si="2"/>
        <v>0</v>
      </c>
      <c r="E16" s="1">
        <f t="shared" si="2"/>
        <v>0</v>
      </c>
      <c r="F16" s="1">
        <f t="shared" si="2"/>
        <v>0</v>
      </c>
      <c r="G16" s="1">
        <f t="shared" si="2"/>
        <v>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">
        <f t="shared" si="2"/>
        <v>0</v>
      </c>
      <c r="N16" s="1">
        <f t="shared" si="2"/>
        <v>0</v>
      </c>
      <c r="O16" s="1">
        <f t="shared" si="2"/>
        <v>0</v>
      </c>
    </row>
    <row r="17" spans="1:16" ht="15" hidden="1" x14ac:dyDescent="0.25">
      <c r="A17" s="2" t="s">
        <v>27</v>
      </c>
      <c r="B17" s="8">
        <v>0</v>
      </c>
      <c r="C17" s="9">
        <v>400</v>
      </c>
      <c r="D17" s="9">
        <v>400</v>
      </c>
      <c r="E17" s="9">
        <v>850</v>
      </c>
      <c r="F17" s="9">
        <v>850</v>
      </c>
      <c r="G17" s="9">
        <v>1400</v>
      </c>
      <c r="H17" s="9">
        <v>1400</v>
      </c>
      <c r="I17" s="9">
        <v>2000</v>
      </c>
      <c r="J17" s="9">
        <v>2000</v>
      </c>
      <c r="K17" s="9">
        <v>2000</v>
      </c>
      <c r="L17" s="9">
        <v>2000</v>
      </c>
      <c r="M17" s="9">
        <v>2000</v>
      </c>
      <c r="N17" s="9">
        <v>2000</v>
      </c>
      <c r="O17" s="9">
        <v>2000</v>
      </c>
      <c r="P17" s="4"/>
    </row>
    <row r="18" spans="1:16" ht="15" hidden="1" x14ac:dyDescent="0.25">
      <c r="A18" s="2" t="s">
        <v>28</v>
      </c>
      <c r="B18" s="8">
        <v>0</v>
      </c>
      <c r="C18" s="9">
        <v>8760</v>
      </c>
      <c r="D18" s="9">
        <v>8760</v>
      </c>
      <c r="E18" s="9">
        <v>8784</v>
      </c>
      <c r="F18" s="9">
        <v>8760</v>
      </c>
      <c r="G18" s="9">
        <v>8760</v>
      </c>
      <c r="H18" s="9">
        <v>8760</v>
      </c>
      <c r="I18" s="9">
        <v>8784</v>
      </c>
      <c r="J18" s="9">
        <v>8760</v>
      </c>
      <c r="K18" s="9">
        <v>8760</v>
      </c>
      <c r="L18" s="9">
        <v>8760</v>
      </c>
      <c r="M18" s="9">
        <v>8784</v>
      </c>
      <c r="N18" s="9">
        <v>8760</v>
      </c>
      <c r="O18" s="9">
        <v>8760</v>
      </c>
      <c r="P18" s="4"/>
    </row>
    <row r="19" spans="1:16" ht="15" hidden="1" x14ac:dyDescent="0.25">
      <c r="A19" s="2" t="s">
        <v>29</v>
      </c>
      <c r="B19" s="8">
        <v>0</v>
      </c>
      <c r="C19" s="10">
        <v>0.35</v>
      </c>
      <c r="D19" s="10">
        <v>0.35</v>
      </c>
      <c r="E19" s="10">
        <v>0.36</v>
      </c>
      <c r="F19" s="10">
        <v>0.37</v>
      </c>
      <c r="G19" s="10">
        <v>0.38</v>
      </c>
      <c r="H19" s="10">
        <v>0.39</v>
      </c>
      <c r="I19" s="10">
        <v>0.4</v>
      </c>
      <c r="J19" s="10">
        <v>0.41</v>
      </c>
      <c r="K19" s="10">
        <v>0.42</v>
      </c>
      <c r="L19" s="10">
        <v>0.43</v>
      </c>
      <c r="M19" s="10">
        <v>0.44</v>
      </c>
      <c r="N19" s="10">
        <v>0.45</v>
      </c>
      <c r="O19" s="10">
        <v>0.46</v>
      </c>
      <c r="P19" s="4"/>
    </row>
    <row r="20" spans="1:16" ht="15" hidden="1" x14ac:dyDescent="0.25">
      <c r="A20" s="2" t="s">
        <v>30</v>
      </c>
      <c r="B20" s="8">
        <v>0</v>
      </c>
      <c r="C20" s="9">
        <f>C17*C18*C19</f>
        <v>1226400</v>
      </c>
      <c r="D20" s="9">
        <f t="shared" ref="D20:O20" si="3">D17*D18*D19</f>
        <v>1226400</v>
      </c>
      <c r="E20" s="9">
        <f t="shared" si="3"/>
        <v>2687904</v>
      </c>
      <c r="F20" s="9">
        <f t="shared" si="3"/>
        <v>2755020</v>
      </c>
      <c r="G20" s="9">
        <f t="shared" si="3"/>
        <v>4660320</v>
      </c>
      <c r="H20" s="9">
        <f t="shared" si="3"/>
        <v>4782960</v>
      </c>
      <c r="I20" s="9">
        <f t="shared" si="3"/>
        <v>7027200</v>
      </c>
      <c r="J20" s="9">
        <f t="shared" si="3"/>
        <v>7183200</v>
      </c>
      <c r="K20" s="9">
        <f t="shared" si="3"/>
        <v>7358400</v>
      </c>
      <c r="L20" s="9">
        <f t="shared" si="3"/>
        <v>7533600</v>
      </c>
      <c r="M20" s="9">
        <f t="shared" si="3"/>
        <v>7729920</v>
      </c>
      <c r="N20" s="9">
        <f t="shared" si="3"/>
        <v>7884000</v>
      </c>
      <c r="O20" s="9">
        <f t="shared" si="3"/>
        <v>8059200</v>
      </c>
      <c r="P20" s="4"/>
    </row>
    <row r="21" spans="1:16" ht="15" hidden="1" x14ac:dyDescent="0.25">
      <c r="A21" s="2" t="s">
        <v>31</v>
      </c>
      <c r="B21" s="8">
        <v>0</v>
      </c>
      <c r="C21" s="10">
        <v>0.05</v>
      </c>
      <c r="D21" s="10">
        <v>0.05</v>
      </c>
      <c r="E21" s="10">
        <v>0.05</v>
      </c>
      <c r="F21" s="10">
        <v>0.05</v>
      </c>
      <c r="G21" s="10">
        <v>0.05</v>
      </c>
      <c r="H21" s="10">
        <v>0.05</v>
      </c>
      <c r="I21" s="10">
        <v>0.05</v>
      </c>
      <c r="J21" s="10">
        <v>0.05</v>
      </c>
      <c r="K21" s="10">
        <v>0.05</v>
      </c>
      <c r="L21" s="10">
        <v>0.05</v>
      </c>
      <c r="M21" s="10">
        <v>0.05</v>
      </c>
      <c r="N21" s="10">
        <v>0.05</v>
      </c>
      <c r="O21" s="10">
        <v>0.05</v>
      </c>
      <c r="P21" s="4"/>
    </row>
    <row r="22" spans="1:16" ht="15" x14ac:dyDescent="0.25">
      <c r="A22" s="2" t="s">
        <v>33</v>
      </c>
      <c r="B22" s="8">
        <v>0</v>
      </c>
      <c r="C22" s="7">
        <f>-(C20*C21)</f>
        <v>-61320</v>
      </c>
      <c r="D22" s="7">
        <f t="shared" ref="D22:O22" si="4">-(D20*D21)</f>
        <v>-61320</v>
      </c>
      <c r="E22" s="7">
        <f t="shared" si="4"/>
        <v>-134395.20000000001</v>
      </c>
      <c r="F22" s="7">
        <f t="shared" si="4"/>
        <v>-137751</v>
      </c>
      <c r="G22" s="7">
        <f t="shared" si="4"/>
        <v>-233016</v>
      </c>
      <c r="H22" s="7">
        <f t="shared" si="4"/>
        <v>-239148</v>
      </c>
      <c r="I22" s="7">
        <f t="shared" si="4"/>
        <v>-351360</v>
      </c>
      <c r="J22" s="7">
        <f t="shared" si="4"/>
        <v>-359160</v>
      </c>
      <c r="K22" s="7">
        <f t="shared" si="4"/>
        <v>-367920</v>
      </c>
      <c r="L22" s="7">
        <f t="shared" si="4"/>
        <v>-376680</v>
      </c>
      <c r="M22" s="7">
        <f t="shared" si="4"/>
        <v>-386496</v>
      </c>
      <c r="N22" s="7">
        <f t="shared" si="4"/>
        <v>-394200</v>
      </c>
      <c r="O22" s="7">
        <f t="shared" si="4"/>
        <v>-402960</v>
      </c>
      <c r="P22" s="4"/>
    </row>
    <row r="23" spans="1:16" ht="15" x14ac:dyDescent="0.25">
      <c r="A23" s="2"/>
      <c r="B23" s="3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rring</dc:creator>
  <cp:lastModifiedBy>Havlíček Jan</cp:lastModifiedBy>
  <dcterms:created xsi:type="dcterms:W3CDTF">2001-10-02T15:14:21Z</dcterms:created>
  <dcterms:modified xsi:type="dcterms:W3CDTF">2023-09-10T11:48:49Z</dcterms:modified>
</cp:coreProperties>
</file>