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24" i="1"/>
  <c r="M25" i="1"/>
  <c r="M26" i="1"/>
  <c r="M28" i="1"/>
</calcChain>
</file>

<file path=xl/sharedStrings.xml><?xml version="1.0" encoding="utf-8"?>
<sst xmlns="http://schemas.openxmlformats.org/spreadsheetml/2006/main" count="86" uniqueCount="20">
  <si>
    <t xml:space="preserve">Deal # </t>
  </si>
  <si>
    <t>N92407.1</t>
  </si>
  <si>
    <t>X</t>
  </si>
  <si>
    <t>NE1787.4</t>
  </si>
  <si>
    <t>NV5435.1</t>
  </si>
  <si>
    <t>NW7628.1</t>
  </si>
  <si>
    <t>N67489.5</t>
  </si>
  <si>
    <t>NK2091.1</t>
  </si>
  <si>
    <t>NV5353.1</t>
  </si>
  <si>
    <t>N67489.4</t>
  </si>
  <si>
    <t>NE1787.3</t>
  </si>
  <si>
    <t>N92407.2</t>
  </si>
  <si>
    <t>Basis Trades</t>
  </si>
  <si>
    <t>Nymex Trades</t>
  </si>
  <si>
    <t>N91852.1</t>
  </si>
  <si>
    <t>NW7721.1</t>
  </si>
  <si>
    <t>Exposure</t>
  </si>
  <si>
    <t>Total</t>
  </si>
  <si>
    <t>CES Trades that have not been paid</t>
  </si>
  <si>
    <t>NE1116.1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</si>
</sst>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pane xSplit="1572" activePane="topRight"/>
      <selection activeCell="A26" sqref="A26:IV29"/>
      <selection pane="topRight" activeCell="B22" sqref="B22"/>
    </sheetView>
  </sheetViews>
  <sheetFormatPr defaultColWidth="9.109375" defaultRowHeight="13.2" x14ac:dyDescent="0.25"/>
  <cols>
    <col min="1" max="1" width="11.33203125" style="1" bestFit="1" customWidth="1"/>
    <col min="2" max="2" width="11.5546875" style="2" customWidth="1"/>
    <col min="3" max="3" width="10.109375" style="2" customWidth="1"/>
    <col min="4" max="4" width="10.88671875" style="2" customWidth="1"/>
    <col min="5" max="5" width="8.88671875" style="2" customWidth="1"/>
    <col min="6" max="8" width="8.44140625" style="2" customWidth="1"/>
    <col min="9" max="9" width="8.5546875" style="2" customWidth="1"/>
    <col min="10" max="10" width="9.44140625" style="2" bestFit="1" customWidth="1"/>
    <col min="11" max="11" width="11.88671875" style="2" bestFit="1" customWidth="1"/>
    <col min="12" max="12" width="9.88671875" style="2" bestFit="1" customWidth="1"/>
    <col min="13" max="13" width="11.33203125" style="9" customWidth="1"/>
    <col min="14" max="16384" width="9.109375" style="1"/>
  </cols>
  <sheetData>
    <row r="1" spans="1:13" ht="13.8" x14ac:dyDescent="0.25">
      <c r="A1" s="10" t="s">
        <v>18</v>
      </c>
    </row>
    <row r="3" spans="1:13" s="3" customFormat="1" x14ac:dyDescent="0.25">
      <c r="A3" s="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8"/>
    </row>
    <row r="4" spans="1:13" s="3" customForma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 s="3" customFormat="1" x14ac:dyDescent="0.25">
      <c r="A5" s="3" t="s">
        <v>0</v>
      </c>
      <c r="B5" s="5">
        <v>36861</v>
      </c>
      <c r="C5" s="5">
        <v>36892</v>
      </c>
      <c r="D5" s="5">
        <v>36923</v>
      </c>
      <c r="E5" s="5">
        <v>36951</v>
      </c>
      <c r="F5" s="5">
        <v>36982</v>
      </c>
      <c r="G5" s="5">
        <v>37012</v>
      </c>
      <c r="H5" s="5">
        <v>37043</v>
      </c>
      <c r="I5" s="5">
        <v>37073</v>
      </c>
      <c r="J5" s="5">
        <v>37104</v>
      </c>
      <c r="K5" s="5">
        <v>37135</v>
      </c>
      <c r="L5" s="5">
        <v>37165</v>
      </c>
      <c r="M5" s="8" t="s">
        <v>17</v>
      </c>
    </row>
    <row r="6" spans="1:13" x14ac:dyDescent="0.25">
      <c r="A6" s="1" t="s">
        <v>9</v>
      </c>
      <c r="D6" s="2" t="s">
        <v>2</v>
      </c>
      <c r="E6" s="2" t="s">
        <v>2</v>
      </c>
      <c r="M6" s="9">
        <f>-3075-3911.6</f>
        <v>-6986.6</v>
      </c>
    </row>
    <row r="7" spans="1:13" x14ac:dyDescent="0.25">
      <c r="A7" s="1" t="s">
        <v>6</v>
      </c>
      <c r="C7" s="2" t="s">
        <v>2</v>
      </c>
      <c r="M7" s="9">
        <f>54599.02</f>
        <v>54599.02</v>
      </c>
    </row>
    <row r="8" spans="1:13" x14ac:dyDescent="0.25">
      <c r="A8" s="1" t="s">
        <v>1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M8" s="9">
        <f>649.51+10501.16-2625.57+961.76+1055.65+505.72+154.53</f>
        <v>11202.76</v>
      </c>
    </row>
    <row r="9" spans="1:13" x14ac:dyDescent="0.25">
      <c r="A9" s="1" t="s">
        <v>11</v>
      </c>
      <c r="I9" s="2" t="s">
        <v>2</v>
      </c>
      <c r="J9" s="2" t="s">
        <v>2</v>
      </c>
      <c r="K9" s="2" t="s">
        <v>2</v>
      </c>
      <c r="L9" s="2" t="s">
        <v>2</v>
      </c>
      <c r="M9" s="9">
        <f>-24+695.84-125.96+6.54</f>
        <v>552.41999999999996</v>
      </c>
    </row>
    <row r="10" spans="1:13" x14ac:dyDescent="0.25">
      <c r="A10" s="1" t="s">
        <v>10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9">
        <f>2049.55+1611.29+1083.94+1473.7+642.15+389.2+1671.28</f>
        <v>8921.11</v>
      </c>
    </row>
    <row r="11" spans="1:13" x14ac:dyDescent="0.25">
      <c r="A11" s="1" t="s">
        <v>3</v>
      </c>
      <c r="B11" s="2" t="s">
        <v>2</v>
      </c>
      <c r="C11" s="2" t="s">
        <v>2</v>
      </c>
      <c r="D11" s="2" t="s">
        <v>2</v>
      </c>
      <c r="E11" s="2" t="s">
        <v>2</v>
      </c>
      <c r="M11" s="9">
        <f>2580.39+89056.96+8071.23-2261</f>
        <v>97447.58</v>
      </c>
    </row>
    <row r="12" spans="1:13" x14ac:dyDescent="0.25">
      <c r="A12" s="1" t="s">
        <v>7</v>
      </c>
      <c r="C12" s="2" t="s">
        <v>2</v>
      </c>
      <c r="D12" s="2" t="s">
        <v>2</v>
      </c>
      <c r="E12" s="2" t="s">
        <v>2</v>
      </c>
      <c r="M12" s="9">
        <f>55323+3262.5+4065.6</f>
        <v>62651.1</v>
      </c>
    </row>
    <row r="13" spans="1:13" x14ac:dyDescent="0.25">
      <c r="A13" s="1" t="s">
        <v>8</v>
      </c>
      <c r="C13" s="2" t="s">
        <v>2</v>
      </c>
      <c r="M13" s="9">
        <f>-111670.5</f>
        <v>-111670.5</v>
      </c>
    </row>
    <row r="14" spans="1:13" x14ac:dyDescent="0.25">
      <c r="A14" s="1" t="s">
        <v>4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9">
        <f>1914.36-8000.88+4863.27+303.71-271.75-102.22+48.8+56.73-173.96+377.87+58.83</f>
        <v>-925.24</v>
      </c>
    </row>
    <row r="15" spans="1:13" x14ac:dyDescent="0.25">
      <c r="A15" s="1" t="s">
        <v>5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9">
        <f>4530.91-81705.56-1478.63+8911-55.64+271.47+617.14+257.7+1198.68+1284.36+56.24</f>
        <v>-66112.33</v>
      </c>
    </row>
    <row r="16" spans="1:13" s="6" customFormat="1" x14ac:dyDescent="0.25">
      <c r="A16" s="6" t="s">
        <v>16</v>
      </c>
      <c r="B16" s="7">
        <v>9675.17</v>
      </c>
      <c r="C16" s="7">
        <v>8103.2</v>
      </c>
      <c r="D16" s="7">
        <v>9017.7999999999993</v>
      </c>
      <c r="E16" s="7">
        <v>8069.47</v>
      </c>
      <c r="F16" s="7">
        <v>2777.81</v>
      </c>
      <c r="G16" s="7">
        <v>2286.2600000000002</v>
      </c>
      <c r="H16" s="7">
        <v>1904.41</v>
      </c>
      <c r="I16" s="7">
        <v>1764.13</v>
      </c>
      <c r="J16" s="7">
        <v>1792.89</v>
      </c>
      <c r="K16" s="7">
        <v>1925.47</v>
      </c>
      <c r="L16" s="7">
        <v>2362.71</v>
      </c>
      <c r="M16" s="8">
        <f>SUM(B16:L16)</f>
        <v>49679.32</v>
      </c>
    </row>
    <row r="19" spans="1:13" x14ac:dyDescent="0.25">
      <c r="A19" s="3" t="s">
        <v>13</v>
      </c>
    </row>
    <row r="21" spans="1:13" s="3" customFormat="1" x14ac:dyDescent="0.25">
      <c r="A21" s="3" t="s">
        <v>0</v>
      </c>
      <c r="B21" s="5">
        <v>36861</v>
      </c>
      <c r="C21" s="5">
        <v>36892</v>
      </c>
      <c r="D21" s="5">
        <v>36923</v>
      </c>
      <c r="E21" s="5">
        <v>36951</v>
      </c>
      <c r="F21" s="5">
        <v>36982</v>
      </c>
      <c r="G21" s="5">
        <v>37012</v>
      </c>
      <c r="H21" s="5">
        <v>37043</v>
      </c>
      <c r="I21" s="5">
        <v>37073</v>
      </c>
      <c r="J21" s="5">
        <v>37104</v>
      </c>
      <c r="K21" s="5">
        <v>37135</v>
      </c>
      <c r="L21" s="5">
        <v>37165</v>
      </c>
      <c r="M21" s="8" t="s">
        <v>17</v>
      </c>
    </row>
    <row r="22" spans="1:13" x14ac:dyDescent="0.25">
      <c r="A22" s="1" t="s">
        <v>14</v>
      </c>
      <c r="I22" s="2" t="s">
        <v>2</v>
      </c>
      <c r="M22" s="9">
        <v>596.78</v>
      </c>
    </row>
    <row r="23" spans="1:13" x14ac:dyDescent="0.25">
      <c r="A23" s="1" t="s">
        <v>15</v>
      </c>
      <c r="I23" s="2" t="s">
        <v>2</v>
      </c>
      <c r="M23" s="9">
        <v>565.14</v>
      </c>
    </row>
    <row r="24" spans="1:13" x14ac:dyDescent="0.25">
      <c r="A24" s="1" t="s">
        <v>14</v>
      </c>
      <c r="J24" s="2" t="s">
        <v>2</v>
      </c>
      <c r="K24" s="2" t="s">
        <v>2</v>
      </c>
      <c r="L24" s="2" t="s">
        <v>2</v>
      </c>
      <c r="M24" s="9">
        <f>-2854.98-14003.78+1159.23</f>
        <v>-15699.530000000002</v>
      </c>
    </row>
    <row r="25" spans="1:13" x14ac:dyDescent="0.25">
      <c r="A25" s="1" t="s">
        <v>19</v>
      </c>
      <c r="J25" s="2" t="s">
        <v>2</v>
      </c>
      <c r="K25" s="2" t="s">
        <v>2</v>
      </c>
      <c r="L25" s="2" t="s">
        <v>2</v>
      </c>
      <c r="M25" s="9">
        <f>-2319.63-6763.98+4668.34</f>
        <v>-4415.2700000000004</v>
      </c>
    </row>
    <row r="26" spans="1:13" x14ac:dyDescent="0.25">
      <c r="A26" s="1" t="s">
        <v>15</v>
      </c>
      <c r="J26" s="2" t="s">
        <v>2</v>
      </c>
      <c r="K26" s="2" t="s">
        <v>2</v>
      </c>
      <c r="L26" s="2" t="s">
        <v>2</v>
      </c>
      <c r="M26" s="9">
        <f>22410.69+48022.3+5444.06</f>
        <v>75877.05</v>
      </c>
    </row>
    <row r="28" spans="1:13" s="6" customFormat="1" x14ac:dyDescent="0.25">
      <c r="A28" s="6" t="s">
        <v>16</v>
      </c>
      <c r="B28" s="7"/>
      <c r="C28" s="7"/>
      <c r="D28" s="7"/>
      <c r="E28" s="7"/>
      <c r="F28" s="7"/>
      <c r="G28" s="7"/>
      <c r="H28" s="7"/>
      <c r="I28" s="7">
        <v>1161.92</v>
      </c>
      <c r="J28" s="7">
        <v>11271.63</v>
      </c>
      <c r="K28" s="7">
        <v>17236.080000000002</v>
      </c>
      <c r="L28" s="7">
        <v>27254.54</v>
      </c>
      <c r="M28" s="8">
        <f>SUM(B28:L28)</f>
        <v>56924.17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msteve1</dc:creator>
  <cp:lastModifiedBy>Havlíček Jan</cp:lastModifiedBy>
  <cp:lastPrinted>2001-10-19T18:37:45Z</cp:lastPrinted>
  <dcterms:created xsi:type="dcterms:W3CDTF">2001-07-27T13:30:00Z</dcterms:created>
  <dcterms:modified xsi:type="dcterms:W3CDTF">2023-09-10T11:50:32Z</dcterms:modified>
</cp:coreProperties>
</file>