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514" firstSheet="10" activeTab="11"/>
  </bookViews>
  <sheets>
    <sheet name="0405" sheetId="12" state="hidden" r:id="rId1"/>
    <sheet name="0412" sheetId="13" state="hidden" r:id="rId2"/>
    <sheet name="0419" sheetId="14" state="hidden" r:id="rId3"/>
    <sheet name="0426" sheetId="15" state="hidden" r:id="rId4"/>
    <sheet name="0503" sheetId="16" state="hidden" r:id="rId5"/>
    <sheet name="0510" sheetId="17" state="hidden" r:id="rId6"/>
    <sheet name="0517" sheetId="18" state="hidden" r:id="rId7"/>
    <sheet name="0524" sheetId="19" state="hidden" r:id="rId8"/>
    <sheet name="0531" sheetId="20" state="hidden" r:id="rId9"/>
    <sheet name="0614" sheetId="23" state="hidden" r:id="rId10"/>
    <sheet name="Sheet1" sheetId="24" r:id="rId11"/>
    <sheet name="0824" sheetId="22" r:id="rId12"/>
    <sheet name="0606" sheetId="21" state="hidden" r:id="rId13"/>
  </sheets>
  <definedNames>
    <definedName name="_xlnm.Print_Area" localSheetId="0">'0405'!$A$1:$L$47</definedName>
    <definedName name="_xlnm.Print_Area" localSheetId="1">'0412'!$A$1:$L$62</definedName>
    <definedName name="_xlnm.Print_Area" localSheetId="2">'0419'!$A$1:$Q$53</definedName>
    <definedName name="_xlnm.Print_Area" localSheetId="3">'0426'!$A$1:$Q$52</definedName>
    <definedName name="_xlnm.Print_Area" localSheetId="5">'0510'!$A$1:$L$51</definedName>
    <definedName name="_xlnm.Print_Area" localSheetId="6">'0517'!$A$1:$L$53</definedName>
    <definedName name="_xlnm.Print_Area" localSheetId="7">'0524'!$A$1:$L$51</definedName>
    <definedName name="_xlnm.Print_Area" localSheetId="8">'0531'!$A$1:$L$52</definedName>
    <definedName name="_xlnm.Print_Area" localSheetId="12">'0606'!$A$1:$L$52</definedName>
    <definedName name="_xlnm.Print_Area" localSheetId="11">'0824'!$A$1:$Q$96</definedName>
  </definedNames>
  <calcPr calcId="92512"/>
</workbook>
</file>

<file path=xl/calcChain.xml><?xml version="1.0" encoding="utf-8"?>
<calcChain xmlns="http://schemas.openxmlformats.org/spreadsheetml/2006/main">
  <c r="L7" i="12" l="1"/>
  <c r="L8" i="12"/>
  <c r="L10" i="12"/>
  <c r="L25" i="12"/>
  <c r="L30" i="12"/>
  <c r="L32" i="12"/>
  <c r="L38" i="12"/>
  <c r="L41" i="12"/>
  <c r="L47" i="12"/>
  <c r="L51" i="12"/>
  <c r="L52" i="12"/>
  <c r="L7" i="13"/>
  <c r="L8" i="13"/>
  <c r="L10" i="13"/>
  <c r="L25" i="13"/>
  <c r="L30" i="13"/>
  <c r="L32" i="13"/>
  <c r="L38" i="13"/>
  <c r="L41" i="13"/>
  <c r="L47" i="13"/>
  <c r="L61" i="13"/>
  <c r="L62" i="13"/>
  <c r="L7" i="14"/>
  <c r="L8" i="14"/>
  <c r="L10" i="14"/>
  <c r="L25" i="14"/>
  <c r="L28" i="14"/>
  <c r="L31" i="14"/>
  <c r="L33" i="14"/>
  <c r="L39" i="14"/>
  <c r="L42" i="14"/>
  <c r="L48" i="14"/>
  <c r="L49" i="14"/>
  <c r="L52" i="14"/>
  <c r="L53" i="14"/>
  <c r="L7" i="15"/>
  <c r="L8" i="15"/>
  <c r="L10" i="15"/>
  <c r="L23" i="15"/>
  <c r="L27" i="15"/>
  <c r="L30" i="15"/>
  <c r="L32" i="15"/>
  <c r="L38" i="15"/>
  <c r="L41" i="15"/>
  <c r="L47" i="15"/>
  <c r="L51" i="15"/>
  <c r="L52" i="15"/>
  <c r="L7" i="16"/>
  <c r="L8" i="16"/>
  <c r="L10" i="16"/>
  <c r="L22" i="16"/>
  <c r="L26" i="16"/>
  <c r="L30" i="16"/>
  <c r="L32" i="16"/>
  <c r="L38" i="16"/>
  <c r="L41" i="16"/>
  <c r="L47" i="16"/>
  <c r="L51" i="16"/>
  <c r="L52" i="16"/>
  <c r="L7" i="17"/>
  <c r="L8" i="17"/>
  <c r="L10" i="17"/>
  <c r="L17" i="17"/>
  <c r="L23" i="17"/>
  <c r="L27" i="17"/>
  <c r="L29" i="17"/>
  <c r="L35" i="17"/>
  <c r="L38" i="17"/>
  <c r="L44" i="17"/>
  <c r="L50" i="17"/>
  <c r="L51" i="17"/>
  <c r="L7" i="18"/>
  <c r="L8" i="18"/>
  <c r="L10" i="18"/>
  <c r="L15" i="18"/>
  <c r="L21" i="18"/>
  <c r="L25" i="18"/>
  <c r="L27" i="18"/>
  <c r="L33" i="18"/>
  <c r="L36" i="18"/>
  <c r="L42" i="18"/>
  <c r="L47" i="18"/>
  <c r="L50" i="18"/>
  <c r="L51" i="18"/>
  <c r="L7" i="19"/>
  <c r="L8" i="19"/>
  <c r="L10" i="19"/>
  <c r="L15" i="19"/>
  <c r="L21" i="19"/>
  <c r="L25" i="19"/>
  <c r="L27" i="19"/>
  <c r="L33" i="19"/>
  <c r="L36" i="19"/>
  <c r="L42" i="19"/>
  <c r="L47" i="19"/>
  <c r="L50" i="19"/>
  <c r="L51" i="19"/>
  <c r="L7" i="20"/>
  <c r="L8" i="20"/>
  <c r="L10" i="20"/>
  <c r="L14" i="20"/>
  <c r="L21" i="20"/>
  <c r="L25" i="20"/>
  <c r="L27" i="20"/>
  <c r="L33" i="20"/>
  <c r="L36" i="20"/>
  <c r="L42" i="20"/>
  <c r="L45" i="20"/>
  <c r="L48" i="20"/>
  <c r="L51" i="20"/>
  <c r="L52" i="20"/>
  <c r="L7" i="21"/>
  <c r="L8" i="21"/>
  <c r="L10" i="21"/>
  <c r="L13" i="21"/>
  <c r="L21" i="21"/>
  <c r="L25" i="21"/>
  <c r="L27" i="21"/>
  <c r="L33" i="21"/>
  <c r="L36" i="21"/>
  <c r="L42" i="21"/>
  <c r="L45" i="21"/>
  <c r="L51" i="21"/>
  <c r="L52" i="21"/>
  <c r="L7" i="23"/>
  <c r="L8" i="23"/>
  <c r="L10" i="23"/>
  <c r="L13" i="23"/>
  <c r="L20" i="23"/>
  <c r="L25" i="23"/>
  <c r="L27" i="23"/>
  <c r="L33" i="23"/>
  <c r="L36" i="23"/>
  <c r="L42" i="23"/>
  <c r="L45" i="23"/>
  <c r="L49" i="23"/>
  <c r="L52" i="23"/>
  <c r="L53" i="23"/>
  <c r="L7" i="22"/>
  <c r="L8" i="22"/>
  <c r="L10" i="22"/>
  <c r="L13" i="22"/>
  <c r="L21" i="22"/>
  <c r="L35" i="22"/>
  <c r="L41" i="22"/>
  <c r="L44" i="22"/>
  <c r="L50" i="22"/>
  <c r="L53" i="22"/>
  <c r="L59" i="22"/>
  <c r="L61" i="22"/>
  <c r="L66" i="22"/>
  <c r="L70" i="22"/>
  <c r="L75" i="22"/>
  <c r="L76" i="22"/>
  <c r="L78" i="22"/>
  <c r="L79" i="22"/>
  <c r="L89" i="22"/>
  <c r="L91" i="22"/>
</calcChain>
</file>

<file path=xl/comments1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0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1.xml><?xml version="1.0" encoding="utf-8"?>
<comments xmlns="http://schemas.openxmlformats.org/spreadsheetml/2006/main">
  <authors>
    <author>pharris</author>
  </authors>
  <commentList>
    <comment ref="L52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2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L41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4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5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6.xml><?xml version="1.0" encoding="utf-8"?>
<comments xmlns="http://schemas.openxmlformats.org/spreadsheetml/2006/main">
  <authors>
    <author>pharris</author>
  </authors>
  <commentList>
    <comment ref="L37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7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8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9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<sst xmlns="http://schemas.openxmlformats.org/spreadsheetml/2006/main" count="2338" uniqueCount="234">
  <si>
    <t>QUARTER</t>
  </si>
  <si>
    <t>ORIGINATION TEAM</t>
  </si>
  <si>
    <t>DESCRIPTION</t>
  </si>
  <si>
    <t>Value Description</t>
  </si>
  <si>
    <t>1Q01 TOTAL</t>
  </si>
  <si>
    <t>TOTAL DEALS</t>
  </si>
  <si>
    <t>2Q01 TOTAL</t>
  </si>
  <si>
    <t>Q101</t>
  </si>
  <si>
    <t>PROBABILITY</t>
  </si>
  <si>
    <t>E N R O N   N O R T H   A M E R I C A</t>
  </si>
  <si>
    <t>DEAL/ OPPORTUNITY</t>
  </si>
  <si>
    <t>3Q01 TOTAL</t>
  </si>
  <si>
    <t>4Q01 TOTAL</t>
  </si>
  <si>
    <t>ESTIMATED VALUE (000's)</t>
  </si>
  <si>
    <t>REGION/GROUP</t>
  </si>
  <si>
    <t>Q201</t>
  </si>
  <si>
    <t>Northeast</t>
  </si>
  <si>
    <t>Project Tex Mex</t>
  </si>
  <si>
    <t>ERCOT</t>
  </si>
  <si>
    <t>Alamac</t>
  </si>
  <si>
    <t>Southeast</t>
  </si>
  <si>
    <t>Kroll</t>
  </si>
  <si>
    <t>Purchase 2 35 MW coal-fired generators for $3.5M and sell to third party for $20-25M</t>
  </si>
  <si>
    <t>Project Silver Oak I</t>
  </si>
  <si>
    <t>Jacoby</t>
  </si>
  <si>
    <t>Development</t>
  </si>
  <si>
    <t>AES</t>
  </si>
  <si>
    <t>Enron flips Haywood development site to AES with milestone payment for Interconnect Agreement with TVA</t>
  </si>
  <si>
    <t>Comments</t>
  </si>
  <si>
    <t>Llorda/Wood</t>
  </si>
  <si>
    <t>Due to deregulation, customers can choose who to service them and we are supplying power in the interim because the utility's generations are not working; 75% prob, 1-4 yr deal</t>
  </si>
  <si>
    <t>Standard offer; Taking over the utilities' obligation to supply power to their customers</t>
  </si>
  <si>
    <t>We build fuel cell farms in Connecticut with state money (fuel cell=put fuel in and electricity comes out); no emissions; value decreased from $16M because we're doing half the original size; 50% probability</t>
  </si>
  <si>
    <t>Dighton</t>
  </si>
  <si>
    <t>Mitro/Booth</t>
  </si>
  <si>
    <t>Central Maine Power</t>
  </si>
  <si>
    <t>Electric &amp; Gas L-T tolling contract, restructuring contract</t>
  </si>
  <si>
    <t>Intergen</t>
  </si>
  <si>
    <t>Turbine Sale</t>
  </si>
  <si>
    <t>TOTAL COMPLETED DEALS</t>
  </si>
  <si>
    <t>Walton EMC</t>
  </si>
  <si>
    <t>Tapscott</t>
  </si>
  <si>
    <t>Enron sells its 50% equity interest in the Doyle project in Georgia to project partner, Walton EMC</t>
  </si>
  <si>
    <t>Onondaga</t>
  </si>
  <si>
    <t>Mitro</t>
  </si>
  <si>
    <t>Sale of Enron's cash flow interest</t>
  </si>
  <si>
    <t>Omaha Public Power District</t>
  </si>
  <si>
    <t>Clynes</t>
  </si>
  <si>
    <t>Midwest</t>
  </si>
  <si>
    <t>Buyout of last seven years of capacity and energy contract</t>
  </si>
  <si>
    <t>Deals &lt; $1M each</t>
  </si>
  <si>
    <t>Doyle</t>
  </si>
  <si>
    <t>Settlement payment with Doyle</t>
  </si>
  <si>
    <t>PSEG</t>
  </si>
  <si>
    <t>Mitro/Stevens</t>
  </si>
  <si>
    <t>Mitro/Booth/Walker</t>
  </si>
  <si>
    <t>can't mtm service fee</t>
  </si>
  <si>
    <t>Llorda</t>
  </si>
  <si>
    <t>Enron enters into an asset management agreement and an agency agreement to permanently sell the interests of the LLC on a percentage basis</t>
  </si>
  <si>
    <t>Kroll/Pagan</t>
  </si>
  <si>
    <t>Q401</t>
  </si>
  <si>
    <t>Enron sells its interest in North Carolina Power Holdings</t>
  </si>
  <si>
    <t>Various</t>
  </si>
  <si>
    <t>Tingleaf</t>
  </si>
  <si>
    <t>Green Power Initiative:  26MW Fuel Cell Farms in Connecticut (Project also serves to begin vesting of warrants purchased in 2000-warrant/equity MTM not included here)</t>
  </si>
  <si>
    <t>ERCOT/Mexico Cross-Border power sale; ENA sells 15 yr firm power across HVDC tie being built in Brownsville to interconnect ERCOT/CFE.    First true interconnections of size.  Merchant transmission with LOI's for incremental synthetic positions in Mexico.  Orig to be split with Mexico Origination.</t>
  </si>
  <si>
    <t>Booth</t>
  </si>
  <si>
    <t>Structuring Fees</t>
  </si>
  <si>
    <t>Northwestern</t>
  </si>
  <si>
    <t>Exclusivity fee on the GE 7EAs of $1M with a 50% split with West Origination</t>
  </si>
  <si>
    <t>Adjustment to the gain for Intergen based on transfer price allocation</t>
  </si>
  <si>
    <t>Reversal of 2000 Doyle Loss</t>
  </si>
  <si>
    <t>Nstar</t>
  </si>
  <si>
    <t>New Hampshire Elec Coop</t>
  </si>
  <si>
    <t>Assume their all requirements load</t>
  </si>
  <si>
    <t>BlueDog Turbines</t>
  </si>
  <si>
    <t>Enron sells Calvert City project in Kentucky</t>
  </si>
  <si>
    <t>Booth/Virgo</t>
  </si>
  <si>
    <t>Calvert City</t>
  </si>
  <si>
    <t>Enron sells one steam turbine and 161 kV transformer</t>
  </si>
  <si>
    <t>Serve 25% of their default needs for residential class</t>
  </si>
  <si>
    <t>43 Deals</t>
  </si>
  <si>
    <t>Sale of two 7EA turbines - Total deal value is $8M with a 50% split with West Power</t>
  </si>
  <si>
    <t>Sale of Plano, IL site</t>
  </si>
  <si>
    <t>Sale of D5A turbine - Total deal value is $1.5M with a 50% split with West Power</t>
  </si>
  <si>
    <t>Sale of Turbines</t>
  </si>
  <si>
    <t>Xcel</t>
  </si>
  <si>
    <t>Exelon</t>
  </si>
  <si>
    <t>Baughman</t>
  </si>
  <si>
    <t>Hammond</t>
  </si>
  <si>
    <t>Berstein</t>
  </si>
  <si>
    <t>East Power                                          April 5, 2001</t>
  </si>
  <si>
    <t>CRRA</t>
  </si>
  <si>
    <t>Back-to-back commodity with $225M prepay</t>
  </si>
  <si>
    <t>Enron sells 100 MW capacity</t>
  </si>
  <si>
    <t>Assume remaining default service needs for their residential and commercial classes</t>
  </si>
  <si>
    <t>Load shape/load following to West Hub</t>
  </si>
  <si>
    <t>Manitoba Hydro</t>
  </si>
  <si>
    <t>Buy 100 MW 5x16</t>
  </si>
  <si>
    <t>Buy 200 MW hourly call option, 2x24</t>
  </si>
  <si>
    <t>Sell 150 MW hurly call option, 5x16</t>
  </si>
  <si>
    <t>Q1 COMPLETED DEALS</t>
  </si>
  <si>
    <t>Q2 COMPLETED DEALS</t>
  </si>
  <si>
    <t>East Power                                          April 12, 2001</t>
  </si>
  <si>
    <t>Las Vegas Turbines</t>
  </si>
  <si>
    <t>Montana Power</t>
  </si>
  <si>
    <t>Exclusivity consideration for the Westinghouse 501D5A.  Total deal value was $200k with a 50/50 split with West Orig</t>
  </si>
  <si>
    <t>EES Inc.</t>
  </si>
  <si>
    <t>Valderrama</t>
  </si>
  <si>
    <t>Split Rock Energy</t>
  </si>
  <si>
    <t>Clynes/ Sewell</t>
  </si>
  <si>
    <t>Sewell</t>
  </si>
  <si>
    <t>SIGE</t>
  </si>
  <si>
    <t>Dalton</t>
  </si>
  <si>
    <t>Axia</t>
  </si>
  <si>
    <t>Morgan Stanley</t>
  </si>
  <si>
    <t>Braddock</t>
  </si>
  <si>
    <t>Buy 50 MW, 5X16</t>
  </si>
  <si>
    <t>Sell 7 MW, 7X24 into Duquesne</t>
  </si>
  <si>
    <t>Buy/Sell 100 MW, 5X16 into Cinergy</t>
  </si>
  <si>
    <t>ENA to buy 25 MW at Fla./Ga. Border.  All firm LD, 5X16, June '01</t>
  </si>
  <si>
    <t>Sell 50 MW capacity</t>
  </si>
  <si>
    <t>El Paso</t>
  </si>
  <si>
    <t>Deal value was one hundred dollars</t>
  </si>
  <si>
    <t>Sale of Las Vegas Turbines.  Total deal value was $5.7M ($2.1-East, $2.1-West and $1.5-QF)</t>
  </si>
  <si>
    <t>Pending Detail</t>
  </si>
  <si>
    <t>Sell 150 MW hourly call option, 5x16</t>
  </si>
  <si>
    <t>ENA to buy 25MW at Fla./Ga. Border and sell 50MW into SOCO.  All firm LD, 5X16, Jul-Aug</t>
  </si>
  <si>
    <t>Assume remaining default service needs for their residential and commercial classes.  Term, 7/1/01-6/30/02.  Size, 2.5 MM Mwh.  Nstar still undecided about how much of this load they want to lock in.</t>
  </si>
  <si>
    <t xml:space="preserve">Assume their all requirements load.  Term, 06/01 - 09/02.  Size, 150 W peak, 850,000 MWh.  Submitted proposal 3/23.  </t>
  </si>
  <si>
    <t>Buyout of last seven years of capacity and energy contract.  Term, Summer 02-08.  Size, 150 MW 2002-2004, 175 MW 2005, 200 MW 2006-2008.</t>
  </si>
  <si>
    <t>Enron flips Haywood development site to AES with milestone payment for Interconnect Agreement with TVA.  Definitive agreements with AES 100% complete.  Interconnect Agreement with TVA being negotiated.  AES agreed to additional $1.2M cost savings incentive.</t>
  </si>
  <si>
    <t>Enron sells its 50% equity interest in the Doyle project in Georgia to project partner, Walton EMC.  Size, 342 MW.  On-going contact with Walton as plant issues are resolved and potential sale value is established.</t>
  </si>
  <si>
    <t>Sale of Plano, IL site.  Exclusivity agreement has been signed with PSEG.  PSEG in process of performing its due diligence.</t>
  </si>
  <si>
    <t>Sale of Enron's cash flow interest.  In process of preparing prospectus for potential customers.</t>
  </si>
  <si>
    <t>Enron sells one steam turbine and 161 kV transformer.  In process of identifying potential customers.</t>
  </si>
  <si>
    <t>Sale of two 7EA turbines - Total deal value is $8M with a 50% split with West Power.  CA signed, pricing under discussion.</t>
  </si>
  <si>
    <t>Enron sells Calvert City project in Kentucky.  Potential buyers reviewing due diligence binders.  Final CAs being prepared.</t>
  </si>
  <si>
    <t>Sale of D5A turbine - Total deal value is $1.5M with a 50% split with West Power.  Initial contact has been made with potential customers.  CAs have been signed wit several counterparties and pricing is being negotiated.</t>
  </si>
  <si>
    <t>Curry</t>
  </si>
  <si>
    <t>BP Energy (Green Mountain Power)</t>
  </si>
  <si>
    <t>Quaterly structuring fees associated with off balance sheet assets</t>
  </si>
  <si>
    <t>East Power                                          April 19, 2001</t>
  </si>
  <si>
    <t>19 Deals &lt; $1M each</t>
  </si>
  <si>
    <t>Reversal of Q1 origination that should have been granted to the Interest Rate Desk.</t>
  </si>
  <si>
    <t>QSE/All Req.  Power Supply.  Estimated value to be determined.</t>
  </si>
  <si>
    <t>Q301</t>
  </si>
  <si>
    <t>Notes</t>
  </si>
  <si>
    <t>We're buying our way out of a bad position; we're paying to get out of the contract.  The $5M represents what we're saving in the long run %5m is an estimate of our position - what we paid.</t>
  </si>
  <si>
    <t>We're buying our way out of a bad position; we're paying to get out of the contract.  The $5M represents what we're saving in the long.</t>
  </si>
  <si>
    <t>We are acting as the default provider.  When a customer has the right to choose a provider and for whatever reason they don't, we automatically have the right to supply them with power.</t>
  </si>
  <si>
    <t>QSE (Qualified Scheduling Entity). We are handling the scheduling of power as well as all settlements.  We are also procuring ancilliary services on their behalf.</t>
  </si>
  <si>
    <t>Non-Refundable deposit.  Total value is $3M with a 50/50 split with West Power.</t>
  </si>
  <si>
    <t>Sale of D5A turbine - Total deal value is $1.5M with a 50% split with West Power.  Initial contact has been made with potential customers.  CAs have been signed with several counterparties and pricing is being negotiated.</t>
  </si>
  <si>
    <t>We have a 12.5% interest thru 6/30/08 and a 24% interest thru 12/31/19 and we're looking to sell our cash flow interest back to Aquilla so they'll fully own the plant, we're monetizing the cash flows.  We originally had a gas purchase agreeement with Onondaga and when they restructured with Niagara Mohawk, we were given the opportunity to restructure our gas purchase agreement.</t>
  </si>
  <si>
    <t>20% - Nstar still undecided about load they want to lock in, too much hassle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</si>
  <si>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</t>
  </si>
  <si>
    <t>Blue Dog Turbines (Northwestern)</t>
  </si>
  <si>
    <t>Sale of Las Vegas turbines - Total deal value is $5.7M ($2.1M - East, $2.1M West and $1.5M QF)</t>
  </si>
  <si>
    <t>Sale of Blue Dog Turbines.  Total deal value is $5M with a 50/50 split with West Power.</t>
  </si>
  <si>
    <t>East Power                                          April 26, 2001</t>
  </si>
  <si>
    <t xml:space="preserve">QSE/All Req.  Power Supply.  </t>
  </si>
  <si>
    <t>21 Deals &lt; $1M each</t>
  </si>
  <si>
    <t>Sale of Blue Dog Turbines.  Total deal value is $8M with a 50/50 split with West Power.  $1M was recognized in Q1.</t>
  </si>
  <si>
    <t>East Power                                          May 3, 2001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</si>
  <si>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happening.  Remove per Billy Fleenor who spoke with Llorda</t>
  </si>
  <si>
    <t>24 Deals &lt; $1M each</t>
  </si>
  <si>
    <t>Quarterly structuring fees associated with off balance sheet assets</t>
  </si>
  <si>
    <t>East Power                                          May 10, 2001</t>
  </si>
  <si>
    <t>.</t>
  </si>
  <si>
    <t>East Power                                          May 17, 2001</t>
  </si>
  <si>
    <t>East Power                                          May 24, 2001</t>
  </si>
  <si>
    <t>Sale of D5A turbine - Total deal value is $1.5M with a 50% split with West Power.  In process of identifying potential customers/talking to equipment brokers.</t>
  </si>
  <si>
    <t>East Power                                          May 31, 2001</t>
  </si>
  <si>
    <t>AIG Highstar</t>
  </si>
  <si>
    <t>Sale of a financial put option for 2001.</t>
  </si>
  <si>
    <t>East Power                                          June 6, 2001</t>
  </si>
  <si>
    <t>On justice schedule for no value</t>
  </si>
  <si>
    <t>I do not see on Justice schedule.</t>
  </si>
  <si>
    <t>East Power                                          June 14, 2001</t>
  </si>
  <si>
    <t>OPPD</t>
  </si>
  <si>
    <t>Buyout of '02 capacity contract</t>
  </si>
  <si>
    <t>Deals &lt; $500 K each</t>
  </si>
  <si>
    <t>Allegheny</t>
  </si>
  <si>
    <t>Kelly</t>
  </si>
  <si>
    <t>NRG</t>
  </si>
  <si>
    <t>Asset management.</t>
  </si>
  <si>
    <t>Q3 COMPLETED DEALS</t>
  </si>
  <si>
    <t>Virgo</t>
  </si>
  <si>
    <t>Sale of steam turbine. Split between East, West and S.A.</t>
  </si>
  <si>
    <t>Upside payment on AES site sale.</t>
  </si>
  <si>
    <t>Sale of Blue Dog Turbines.  Revised deal value is $9.1M with a 50/50 split with West Power.  $1M was recognized in Q1 and $7 M was recognized in Q2..</t>
  </si>
  <si>
    <t>Additional upside payment on AES site sale.</t>
  </si>
  <si>
    <t>FPLE/Calpine</t>
  </si>
  <si>
    <t>San Antonio</t>
  </si>
  <si>
    <t>Renewable energy sale.</t>
  </si>
  <si>
    <t>East Power                                          September 6, 2001</t>
  </si>
  <si>
    <t>ETECH</t>
  </si>
  <si>
    <t>Alcoa</t>
  </si>
  <si>
    <t>Services Opportunities</t>
  </si>
  <si>
    <t>MidWest</t>
  </si>
  <si>
    <t>Services opportunity at Alcoa's Warrick Facility in Indiana</t>
  </si>
  <si>
    <t>Archer Daniels Midland</t>
  </si>
  <si>
    <t>Baughman/Clynes</t>
  </si>
  <si>
    <t>Energy Services trial at various facilities.</t>
  </si>
  <si>
    <t>Enron Sells interest in Ft. Pierce Repowering Project to AIG</t>
  </si>
  <si>
    <t>Ercot</t>
  </si>
  <si>
    <t>1Q02 TOTAL</t>
  </si>
  <si>
    <t>FT. Pierce</t>
  </si>
  <si>
    <t>Failey/Gimble</t>
  </si>
  <si>
    <t>Talked to C. Sherman on 9/27.  He said to leave in the current Quarter.  Listed as 20% on Lex's schedule.</t>
  </si>
  <si>
    <t>Q4 COMPLETED DEALS</t>
  </si>
  <si>
    <t>XERS</t>
  </si>
  <si>
    <t>Sempra</t>
  </si>
  <si>
    <t>Tombigbee</t>
  </si>
  <si>
    <t>Deals &lt;$50K(Midwest)</t>
  </si>
  <si>
    <t>Deals &lt;$50K(Southeast)</t>
  </si>
  <si>
    <t>Q4</t>
  </si>
  <si>
    <t>Forster</t>
  </si>
  <si>
    <t>CPN Prepay</t>
  </si>
  <si>
    <t>Tricoli</t>
  </si>
  <si>
    <t>Acevedo</t>
  </si>
  <si>
    <t xml:space="preserve">Tauton </t>
  </si>
  <si>
    <t>Llordra</t>
  </si>
  <si>
    <t>25MW Sale</t>
  </si>
  <si>
    <t>MHEB</t>
  </si>
  <si>
    <t>Long Term Service Agreement</t>
  </si>
  <si>
    <t>Daulton</t>
  </si>
  <si>
    <t>Service Agreement</t>
  </si>
  <si>
    <t>East Power                                          October 25, 2001</t>
  </si>
  <si>
    <t>x</t>
  </si>
  <si>
    <t>Walton</t>
  </si>
  <si>
    <t>Archer Daniels</t>
  </si>
  <si>
    <t>Energy Services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</si>
</sst>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  <numFmt numFmtId="171" formatCode="_(* #,##0.0_);_(* \(#,##0.0\);_(* &quot;-&quot;?_);_(@_)"/>
  </numFmts>
  <fonts count="28" x14ac:knownFonts="1">
    <font>
      <sz val="10"/>
      <name val="Arial"/>
    </font>
    <font>
      <sz val="10"/>
      <name val="Arial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color indexed="39"/>
      <name val="Arial Narrow"/>
      <family val="2"/>
    </font>
    <font>
      <b/>
      <sz val="11"/>
      <color indexed="12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4"/>
      <name val="Arial Narrow"/>
      <family val="2"/>
    </font>
    <font>
      <sz val="10"/>
      <color indexed="14"/>
      <name val="Arial Narrow"/>
      <family val="2"/>
    </font>
    <font>
      <b/>
      <sz val="10"/>
      <color indexed="61"/>
      <name val="Arial"/>
      <family val="2"/>
    </font>
    <font>
      <sz val="10"/>
      <color indexed="61"/>
      <name val="Arial Narrow"/>
      <family val="2"/>
    </font>
    <font>
      <b/>
      <sz val="10"/>
      <color indexed="21"/>
      <name val="Arial"/>
      <family val="2"/>
    </font>
    <font>
      <sz val="10"/>
      <color indexed="21"/>
      <name val="Arial Narrow"/>
      <family val="2"/>
    </font>
    <font>
      <b/>
      <sz val="10"/>
      <color indexed="55"/>
      <name val="Arial"/>
      <family val="2"/>
    </font>
    <font>
      <b/>
      <sz val="10"/>
      <color indexed="55"/>
      <name val="Arial Narrow"/>
      <family val="2"/>
    </font>
    <font>
      <sz val="10"/>
      <color indexed="55"/>
      <name val="Arial Narrow"/>
      <family val="2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8">
    <xf numFmtId="0" fontId="0" fillId="0" borderId="0" xfId="0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166" fontId="12" fillId="0" borderId="0" xfId="2" applyNumberFormat="1" applyFont="1" applyFill="1" applyBorder="1" applyAlignment="1">
      <alignment horizontal="left" vertical="center" wrapText="1"/>
    </xf>
    <xf numFmtId="166" fontId="12" fillId="0" borderId="5" xfId="2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vertical="center"/>
    </xf>
    <xf numFmtId="167" fontId="8" fillId="0" borderId="0" xfId="1" applyNumberFormat="1" applyFont="1" applyBorder="1" applyAlignment="1">
      <alignment vertical="center"/>
    </xf>
    <xf numFmtId="9" fontId="8" fillId="0" borderId="0" xfId="1" applyNumberFormat="1" applyFont="1" applyBorder="1" applyAlignment="1">
      <alignment vertical="center"/>
    </xf>
    <xf numFmtId="167" fontId="4" fillId="0" borderId="5" xfId="1" applyNumberFormat="1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6" fontId="6" fillId="2" borderId="2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2" borderId="3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8" fontId="6" fillId="2" borderId="1" xfId="2" applyNumberFormat="1" applyFont="1" applyFill="1" applyBorder="1" applyAlignment="1">
      <alignment vertical="center"/>
    </xf>
    <xf numFmtId="167" fontId="3" fillId="2" borderId="1" xfId="1" applyNumberFormat="1" applyFont="1" applyFill="1" applyBorder="1" applyAlignment="1">
      <alignment vertical="center"/>
    </xf>
    <xf numFmtId="9" fontId="6" fillId="2" borderId="1" xfId="2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64" fontId="9" fillId="0" borderId="0" xfId="0" quotePrefix="1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165" fontId="9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6" fontId="4" fillId="0" borderId="5" xfId="0" applyNumberFormat="1" applyFont="1" applyBorder="1" applyAlignment="1">
      <alignment horizontal="right" vertical="center"/>
    </xf>
    <xf numFmtId="9" fontId="8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166" fontId="12" fillId="0" borderId="8" xfId="2" applyNumberFormat="1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12" fillId="0" borderId="8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12" fillId="3" borderId="4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9" fontId="4" fillId="3" borderId="0" xfId="0" applyNumberFormat="1" applyFont="1" applyFill="1" applyBorder="1" applyAlignment="1">
      <alignment horizontal="center" vertical="center"/>
    </xf>
    <xf numFmtId="166" fontId="12" fillId="3" borderId="5" xfId="2" applyNumberFormat="1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43" fontId="12" fillId="0" borderId="5" xfId="1" applyFont="1" applyFill="1" applyBorder="1" applyAlignment="1">
      <alignment horizontal="right" vertical="center" wrapText="1"/>
    </xf>
    <xf numFmtId="6" fontId="12" fillId="0" borderId="5" xfId="2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vertical="center"/>
    </xf>
    <xf numFmtId="168" fontId="6" fillId="0" borderId="1" xfId="2" applyNumberFormat="1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vertical="center"/>
    </xf>
    <xf numFmtId="9" fontId="6" fillId="0" borderId="1" xfId="2" applyNumberFormat="1" applyFont="1" applyFill="1" applyBorder="1" applyAlignment="1">
      <alignment vertical="center"/>
    </xf>
    <xf numFmtId="6" fontId="6" fillId="0" borderId="2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38" fontId="12" fillId="0" borderId="5" xfId="2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9" fontId="8" fillId="0" borderId="0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166" fontId="12" fillId="0" borderId="4" xfId="2" applyNumberFormat="1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6" fontId="3" fillId="0" borderId="0" xfId="0" applyNumberFormat="1" applyFont="1" applyFill="1" applyBorder="1" applyAlignment="1">
      <alignment vertical="center"/>
    </xf>
    <xf numFmtId="167" fontId="4" fillId="0" borderId="5" xfId="1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6" fontId="4" fillId="0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vertical="center"/>
    </xf>
    <xf numFmtId="9" fontId="8" fillId="0" borderId="0" xfId="1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168" fontId="6" fillId="0" borderId="0" xfId="2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9" fontId="6" fillId="0" borderId="0" xfId="2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71" fontId="16" fillId="0" borderId="0" xfId="0" applyNumberFormat="1" applyFont="1" applyFill="1" applyBorder="1"/>
    <xf numFmtId="171" fontId="16" fillId="0" borderId="0" xfId="0" applyNumberFormat="1" applyFont="1" applyFill="1" applyBorder="1" applyAlignment="1">
      <alignment horizontal="center"/>
    </xf>
    <xf numFmtId="0" fontId="16" fillId="0" borderId="0" xfId="0" quotePrefix="1" applyNumberFormat="1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8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166" fontId="17" fillId="0" borderId="0" xfId="2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9" fontId="18" fillId="0" borderId="0" xfId="0" applyNumberFormat="1" applyFont="1" applyFill="1" applyBorder="1" applyAlignment="1">
      <alignment horizontal="center" vertical="center"/>
    </xf>
    <xf numFmtId="166" fontId="17" fillId="0" borderId="5" xfId="2" applyNumberFormat="1" applyFont="1" applyFill="1" applyBorder="1" applyAlignment="1">
      <alignment horizontal="righ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vertical="center"/>
    </xf>
    <xf numFmtId="167" fontId="19" fillId="0" borderId="0" xfId="1" applyNumberFormat="1" applyFont="1" applyFill="1" applyBorder="1" applyAlignment="1">
      <alignment vertical="center"/>
    </xf>
    <xf numFmtId="9" fontId="19" fillId="0" borderId="0" xfId="1" applyNumberFormat="1" applyFont="1" applyFill="1" applyBorder="1" applyAlignment="1">
      <alignment vertical="center"/>
    </xf>
    <xf numFmtId="167" fontId="18" fillId="0" borderId="5" xfId="1" applyNumberFormat="1" applyFont="1" applyFill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167" fontId="8" fillId="0" borderId="12" xfId="1" applyNumberFormat="1" applyFont="1" applyFill="1" applyBorder="1" applyAlignment="1">
      <alignment vertical="center"/>
    </xf>
    <xf numFmtId="9" fontId="8" fillId="0" borderId="12" xfId="0" applyNumberFormat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center" vertical="center" wrapText="1"/>
    </xf>
    <xf numFmtId="167" fontId="4" fillId="0" borderId="14" xfId="1" applyNumberFormat="1" applyFont="1" applyFill="1" applyBorder="1" applyAlignment="1">
      <alignment vertical="center"/>
    </xf>
    <xf numFmtId="166" fontId="12" fillId="0" borderId="15" xfId="2" applyNumberFormat="1" applyFont="1" applyFill="1" applyBorder="1" applyAlignment="1">
      <alignment horizontal="righ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/>
    </xf>
    <xf numFmtId="166" fontId="24" fillId="0" borderId="0" xfId="2" applyNumberFormat="1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>
      <alignment horizontal="center" vertical="center"/>
    </xf>
    <xf numFmtId="166" fontId="24" fillId="0" borderId="5" xfId="2" applyNumberFormat="1" applyFont="1" applyFill="1" applyBorder="1" applyAlignment="1">
      <alignment horizontal="right" vertical="center" wrapText="1"/>
    </xf>
    <xf numFmtId="0" fontId="8" fillId="0" borderId="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 indent="1"/>
    </xf>
    <xf numFmtId="6" fontId="6" fillId="0" borderId="5" xfId="0" applyNumberFormat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left" vertical="center" indent="1"/>
    </xf>
    <xf numFmtId="0" fontId="3" fillId="0" borderId="12" xfId="0" applyFont="1" applyFill="1" applyBorder="1" applyAlignment="1">
      <alignment vertical="center"/>
    </xf>
    <xf numFmtId="168" fontId="6" fillId="0" borderId="12" xfId="2" applyNumberFormat="1" applyFont="1" applyFill="1" applyBorder="1" applyAlignment="1">
      <alignment vertical="center"/>
    </xf>
    <xf numFmtId="167" fontId="3" fillId="0" borderId="12" xfId="1" applyNumberFormat="1" applyFont="1" applyFill="1" applyBorder="1" applyAlignment="1">
      <alignment vertical="center"/>
    </xf>
    <xf numFmtId="9" fontId="6" fillId="0" borderId="12" xfId="2" applyNumberFormat="1" applyFont="1" applyFill="1" applyBorder="1" applyAlignment="1">
      <alignment vertical="center"/>
    </xf>
    <xf numFmtId="6" fontId="6" fillId="0" borderId="13" xfId="0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 indent="1"/>
    </xf>
    <xf numFmtId="0" fontId="6" fillId="0" borderId="14" xfId="0" applyFont="1" applyFill="1" applyBorder="1" applyAlignment="1">
      <alignment horizontal="left" vertical="center" indent="1"/>
    </xf>
    <xf numFmtId="0" fontId="3" fillId="0" borderId="14" xfId="0" applyFont="1" applyFill="1" applyBorder="1" applyAlignment="1">
      <alignment vertical="center"/>
    </xf>
    <xf numFmtId="168" fontId="6" fillId="0" borderId="14" xfId="2" applyNumberFormat="1" applyFont="1" applyFill="1" applyBorder="1" applyAlignment="1">
      <alignment vertical="center"/>
    </xf>
    <xf numFmtId="167" fontId="3" fillId="0" borderId="14" xfId="1" applyNumberFormat="1" applyFont="1" applyFill="1" applyBorder="1" applyAlignment="1">
      <alignment vertical="center"/>
    </xf>
    <xf numFmtId="9" fontId="6" fillId="0" borderId="14" xfId="2" applyNumberFormat="1" applyFont="1" applyFill="1" applyBorder="1" applyAlignment="1">
      <alignment vertical="center"/>
    </xf>
    <xf numFmtId="6" fontId="6" fillId="0" borderId="15" xfId="0" applyNumberFormat="1" applyFont="1" applyFill="1" applyBorder="1" applyAlignment="1">
      <alignment horizontal="right" vertical="center"/>
    </xf>
    <xf numFmtId="0" fontId="27" fillId="0" borderId="16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0</xdr:colOff>
      <xdr:row>0</xdr:row>
      <xdr:rowOff>45720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 flipH="1">
          <a:off x="3810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23553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23556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>
          <a:off x="0" y="45720"/>
          <a:ext cx="69494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>
          <a:off x="10828020" y="1150620"/>
          <a:ext cx="1021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2531" name="Line 3"/>
        <xdr:cNvSpPr>
          <a:spLocks noChangeShapeType="1"/>
        </xdr:cNvSpPr>
      </xdr:nvSpPr>
      <xdr:spPr bwMode="auto">
        <a:xfrm flipH="1">
          <a:off x="680466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22532" name="Line 4"/>
        <xdr:cNvSpPr>
          <a:spLocks noChangeShapeType="1"/>
        </xdr:cNvSpPr>
      </xdr:nvSpPr>
      <xdr:spPr bwMode="auto">
        <a:xfrm flipH="1">
          <a:off x="0" y="38100"/>
          <a:ext cx="69494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2533" name="Line 5"/>
        <xdr:cNvSpPr>
          <a:spLocks noChangeShapeType="1"/>
        </xdr:cNvSpPr>
      </xdr:nvSpPr>
      <xdr:spPr bwMode="auto">
        <a:xfrm flipH="1">
          <a:off x="10828020" y="1150620"/>
          <a:ext cx="1021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2534" name="Line 6"/>
        <xdr:cNvSpPr>
          <a:spLocks noChangeShapeType="1"/>
        </xdr:cNvSpPr>
      </xdr:nvSpPr>
      <xdr:spPr bwMode="auto">
        <a:xfrm flipH="1">
          <a:off x="680466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0</xdr:colOff>
      <xdr:row>0</xdr:row>
      <xdr:rowOff>45720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H="1">
          <a:off x="3810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3316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3317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3318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5361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5362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5363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5364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5365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5366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8433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8434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8435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8436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8437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8438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workbookViewId="0">
      <selection activeCell="A16" sqref="A16:H16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hidden="1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6384" width="9.109375" style="12"/>
  </cols>
  <sheetData>
    <row r="1" spans="1:19" ht="27.9" customHeight="1" x14ac:dyDescent="0.25">
      <c r="A1" s="3"/>
      <c r="B1" s="3"/>
      <c r="C1" s="3"/>
      <c r="D1" s="3"/>
      <c r="E1" s="3"/>
      <c r="F1" s="3"/>
    </row>
    <row r="2" spans="1:19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91</v>
      </c>
      <c r="I2" s="39"/>
      <c r="J2" s="2"/>
      <c r="K2" s="2"/>
      <c r="L2" s="39"/>
    </row>
    <row r="3" spans="1:19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9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27.9" customHeight="1" x14ac:dyDescent="0.25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95</v>
      </c>
      <c r="I11" s="13"/>
      <c r="J11" s="15"/>
      <c r="K11" s="13"/>
      <c r="L11" s="20">
        <v>15000</v>
      </c>
      <c r="P11" s="62"/>
    </row>
    <row r="12" spans="1:19" s="14" customFormat="1" ht="65.25" customHeight="1" x14ac:dyDescent="0.25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9" s="14" customFormat="1" ht="27.9" customHeight="1" x14ac:dyDescent="0.25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74</v>
      </c>
      <c r="I13" s="13"/>
      <c r="J13" s="15"/>
      <c r="K13" s="13"/>
      <c r="L13" s="20">
        <v>5500</v>
      </c>
      <c r="P13" s="62"/>
    </row>
    <row r="14" spans="1:19" s="14" customFormat="1" ht="27.9" customHeight="1" x14ac:dyDescent="0.25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49</v>
      </c>
      <c r="I14" s="13"/>
      <c r="J14" s="15"/>
      <c r="K14" s="13"/>
      <c r="L14" s="20">
        <v>5000</v>
      </c>
      <c r="P14" s="62"/>
    </row>
    <row r="15" spans="1:19" s="14" customFormat="1" ht="65.25" customHeight="1" x14ac:dyDescent="0.25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82</v>
      </c>
      <c r="I15" s="13"/>
      <c r="J15" s="15"/>
      <c r="K15" s="13"/>
      <c r="L15" s="20">
        <v>4000</v>
      </c>
      <c r="P15" s="65" t="s">
        <v>32</v>
      </c>
    </row>
    <row r="16" spans="1:19" s="14" customFormat="1" ht="75" customHeight="1" x14ac:dyDescent="0.25">
      <c r="A16" s="16" t="s">
        <v>17</v>
      </c>
      <c r="B16" s="17"/>
      <c r="C16" s="18" t="s">
        <v>7</v>
      </c>
      <c r="E16" s="18" t="s">
        <v>63</v>
      </c>
      <c r="F16" s="18" t="s">
        <v>18</v>
      </c>
      <c r="H16" s="19" t="s">
        <v>65</v>
      </c>
      <c r="I16" s="13"/>
      <c r="J16" s="15">
        <v>0.7</v>
      </c>
      <c r="K16" s="13"/>
      <c r="L16" s="20">
        <v>3000</v>
      </c>
      <c r="P16" s="62"/>
      <c r="S16" s="19"/>
    </row>
    <row r="17" spans="1:19" s="14" customFormat="1" ht="41.25" customHeight="1" x14ac:dyDescent="0.25">
      <c r="A17" s="16" t="s">
        <v>26</v>
      </c>
      <c r="B17" s="17"/>
      <c r="C17" s="18" t="s">
        <v>15</v>
      </c>
      <c r="E17" s="18" t="s">
        <v>66</v>
      </c>
      <c r="F17" s="18" t="s">
        <v>25</v>
      </c>
      <c r="H17" s="19" t="s">
        <v>27</v>
      </c>
      <c r="I17" s="13"/>
      <c r="J17" s="15"/>
      <c r="K17" s="13"/>
      <c r="L17" s="20">
        <v>3000</v>
      </c>
      <c r="P17" s="62"/>
    </row>
    <row r="18" spans="1:19" s="14" customFormat="1" ht="41.25" customHeight="1" x14ac:dyDescent="0.25">
      <c r="A18" s="16" t="s">
        <v>40</v>
      </c>
      <c r="B18" s="17"/>
      <c r="C18" s="18" t="s">
        <v>15</v>
      </c>
      <c r="E18" s="18" t="s">
        <v>41</v>
      </c>
      <c r="F18" s="18" t="s">
        <v>25</v>
      </c>
      <c r="H18" s="19" t="s">
        <v>42</v>
      </c>
      <c r="I18" s="13"/>
      <c r="J18" s="15"/>
      <c r="K18" s="13"/>
      <c r="L18" s="20">
        <v>3000</v>
      </c>
      <c r="P18" s="62"/>
    </row>
    <row r="19" spans="1:19" s="14" customFormat="1" ht="27.9" customHeight="1" x14ac:dyDescent="0.25">
      <c r="A19" s="16" t="s">
        <v>53</v>
      </c>
      <c r="B19" s="17"/>
      <c r="C19" s="18" t="s">
        <v>7</v>
      </c>
      <c r="E19" s="18" t="s">
        <v>54</v>
      </c>
      <c r="F19" s="18" t="s">
        <v>25</v>
      </c>
      <c r="H19" s="19" t="s">
        <v>83</v>
      </c>
      <c r="I19" s="13"/>
      <c r="J19" s="15"/>
      <c r="K19" s="13"/>
      <c r="L19" s="20">
        <v>2200</v>
      </c>
      <c r="P19" s="62"/>
    </row>
    <row r="20" spans="1:19" s="14" customFormat="1" ht="41.25" customHeight="1" x14ac:dyDescent="0.25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45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5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76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5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84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5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79</v>
      </c>
      <c r="I23" s="13"/>
      <c r="J23" s="15"/>
      <c r="K23" s="13"/>
      <c r="L23" s="20">
        <v>250</v>
      </c>
      <c r="P23" s="62"/>
    </row>
    <row r="24" spans="1:19" ht="11.25" customHeight="1" x14ac:dyDescent="0.25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" customHeight="1" x14ac:dyDescent="0.25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53700</v>
      </c>
      <c r="P25" s="61"/>
    </row>
    <row r="26" spans="1:19" ht="11.25" customHeight="1" x14ac:dyDescent="0.25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3.8" x14ac:dyDescent="0.25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5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3.8" x14ac:dyDescent="0.25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3.8" x14ac:dyDescent="0.25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3.8" x14ac:dyDescent="0.25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" customHeight="1" x14ac:dyDescent="0.25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61700</v>
      </c>
      <c r="P32" s="66"/>
    </row>
    <row r="33" spans="1:19" s="85" customFormat="1" ht="27.9" customHeight="1" x14ac:dyDescent="0.25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5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5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" hidden="1" customHeight="1" x14ac:dyDescent="0.25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5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" hidden="1" customHeight="1" x14ac:dyDescent="0.25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" hidden="1" customHeight="1" x14ac:dyDescent="0.25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" hidden="1" customHeight="1" x14ac:dyDescent="0.25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" hidden="1" customHeight="1" x14ac:dyDescent="0.25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" hidden="1" customHeight="1" x14ac:dyDescent="0.25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" hidden="1" customHeight="1" x14ac:dyDescent="0.25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" hidden="1" customHeight="1" x14ac:dyDescent="0.25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" hidden="1" customHeight="1" x14ac:dyDescent="0.25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" customHeight="1" x14ac:dyDescent="0.25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5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6.25" customHeight="1" x14ac:dyDescent="0.25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6.25" customHeight="1" x14ac:dyDescent="0.25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100</v>
      </c>
      <c r="I50" s="13"/>
      <c r="J50" s="15"/>
      <c r="K50" s="13"/>
      <c r="L50" s="20">
        <v>134</v>
      </c>
      <c r="P50" s="63"/>
      <c r="S50" s="19"/>
    </row>
    <row r="51" spans="1:19" s="32" customFormat="1" ht="27.9" customHeight="1" x14ac:dyDescent="0.25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402</v>
      </c>
      <c r="P51" s="66"/>
    </row>
    <row r="52" spans="1:19" s="32" customFormat="1" ht="27.9" customHeight="1" x14ac:dyDescent="0.25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26050</v>
      </c>
      <c r="P52" s="66"/>
    </row>
    <row r="53" spans="1:19" s="69" customFormat="1" ht="38.25" hidden="1" customHeight="1" x14ac:dyDescent="0.25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</row>
    <row r="54" spans="1:19" ht="27.9" customHeight="1" x14ac:dyDescent="0.25">
      <c r="E54" s="22"/>
      <c r="F54" s="22"/>
      <c r="G54" s="22"/>
      <c r="J54" s="52"/>
    </row>
    <row r="55" spans="1:19" ht="27.9" customHeight="1" x14ac:dyDescent="0.25">
      <c r="E55" s="22"/>
      <c r="F55" s="22"/>
      <c r="G55" s="22"/>
      <c r="J55" s="52"/>
    </row>
    <row r="56" spans="1:19" ht="27.9" customHeight="1" x14ac:dyDescent="0.25">
      <c r="E56" s="22"/>
      <c r="F56" s="22"/>
      <c r="G56" s="22"/>
    </row>
    <row r="57" spans="1:19" ht="27.9" customHeight="1" x14ac:dyDescent="0.25">
      <c r="E57" s="22"/>
      <c r="F57" s="22"/>
      <c r="G57" s="22"/>
    </row>
    <row r="58" spans="1:19" ht="27.9" customHeight="1" x14ac:dyDescent="0.25">
      <c r="E58" s="22"/>
      <c r="F58" s="22"/>
      <c r="G58" s="22"/>
    </row>
    <row r="59" spans="1:19" ht="27.9" customHeight="1" x14ac:dyDescent="0.25">
      <c r="E59" s="22"/>
      <c r="F59" s="22"/>
      <c r="G59" s="22"/>
    </row>
    <row r="60" spans="1:19" ht="27.9" customHeight="1" x14ac:dyDescent="0.25">
      <c r="E60" s="22"/>
      <c r="F60" s="22"/>
      <c r="G60" s="22"/>
    </row>
    <row r="61" spans="1:19" ht="27.9" customHeight="1" x14ac:dyDescent="0.25">
      <c r="E61" s="22"/>
      <c r="F61" s="22"/>
      <c r="G61" s="22"/>
    </row>
    <row r="62" spans="1:19" ht="27.9" customHeight="1" x14ac:dyDescent="0.25">
      <c r="E62" s="22"/>
      <c r="F62" s="22"/>
      <c r="G62" s="22"/>
    </row>
    <row r="63" spans="1:19" ht="27.9" customHeight="1" x14ac:dyDescent="0.25">
      <c r="E63" s="22"/>
      <c r="F63" s="22"/>
      <c r="G63" s="22"/>
    </row>
    <row r="64" spans="1:19" ht="27.9" customHeight="1" x14ac:dyDescent="0.25">
      <c r="E64" s="22"/>
      <c r="F64" s="22"/>
      <c r="G64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65"/>
  <sheetViews>
    <sheetView topLeftCell="A24" zoomScale="75" workbookViewId="0">
      <selection activeCell="F56" sqref="F56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customWidth="1"/>
    <col min="16" max="16" width="46.109375" style="12" hidden="1" customWidth="1"/>
    <col min="17" max="17" width="65.88671875" style="12" hidden="1" customWidth="1"/>
    <col min="18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179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" hidden="1" customHeight="1" x14ac:dyDescent="0.25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5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" customHeight="1" x14ac:dyDescent="0.25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5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34.5" customHeight="1" x14ac:dyDescent="0.25">
      <c r="A15" s="16" t="s">
        <v>43</v>
      </c>
      <c r="B15" s="17"/>
      <c r="C15" s="18" t="s">
        <v>146</v>
      </c>
      <c r="E15" s="18" t="s">
        <v>44</v>
      </c>
      <c r="F15" s="18" t="s">
        <v>25</v>
      </c>
      <c r="H15" s="19" t="s">
        <v>134</v>
      </c>
      <c r="I15" s="13"/>
      <c r="J15" s="15"/>
      <c r="K15" s="13"/>
      <c r="L15" s="20">
        <v>2000</v>
      </c>
      <c r="P15" s="90"/>
      <c r="Q15" s="63" t="s">
        <v>154</v>
      </c>
    </row>
    <row r="16" spans="1:45" s="14" customFormat="1" ht="34.5" customHeight="1" x14ac:dyDescent="0.25">
      <c r="A16" s="16" t="s">
        <v>174</v>
      </c>
      <c r="B16" s="17"/>
      <c r="C16" s="18" t="s">
        <v>146</v>
      </c>
      <c r="E16" s="18" t="s">
        <v>21</v>
      </c>
      <c r="F16" s="18" t="s">
        <v>20</v>
      </c>
      <c r="H16" s="19" t="s">
        <v>175</v>
      </c>
      <c r="I16" s="13"/>
      <c r="J16" s="15"/>
      <c r="K16" s="13"/>
      <c r="L16" s="20">
        <v>1700</v>
      </c>
      <c r="P16" s="90"/>
      <c r="Q16" s="63"/>
    </row>
    <row r="17" spans="1:45" s="14" customFormat="1" ht="41.25" customHeight="1" x14ac:dyDescent="0.25">
      <c r="A17" s="16" t="s">
        <v>78</v>
      </c>
      <c r="B17" s="17"/>
      <c r="C17" s="18" t="s">
        <v>146</v>
      </c>
      <c r="E17" s="18" t="s">
        <v>66</v>
      </c>
      <c r="F17" s="18" t="s">
        <v>25</v>
      </c>
      <c r="H17" s="19" t="s">
        <v>137</v>
      </c>
      <c r="I17" s="13"/>
      <c r="J17" s="15"/>
      <c r="K17" s="13"/>
      <c r="L17" s="20">
        <v>1000</v>
      </c>
      <c r="P17" s="90"/>
      <c r="Q17" s="62"/>
    </row>
    <row r="18" spans="1:45" s="14" customFormat="1" ht="42" customHeight="1" x14ac:dyDescent="0.25">
      <c r="A18" s="16" t="s">
        <v>38</v>
      </c>
      <c r="B18" s="13"/>
      <c r="C18" s="18" t="s">
        <v>146</v>
      </c>
      <c r="D18" s="58"/>
      <c r="E18" s="18" t="s">
        <v>34</v>
      </c>
      <c r="F18" s="18" t="s">
        <v>25</v>
      </c>
      <c r="G18" s="58"/>
      <c r="H18" s="58" t="s">
        <v>172</v>
      </c>
      <c r="I18" s="13"/>
      <c r="J18" s="15"/>
      <c r="K18" s="13"/>
      <c r="L18" s="20">
        <v>750</v>
      </c>
      <c r="P18" s="16" t="s">
        <v>32</v>
      </c>
      <c r="Q18" s="62"/>
    </row>
    <row r="19" spans="1:45" ht="11.25" customHeight="1" x14ac:dyDescent="0.25">
      <c r="A19" s="59"/>
      <c r="E19" s="22"/>
      <c r="F19" s="22"/>
      <c r="G19" s="22"/>
      <c r="H19" s="22"/>
      <c r="I19" s="22"/>
      <c r="J19" s="23"/>
      <c r="K19" s="22"/>
      <c r="L19" s="24"/>
      <c r="P19" s="21"/>
      <c r="Q19" s="61"/>
    </row>
    <row r="20" spans="1:45" ht="13.8" x14ac:dyDescent="0.25">
      <c r="A20" s="6" t="s">
        <v>11</v>
      </c>
      <c r="B20" s="7"/>
      <c r="C20" s="7"/>
      <c r="D20" s="8"/>
      <c r="E20" s="7"/>
      <c r="F20" s="7"/>
      <c r="G20" s="8"/>
      <c r="H20" s="9"/>
      <c r="I20" s="10"/>
      <c r="J20" s="11"/>
      <c r="K20" s="10"/>
      <c r="L20" s="31">
        <f>SUM(L14:L19)</f>
        <v>8450</v>
      </c>
      <c r="P20" s="21"/>
      <c r="Q20" s="61"/>
    </row>
    <row r="21" spans="1:45" s="14" customFormat="1" ht="53.25" customHeight="1" x14ac:dyDescent="0.25">
      <c r="A21" s="16" t="s">
        <v>23</v>
      </c>
      <c r="B21" s="13"/>
      <c r="C21" s="18" t="s">
        <v>60</v>
      </c>
      <c r="D21" s="58"/>
      <c r="E21" s="18" t="s">
        <v>21</v>
      </c>
      <c r="F21" s="18" t="s">
        <v>16</v>
      </c>
      <c r="G21" s="58"/>
      <c r="H21" s="58" t="s">
        <v>64</v>
      </c>
      <c r="I21" s="13"/>
      <c r="J21" s="15"/>
      <c r="K21" s="13"/>
      <c r="L21" s="20">
        <v>9000</v>
      </c>
      <c r="P21" s="16" t="s">
        <v>32</v>
      </c>
      <c r="Q21" s="94" t="s">
        <v>32</v>
      </c>
    </row>
    <row r="22" spans="1:45" ht="51" customHeight="1" x14ac:dyDescent="0.25">
      <c r="A22" s="16" t="s">
        <v>19</v>
      </c>
      <c r="B22" s="17"/>
      <c r="C22" s="18" t="s">
        <v>60</v>
      </c>
      <c r="E22" s="18" t="s">
        <v>21</v>
      </c>
      <c r="F22" s="18" t="s">
        <v>20</v>
      </c>
      <c r="G22" s="14"/>
      <c r="H22" s="19" t="s">
        <v>58</v>
      </c>
      <c r="I22" s="13"/>
      <c r="J22" s="15">
        <v>0.7</v>
      </c>
      <c r="K22" s="13"/>
      <c r="L22" s="75">
        <v>0</v>
      </c>
      <c r="M22" s="14"/>
      <c r="N22" s="14"/>
      <c r="O22" s="14"/>
      <c r="P22" s="91" t="s">
        <v>22</v>
      </c>
      <c r="Q22" s="62"/>
      <c r="S22" s="19"/>
    </row>
    <row r="23" spans="1:45" s="14" customFormat="1" ht="80.25" customHeight="1" x14ac:dyDescent="0.25">
      <c r="A23" s="16" t="s">
        <v>17</v>
      </c>
      <c r="B23" s="17"/>
      <c r="C23" s="18" t="s">
        <v>15</v>
      </c>
      <c r="E23" s="18" t="s">
        <v>63</v>
      </c>
      <c r="F23" s="18" t="s">
        <v>18</v>
      </c>
      <c r="H23" s="19" t="s">
        <v>65</v>
      </c>
      <c r="I23" s="13"/>
      <c r="J23" s="15"/>
      <c r="K23" s="13"/>
      <c r="L23" s="20">
        <v>3000</v>
      </c>
      <c r="P23" s="16"/>
      <c r="Q23" s="62"/>
    </row>
    <row r="24" spans="1:45" ht="13.8" x14ac:dyDescent="0.25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3.8" x14ac:dyDescent="0.25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SUM(L21:L24)</f>
        <v>12000</v>
      </c>
      <c r="P25" s="21"/>
      <c r="Q25" s="61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" customHeight="1" x14ac:dyDescent="0.25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+L13+L20+L25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" customHeight="1" x14ac:dyDescent="0.25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5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5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" hidden="1" customHeight="1" x14ac:dyDescent="0.25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" hidden="1" customHeight="1" x14ac:dyDescent="0.25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5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" hidden="1" customHeight="1" x14ac:dyDescent="0.25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" hidden="1" customHeight="1" x14ac:dyDescent="0.25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" hidden="1" customHeight="1" x14ac:dyDescent="0.25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" hidden="1" customHeight="1" x14ac:dyDescent="0.25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" hidden="1" customHeight="1" x14ac:dyDescent="0.25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" hidden="1" customHeight="1" x14ac:dyDescent="0.25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" hidden="1" customHeight="1" x14ac:dyDescent="0.25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" customHeight="1" x14ac:dyDescent="0.25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5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" customHeight="1" x14ac:dyDescent="0.25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5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5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5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5">
      <c r="A48" s="16" t="s">
        <v>180</v>
      </c>
      <c r="B48" s="17"/>
      <c r="C48" s="18" t="s">
        <v>15</v>
      </c>
      <c r="E48" s="18" t="s">
        <v>47</v>
      </c>
      <c r="F48" s="18" t="s">
        <v>48</v>
      </c>
      <c r="H48" s="19" t="s">
        <v>181</v>
      </c>
      <c r="I48" s="13"/>
      <c r="J48" s="15"/>
      <c r="K48" s="13"/>
      <c r="L48" s="20">
        <v>1500</v>
      </c>
      <c r="P48" s="91"/>
      <c r="Q48" s="62"/>
      <c r="S48" s="19"/>
    </row>
    <row r="49" spans="1:45" s="14" customFormat="1" ht="27.75" customHeight="1" x14ac:dyDescent="0.25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50</v>
      </c>
      <c r="I49" s="13"/>
      <c r="J49" s="15"/>
      <c r="K49" s="13"/>
      <c r="L49" s="20">
        <f>3948-1500</f>
        <v>2448</v>
      </c>
      <c r="P49" s="91"/>
      <c r="Q49" s="62"/>
      <c r="S49" s="19"/>
    </row>
    <row r="50" spans="1:45" s="14" customFormat="1" ht="27.75" customHeight="1" x14ac:dyDescent="0.25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45" s="14" customFormat="1" ht="26.25" customHeight="1" x14ac:dyDescent="0.25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167</v>
      </c>
      <c r="I51" s="13"/>
      <c r="J51" s="15"/>
      <c r="K51" s="13"/>
      <c r="L51" s="87">
        <v>-250</v>
      </c>
      <c r="P51" s="91"/>
      <c r="Q51" s="62"/>
      <c r="S51" s="19"/>
    </row>
    <row r="52" spans="1:45" s="32" customFormat="1" ht="27.9" customHeight="1" x14ac:dyDescent="0.25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SUM(L44:L51)</f>
        <v>13331</v>
      </c>
      <c r="P52" s="92"/>
      <c r="Q52" s="64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32" customFormat="1" ht="27.9" customHeight="1" x14ac:dyDescent="0.25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+L42+L52</f>
        <v>38979</v>
      </c>
      <c r="P53" s="92"/>
      <c r="Q53" s="66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</row>
    <row r="54" spans="1:45" s="69" customFormat="1" ht="38.25" hidden="1" customHeight="1" x14ac:dyDescent="0.25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1:45" ht="27.9" customHeight="1" x14ac:dyDescent="0.25">
      <c r="E55" s="22"/>
      <c r="F55" s="22"/>
      <c r="G55" s="22"/>
      <c r="J55" s="52"/>
    </row>
    <row r="56" spans="1:45" ht="27.9" customHeight="1" x14ac:dyDescent="0.25">
      <c r="E56" s="22"/>
      <c r="F56" s="22"/>
      <c r="G56" s="22"/>
      <c r="J56" s="5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  <row r="64" spans="1:45" ht="27.9" customHeight="1" x14ac:dyDescent="0.25">
      <c r="E64" s="22"/>
      <c r="F64" s="22"/>
      <c r="G64" s="22"/>
    </row>
    <row r="65" spans="5:7" ht="27.9" customHeight="1" x14ac:dyDescent="0.25">
      <c r="E65" s="22"/>
      <c r="F65" s="22"/>
      <c r="G65" s="2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2" sqref="D12"/>
    </sheetView>
  </sheetViews>
  <sheetFormatPr defaultRowHeight="13.2" x14ac:dyDescent="0.25"/>
  <cols>
    <col min="1" max="1" width="18.109375" customWidth="1"/>
    <col min="2" max="2" width="2.109375" customWidth="1"/>
    <col min="4" max="4" width="2.44140625" customWidth="1"/>
    <col min="7" max="7" width="2.44140625" customWidth="1"/>
    <col min="8" max="8" width="30.6640625" customWidth="1"/>
  </cols>
  <sheetData>
    <row r="1" spans="1:12" ht="13.8" x14ac:dyDescent="0.25">
      <c r="A1" s="38" t="s">
        <v>9</v>
      </c>
      <c r="B1" s="38"/>
      <c r="C1" s="38"/>
      <c r="D1" s="1"/>
      <c r="E1" s="1"/>
      <c r="F1" s="1"/>
      <c r="G1" s="2"/>
      <c r="H1" s="38" t="s">
        <v>196</v>
      </c>
      <c r="I1" s="39"/>
      <c r="J1" s="2"/>
      <c r="K1" s="2"/>
      <c r="L1" s="39"/>
    </row>
    <row r="2" spans="1:12" ht="13.8" x14ac:dyDescent="0.25">
      <c r="A2" s="99"/>
      <c r="B2" s="99"/>
      <c r="C2" s="99"/>
      <c r="D2" s="1"/>
      <c r="E2" s="3"/>
      <c r="F2" s="3"/>
      <c r="G2" s="2"/>
      <c r="H2" s="2"/>
      <c r="I2" s="2"/>
      <c r="J2" s="2"/>
      <c r="K2" s="2"/>
      <c r="L2" s="41"/>
    </row>
    <row r="4" spans="1:12" ht="13.8" x14ac:dyDescent="0.25">
      <c r="A4" s="145" t="s">
        <v>199</v>
      </c>
      <c r="B4" s="146"/>
      <c r="C4" s="146"/>
      <c r="D4" s="146"/>
      <c r="E4" s="147"/>
      <c r="F4" s="147"/>
      <c r="G4" s="147"/>
      <c r="H4" s="146"/>
      <c r="I4" s="146"/>
      <c r="J4" s="148"/>
      <c r="K4" s="146"/>
      <c r="L4" s="149"/>
    </row>
    <row r="5" spans="1:12" ht="38.25" customHeight="1" x14ac:dyDescent="0.25">
      <c r="A5" s="16" t="s">
        <v>198</v>
      </c>
      <c r="B5" s="17"/>
      <c r="C5" s="18" t="s">
        <v>60</v>
      </c>
      <c r="D5" s="14"/>
      <c r="E5" s="18" t="s">
        <v>113</v>
      </c>
      <c r="F5" s="18" t="s">
        <v>200</v>
      </c>
      <c r="G5" s="14"/>
      <c r="H5" s="19" t="s">
        <v>201</v>
      </c>
      <c r="I5" s="13"/>
      <c r="J5" s="15"/>
      <c r="K5" s="13"/>
      <c r="L5" s="20">
        <v>350</v>
      </c>
    </row>
    <row r="6" spans="1:12" ht="13.8" x14ac:dyDescent="0.25">
      <c r="A6" s="158" t="s">
        <v>202</v>
      </c>
      <c r="B6" s="159"/>
      <c r="C6" s="160" t="s">
        <v>60</v>
      </c>
      <c r="D6" s="159"/>
      <c r="E6" s="161" t="s">
        <v>203</v>
      </c>
      <c r="F6" s="160" t="s">
        <v>200</v>
      </c>
      <c r="G6" s="161"/>
      <c r="H6" s="159" t="s">
        <v>204</v>
      </c>
      <c r="I6" s="159"/>
      <c r="J6" s="159"/>
      <c r="K6" s="159"/>
      <c r="L6" s="162">
        <v>50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3"/>
  <sheetViews>
    <sheetView tabSelected="1" topLeftCell="A22" zoomScale="75" workbookViewId="0">
      <selection activeCell="F26" sqref="F26"/>
    </sheetView>
  </sheetViews>
  <sheetFormatPr defaultColWidth="9.109375" defaultRowHeight="27.9" customHeight="1" x14ac:dyDescent="0.25"/>
  <cols>
    <col min="1" max="1" width="39.109375" style="14" bestFit="1" customWidth="1"/>
    <col min="2" max="2" width="2.6640625" style="14" customWidth="1"/>
    <col min="3" max="3" width="12.6640625" style="14" customWidth="1"/>
    <col min="4" max="4" width="2.6640625" style="14" customWidth="1"/>
    <col min="5" max="5" width="23.44140625" style="14" customWidth="1"/>
    <col min="6" max="6" width="18.6640625" style="14" customWidth="1"/>
    <col min="7" max="7" width="2.6640625" style="14" customWidth="1"/>
    <col min="8" max="8" width="56" style="14" customWidth="1"/>
    <col min="9" max="9" width="1" style="14" customWidth="1"/>
    <col min="10" max="10" width="11.88671875" style="14" hidden="1" customWidth="1"/>
    <col min="11" max="11" width="1" style="14" hidden="1" customWidth="1"/>
    <col min="12" max="12" width="13.88671875" style="14" customWidth="1"/>
    <col min="13" max="13" width="3.33203125" style="14" customWidth="1"/>
    <col min="14" max="14" width="36.44140625" style="14" hidden="1" customWidth="1"/>
    <col min="15" max="15" width="3.109375" style="14" customWidth="1"/>
    <col min="16" max="16" width="46.109375" style="14" hidden="1" customWidth="1"/>
    <col min="17" max="17" width="65.88671875" style="14" hidden="1" customWidth="1"/>
    <col min="18" max="16384" width="9.109375" style="14"/>
  </cols>
  <sheetData>
    <row r="1" spans="1:17" ht="27.9" customHeight="1" x14ac:dyDescent="0.25">
      <c r="A1" s="3"/>
      <c r="B1" s="3"/>
      <c r="C1" s="3"/>
      <c r="D1" s="3"/>
      <c r="E1" s="3"/>
      <c r="F1" s="3"/>
    </row>
    <row r="2" spans="1:17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229</v>
      </c>
      <c r="I2" s="39"/>
      <c r="J2" s="2"/>
      <c r="K2" s="2"/>
      <c r="L2" s="39"/>
    </row>
    <row r="3" spans="1:17" s="3" customFormat="1" ht="27.9" customHeight="1" x14ac:dyDescent="0.25">
      <c r="A3" s="99"/>
      <c r="B3" s="99"/>
      <c r="C3" s="99"/>
      <c r="D3" s="1"/>
      <c r="G3" s="2"/>
      <c r="H3" s="2"/>
      <c r="I3" s="2"/>
      <c r="J3" s="2"/>
      <c r="K3" s="2"/>
      <c r="L3" s="41"/>
    </row>
    <row r="4" spans="1:17" s="44" customFormat="1" ht="27.9" customHeight="1" x14ac:dyDescent="0.25">
      <c r="A4" s="100"/>
      <c r="B4" s="100"/>
      <c r="C4" s="100"/>
      <c r="D4" s="43"/>
      <c r="G4" s="43"/>
      <c r="H4" s="43"/>
      <c r="I4" s="43"/>
      <c r="J4" s="43"/>
      <c r="K4" s="43"/>
      <c r="L4" s="43"/>
      <c r="M4" s="45"/>
    </row>
    <row r="5" spans="1:17" s="96" customFormat="1" ht="36.75" customHeight="1" x14ac:dyDescent="0.25">
      <c r="A5" s="101" t="s">
        <v>10</v>
      </c>
      <c r="B5" s="102"/>
      <c r="C5" s="103" t="s">
        <v>0</v>
      </c>
      <c r="D5" s="55"/>
      <c r="E5" s="103" t="s">
        <v>1</v>
      </c>
      <c r="F5" s="103" t="s">
        <v>14</v>
      </c>
      <c r="G5" s="55"/>
      <c r="H5" s="102" t="s">
        <v>2</v>
      </c>
      <c r="I5" s="102"/>
      <c r="J5" s="102" t="s">
        <v>8</v>
      </c>
      <c r="K5" s="102"/>
      <c r="L5" s="104" t="s">
        <v>13</v>
      </c>
      <c r="N5" s="105" t="s">
        <v>3</v>
      </c>
      <c r="P5" s="106" t="s">
        <v>28</v>
      </c>
      <c r="Q5" s="104" t="s">
        <v>147</v>
      </c>
    </row>
    <row r="6" spans="1:17" ht="41.25" hidden="1" customHeight="1" x14ac:dyDescent="0.25">
      <c r="A6" s="16"/>
      <c r="B6" s="17"/>
      <c r="C6" s="18"/>
      <c r="E6" s="18"/>
      <c r="F6" s="18"/>
      <c r="H6" s="19"/>
      <c r="I6" s="13"/>
      <c r="J6" s="15"/>
      <c r="K6" s="13"/>
      <c r="L6" s="20"/>
      <c r="P6" s="62"/>
    </row>
    <row r="7" spans="1:17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7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7" ht="11.25" hidden="1" customHeight="1" x14ac:dyDescent="0.25">
      <c r="A9" s="107"/>
      <c r="B9" s="17"/>
      <c r="C9" s="17"/>
      <c r="E9" s="105"/>
      <c r="F9" s="105"/>
      <c r="H9" s="105"/>
      <c r="I9" s="13"/>
      <c r="J9" s="15"/>
      <c r="K9" s="13"/>
      <c r="L9" s="108"/>
      <c r="P9" s="62"/>
    </row>
    <row r="10" spans="1:17" s="85" customFormat="1" ht="27.9" hidden="1" customHeight="1" x14ac:dyDescent="0.25">
      <c r="A10" s="109" t="s">
        <v>4</v>
      </c>
      <c r="B10" s="110"/>
      <c r="C10" s="110"/>
      <c r="D10" s="80"/>
      <c r="E10" s="110"/>
      <c r="F10" s="110"/>
      <c r="G10" s="80"/>
      <c r="H10" s="111"/>
      <c r="I10" s="112"/>
      <c r="J10" s="113"/>
      <c r="K10" s="112"/>
      <c r="L10" s="84">
        <f>SUM(L6:L9)</f>
        <v>0</v>
      </c>
      <c r="P10" s="95"/>
    </row>
    <row r="11" spans="1:17" ht="27.9" hidden="1" customHeight="1" x14ac:dyDescent="0.25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17" ht="11.25" customHeight="1" x14ac:dyDescent="0.25">
      <c r="A12" s="107"/>
      <c r="B12" s="17"/>
      <c r="C12" s="17"/>
      <c r="E12" s="105"/>
      <c r="F12" s="105"/>
      <c r="H12" s="105"/>
      <c r="I12" s="13"/>
      <c r="J12" s="15"/>
      <c r="K12" s="13"/>
      <c r="L12" s="108"/>
      <c r="P12" s="90"/>
      <c r="Q12" s="62"/>
    </row>
    <row r="13" spans="1:17" ht="27.9" hidden="1" customHeight="1" x14ac:dyDescent="0.25">
      <c r="A13" s="114" t="s">
        <v>6</v>
      </c>
      <c r="B13" s="115"/>
      <c r="C13" s="115"/>
      <c r="D13" s="116"/>
      <c r="E13" s="115"/>
      <c r="F13" s="115"/>
      <c r="G13" s="116"/>
      <c r="H13" s="102"/>
      <c r="I13" s="117"/>
      <c r="J13" s="118"/>
      <c r="K13" s="117"/>
      <c r="L13" s="84">
        <f>SUM(L11:L12)</f>
        <v>0</v>
      </c>
      <c r="P13" s="90"/>
      <c r="Q13" s="62"/>
    </row>
    <row r="14" spans="1:17" ht="41.25" hidden="1" customHeight="1" x14ac:dyDescent="0.25">
      <c r="A14" s="131"/>
      <c r="B14" s="132"/>
      <c r="C14" s="133"/>
      <c r="D14" s="134"/>
      <c r="E14" s="133"/>
      <c r="F14" s="133"/>
      <c r="G14" s="134"/>
      <c r="H14" s="135"/>
      <c r="I14" s="136"/>
      <c r="J14" s="137"/>
      <c r="K14" s="136"/>
      <c r="L14" s="138"/>
      <c r="P14" s="90"/>
      <c r="Q14" s="62"/>
    </row>
    <row r="15" spans="1:17" s="150" customFormat="1" ht="41.25" hidden="1" customHeight="1" x14ac:dyDescent="0.25">
      <c r="A15" s="131"/>
      <c r="B15" s="132"/>
      <c r="C15" s="133"/>
      <c r="D15" s="134"/>
      <c r="E15" s="133"/>
      <c r="F15" s="133"/>
      <c r="G15" s="134"/>
      <c r="H15" s="135"/>
      <c r="I15" s="136"/>
      <c r="J15" s="137"/>
      <c r="K15" s="136"/>
      <c r="L15" s="138"/>
      <c r="P15" s="151"/>
      <c r="Q15" s="152"/>
    </row>
    <row r="16" spans="1:17" ht="41.25" hidden="1" customHeight="1" x14ac:dyDescent="0.25">
      <c r="L16" s="171"/>
      <c r="P16" s="90"/>
      <c r="Q16" s="62"/>
    </row>
    <row r="17" spans="1:17" ht="41.25" hidden="1" customHeight="1" x14ac:dyDescent="0.25">
      <c r="A17" s="58"/>
      <c r="B17" s="17"/>
      <c r="C17" s="18"/>
      <c r="E17" s="18"/>
      <c r="F17" s="18"/>
      <c r="H17" s="19"/>
      <c r="I17" s="13"/>
      <c r="J17" s="15"/>
      <c r="K17" s="13"/>
      <c r="L17" s="20"/>
      <c r="P17" s="90"/>
      <c r="Q17" s="62"/>
    </row>
    <row r="18" spans="1:17" ht="41.25" hidden="1" customHeight="1" x14ac:dyDescent="0.25">
      <c r="A18" s="131"/>
      <c r="B18" s="132"/>
      <c r="C18" s="133"/>
      <c r="D18" s="134"/>
      <c r="E18" s="133"/>
      <c r="F18" s="133"/>
      <c r="G18" s="134"/>
      <c r="H18" s="135"/>
      <c r="I18" s="136"/>
      <c r="J18" s="137"/>
      <c r="K18" s="136"/>
      <c r="L18" s="138"/>
      <c r="P18" s="90"/>
      <c r="Q18" s="62"/>
    </row>
    <row r="19" spans="1:17" ht="41.25" hidden="1" customHeight="1" x14ac:dyDescent="0.25">
      <c r="A19" s="58"/>
      <c r="B19" s="17"/>
      <c r="C19" s="18"/>
      <c r="E19" s="18"/>
      <c r="F19" s="18"/>
      <c r="H19" s="19"/>
      <c r="I19" s="13"/>
      <c r="J19" s="15"/>
      <c r="K19" s="13"/>
      <c r="L19" s="20"/>
      <c r="P19" s="90"/>
      <c r="Q19" s="62"/>
    </row>
    <row r="20" spans="1:17" ht="11.25" hidden="1" customHeight="1" x14ac:dyDescent="0.25">
      <c r="A20" s="140"/>
      <c r="B20" s="134"/>
      <c r="C20" s="134"/>
      <c r="D20" s="134"/>
      <c r="E20" s="141"/>
      <c r="F20" s="141"/>
      <c r="G20" s="141"/>
      <c r="H20" s="141"/>
      <c r="I20" s="141"/>
      <c r="J20" s="142"/>
      <c r="K20" s="141"/>
      <c r="L20" s="143"/>
      <c r="P20" s="90"/>
      <c r="Q20" s="62"/>
    </row>
    <row r="21" spans="1:17" ht="13.8" hidden="1" x14ac:dyDescent="0.25">
      <c r="A21" s="114" t="s">
        <v>11</v>
      </c>
      <c r="B21" s="115"/>
      <c r="C21" s="115"/>
      <c r="D21" s="116"/>
      <c r="E21" s="115"/>
      <c r="F21" s="115"/>
      <c r="G21" s="116"/>
      <c r="H21" s="102"/>
      <c r="I21" s="117"/>
      <c r="J21" s="118"/>
      <c r="K21" s="117"/>
      <c r="L21" s="84">
        <f>SUM(L14:L20)</f>
        <v>0</v>
      </c>
      <c r="P21" s="90"/>
      <c r="Q21" s="62"/>
    </row>
    <row r="22" spans="1:17" s="155" customFormat="1" ht="53.25" customHeight="1" x14ac:dyDescent="0.25">
      <c r="A22" s="139" t="s">
        <v>219</v>
      </c>
      <c r="B22" s="132"/>
      <c r="C22" s="133" t="s">
        <v>60</v>
      </c>
      <c r="D22" s="134"/>
      <c r="E22" s="133" t="s">
        <v>220</v>
      </c>
      <c r="F22" s="133"/>
      <c r="G22" s="134"/>
      <c r="H22" s="135"/>
      <c r="I22" s="136"/>
      <c r="J22" s="137"/>
      <c r="K22" s="136"/>
      <c r="L22" s="138">
        <v>10000</v>
      </c>
      <c r="P22" s="157"/>
      <c r="Q22" s="156"/>
    </row>
    <row r="23" spans="1:17" ht="51" hidden="1" customHeight="1" x14ac:dyDescent="0.25">
      <c r="A23" s="16" t="s">
        <v>185</v>
      </c>
      <c r="B23" s="17"/>
      <c r="C23" s="18" t="s">
        <v>60</v>
      </c>
      <c r="E23" s="18"/>
      <c r="F23" s="18" t="s">
        <v>16</v>
      </c>
      <c r="H23" s="19" t="s">
        <v>186</v>
      </c>
      <c r="I23" s="13"/>
      <c r="J23" s="15"/>
      <c r="K23" s="13"/>
      <c r="L23" s="20">
        <v>0</v>
      </c>
      <c r="P23" s="91"/>
      <c r="Q23" s="62"/>
    </row>
    <row r="24" spans="1:17" ht="80.25" hidden="1" customHeight="1" x14ac:dyDescent="0.25">
      <c r="A24" s="16" t="s">
        <v>17</v>
      </c>
      <c r="B24" s="17"/>
      <c r="C24" s="18" t="s">
        <v>60</v>
      </c>
      <c r="E24" s="18"/>
      <c r="F24" s="18" t="s">
        <v>18</v>
      </c>
      <c r="H24" s="19" t="s">
        <v>65</v>
      </c>
      <c r="I24" s="13"/>
      <c r="J24" s="15"/>
      <c r="K24" s="13"/>
      <c r="L24" s="20">
        <v>0</v>
      </c>
      <c r="P24" s="16"/>
      <c r="Q24" s="62"/>
    </row>
    <row r="25" spans="1:17" s="155" customFormat="1" ht="80.25" customHeight="1" x14ac:dyDescent="0.25">
      <c r="A25" s="16" t="s">
        <v>26</v>
      </c>
      <c r="B25" s="126"/>
      <c r="C25" s="18" t="s">
        <v>146</v>
      </c>
      <c r="D25" s="126"/>
      <c r="E25" s="18" t="s">
        <v>66</v>
      </c>
      <c r="F25" s="18" t="s">
        <v>25</v>
      </c>
      <c r="G25" s="127"/>
      <c r="H25" s="58" t="s">
        <v>192</v>
      </c>
      <c r="I25" s="128"/>
      <c r="J25" s="126"/>
      <c r="K25" s="129"/>
      <c r="L25" s="20">
        <v>2000</v>
      </c>
      <c r="M25" s="155" t="s">
        <v>230</v>
      </c>
      <c r="P25" s="154"/>
      <c r="Q25" s="156"/>
    </row>
    <row r="26" spans="1:17" s="150" customFormat="1" ht="80.25" customHeight="1" x14ac:dyDescent="0.25">
      <c r="A26" s="16" t="s">
        <v>208</v>
      </c>
      <c r="B26" s="17"/>
      <c r="C26" s="18" t="s">
        <v>60</v>
      </c>
      <c r="D26" s="14"/>
      <c r="E26" s="18" t="s">
        <v>209</v>
      </c>
      <c r="F26" s="18" t="s">
        <v>20</v>
      </c>
      <c r="G26" s="14"/>
      <c r="H26" s="19" t="s">
        <v>205</v>
      </c>
      <c r="I26" s="13"/>
      <c r="J26" s="15"/>
      <c r="K26" s="13"/>
      <c r="L26" s="20">
        <v>3000</v>
      </c>
      <c r="M26" s="150" t="s">
        <v>230</v>
      </c>
      <c r="P26" s="153"/>
      <c r="Q26" s="152"/>
    </row>
    <row r="27" spans="1:17" s="150" customFormat="1" ht="80.25" customHeight="1" x14ac:dyDescent="0.25">
      <c r="A27" s="16" t="s">
        <v>43</v>
      </c>
      <c r="B27" s="17"/>
      <c r="C27" s="18" t="s">
        <v>60</v>
      </c>
      <c r="D27" s="14"/>
      <c r="E27" s="18" t="s">
        <v>44</v>
      </c>
      <c r="F27" s="18" t="s">
        <v>25</v>
      </c>
      <c r="G27" s="14"/>
      <c r="H27" s="19" t="s">
        <v>134</v>
      </c>
      <c r="I27" s="13"/>
      <c r="J27" s="15"/>
      <c r="K27" s="13"/>
      <c r="L27" s="20">
        <v>2000</v>
      </c>
      <c r="M27" s="150" t="s">
        <v>230</v>
      </c>
      <c r="P27" s="153"/>
      <c r="Q27" s="152"/>
    </row>
    <row r="28" spans="1:17" s="150" customFormat="1" ht="72" customHeight="1" x14ac:dyDescent="0.25">
      <c r="A28" s="16" t="s">
        <v>193</v>
      </c>
      <c r="B28" s="17"/>
      <c r="C28" s="18" t="s">
        <v>60</v>
      </c>
      <c r="D28" s="14"/>
      <c r="E28" s="18"/>
      <c r="F28" s="18" t="s">
        <v>25</v>
      </c>
      <c r="G28" s="14"/>
      <c r="H28" s="19"/>
      <c r="I28" s="13"/>
      <c r="J28" s="15"/>
      <c r="K28" s="13"/>
      <c r="L28" s="20">
        <v>500</v>
      </c>
      <c r="M28" s="150" t="s">
        <v>230</v>
      </c>
      <c r="P28" s="153"/>
      <c r="Q28" s="152"/>
    </row>
    <row r="29" spans="1:17" s="150" customFormat="1" ht="72" customHeight="1" x14ac:dyDescent="0.25">
      <c r="A29" s="58" t="s">
        <v>222</v>
      </c>
      <c r="B29" s="17"/>
      <c r="C29" s="18" t="s">
        <v>60</v>
      </c>
      <c r="D29" s="14"/>
      <c r="E29" s="18" t="s">
        <v>223</v>
      </c>
      <c r="F29" s="18" t="s">
        <v>16</v>
      </c>
      <c r="G29" s="14"/>
      <c r="H29" s="19" t="s">
        <v>224</v>
      </c>
      <c r="I29" s="13"/>
      <c r="J29" s="15"/>
      <c r="K29" s="13"/>
      <c r="L29" s="20">
        <v>900</v>
      </c>
      <c r="M29" s="150" t="s">
        <v>230</v>
      </c>
      <c r="P29" s="153"/>
      <c r="Q29" s="152"/>
    </row>
    <row r="30" spans="1:17" s="150" customFormat="1" ht="72" customHeight="1" x14ac:dyDescent="0.25">
      <c r="A30" s="58" t="s">
        <v>225</v>
      </c>
      <c r="B30" s="17"/>
      <c r="C30" s="18" t="s">
        <v>60</v>
      </c>
      <c r="D30" s="14"/>
      <c r="E30" s="18" t="s">
        <v>47</v>
      </c>
      <c r="F30" s="18" t="s">
        <v>48</v>
      </c>
      <c r="G30" s="14"/>
      <c r="H30" s="19" t="s">
        <v>226</v>
      </c>
      <c r="I30" s="13"/>
      <c r="J30" s="15"/>
      <c r="K30" s="13"/>
      <c r="L30" s="20">
        <v>250</v>
      </c>
      <c r="M30" s="150" t="s">
        <v>230</v>
      </c>
      <c r="P30" s="153"/>
      <c r="Q30" s="152"/>
    </row>
    <row r="31" spans="1:17" s="150" customFormat="1" ht="72" customHeight="1" x14ac:dyDescent="0.25">
      <c r="A31" s="58" t="s">
        <v>197</v>
      </c>
      <c r="B31" s="17"/>
      <c r="C31" s="18" t="s">
        <v>60</v>
      </c>
      <c r="D31" s="14"/>
      <c r="E31" s="18" t="s">
        <v>221</v>
      </c>
      <c r="F31" s="18"/>
      <c r="G31" s="14"/>
      <c r="H31" s="19" t="s">
        <v>210</v>
      </c>
      <c r="I31" s="13"/>
      <c r="J31" s="15"/>
      <c r="K31" s="13"/>
      <c r="L31" s="20">
        <v>1000</v>
      </c>
      <c r="M31" s="150" t="s">
        <v>230</v>
      </c>
      <c r="P31" s="153"/>
      <c r="Q31" s="152"/>
    </row>
    <row r="32" spans="1:17" s="150" customFormat="1" ht="72" customHeight="1" x14ac:dyDescent="0.25">
      <c r="A32" s="58" t="s">
        <v>232</v>
      </c>
      <c r="B32" s="17"/>
      <c r="C32" s="18" t="s">
        <v>60</v>
      </c>
      <c r="D32" s="14"/>
      <c r="E32" s="18" t="s">
        <v>88</v>
      </c>
      <c r="F32" s="18" t="s">
        <v>48</v>
      </c>
      <c r="G32" s="14"/>
      <c r="H32" s="19" t="s">
        <v>233</v>
      </c>
      <c r="I32" s="13"/>
      <c r="J32" s="15"/>
      <c r="K32" s="13"/>
      <c r="L32" s="20">
        <v>50</v>
      </c>
      <c r="P32" s="153"/>
      <c r="Q32" s="152"/>
    </row>
    <row r="33" spans="1:17" s="134" customFormat="1" ht="80.25" customHeight="1" x14ac:dyDescent="0.25">
      <c r="A33" s="163" t="s">
        <v>198</v>
      </c>
      <c r="B33" s="164"/>
      <c r="C33" s="165" t="s">
        <v>60</v>
      </c>
      <c r="D33" s="166"/>
      <c r="E33" s="165" t="s">
        <v>227</v>
      </c>
      <c r="F33" s="165" t="s">
        <v>48</v>
      </c>
      <c r="G33" s="166"/>
      <c r="H33" s="167" t="s">
        <v>228</v>
      </c>
      <c r="I33" s="168"/>
      <c r="J33" s="169"/>
      <c r="K33" s="168"/>
      <c r="L33" s="170">
        <v>150</v>
      </c>
      <c r="M33" s="134" t="s">
        <v>230</v>
      </c>
      <c r="P33" s="139"/>
      <c r="Q33" s="144"/>
    </row>
    <row r="34" spans="1:17" ht="13.8" x14ac:dyDescent="0.25">
      <c r="A34" s="90"/>
      <c r="E34" s="119"/>
      <c r="F34" s="119"/>
      <c r="G34" s="119"/>
      <c r="H34" s="119"/>
      <c r="I34" s="119"/>
      <c r="J34" s="120"/>
      <c r="K34" s="119"/>
      <c r="L34" s="98"/>
      <c r="P34" s="90"/>
      <c r="Q34" s="62"/>
    </row>
    <row r="35" spans="1:17" ht="13.8" x14ac:dyDescent="0.25">
      <c r="A35" s="114" t="s">
        <v>12</v>
      </c>
      <c r="B35" s="115"/>
      <c r="C35" s="115"/>
      <c r="D35" s="116"/>
      <c r="E35" s="115"/>
      <c r="F35" s="115"/>
      <c r="G35" s="116"/>
      <c r="H35" s="102"/>
      <c r="I35" s="117"/>
      <c r="J35" s="118"/>
      <c r="K35" s="117"/>
      <c r="L35" s="84">
        <f>SUM(L22:L34)</f>
        <v>19850</v>
      </c>
      <c r="P35" s="90"/>
      <c r="Q35" s="62"/>
    </row>
    <row r="36" spans="1:17" ht="13.8" x14ac:dyDescent="0.25">
      <c r="A36" s="90"/>
      <c r="E36" s="119"/>
      <c r="F36" s="119"/>
      <c r="G36" s="119"/>
      <c r="H36" s="119"/>
      <c r="I36" s="119"/>
      <c r="J36" s="120"/>
      <c r="K36" s="119"/>
      <c r="L36" s="98"/>
      <c r="P36" s="90"/>
      <c r="Q36" s="62"/>
    </row>
    <row r="37" spans="1:17" ht="34.5" customHeight="1" x14ac:dyDescent="0.25">
      <c r="A37" s="139" t="s">
        <v>97</v>
      </c>
      <c r="B37" s="132"/>
      <c r="C37" s="133" t="s">
        <v>60</v>
      </c>
      <c r="D37" s="134"/>
      <c r="E37" s="133"/>
      <c r="F37" s="133" t="s">
        <v>218</v>
      </c>
      <c r="G37" s="134"/>
      <c r="H37" s="135"/>
      <c r="I37" s="136"/>
      <c r="J37" s="137"/>
      <c r="K37" s="136"/>
      <c r="L37" s="138">
        <v>5000</v>
      </c>
      <c r="M37" s="14" t="s">
        <v>230</v>
      </c>
      <c r="P37" s="90"/>
      <c r="Q37" s="62"/>
    </row>
    <row r="38" spans="1:17" ht="13.8" x14ac:dyDescent="0.25">
      <c r="A38" s="90"/>
      <c r="E38" s="119"/>
      <c r="F38" s="119"/>
      <c r="G38" s="119"/>
      <c r="H38" s="119"/>
      <c r="I38" s="119"/>
      <c r="J38" s="120"/>
      <c r="K38" s="119"/>
      <c r="L38" s="98"/>
      <c r="P38" s="90"/>
      <c r="Q38" s="62"/>
    </row>
    <row r="39" spans="1:17" ht="13.8" x14ac:dyDescent="0.25">
      <c r="A39" s="90"/>
      <c r="E39" s="119"/>
      <c r="F39" s="119"/>
      <c r="G39" s="119"/>
      <c r="H39" s="119"/>
      <c r="I39" s="119"/>
      <c r="J39" s="120"/>
      <c r="K39" s="119"/>
      <c r="L39" s="98"/>
      <c r="P39" s="90"/>
      <c r="Q39" s="62"/>
    </row>
    <row r="40" spans="1:17" ht="13.8" x14ac:dyDescent="0.25">
      <c r="A40" s="90"/>
      <c r="E40" s="119"/>
      <c r="F40" s="119"/>
      <c r="G40" s="119"/>
      <c r="H40" s="119"/>
      <c r="I40" s="119"/>
      <c r="J40" s="120"/>
      <c r="K40" s="119"/>
      <c r="L40" s="98"/>
      <c r="P40" s="90"/>
      <c r="Q40" s="62"/>
    </row>
    <row r="41" spans="1:17" ht="13.8" x14ac:dyDescent="0.25">
      <c r="A41" s="114" t="s">
        <v>207</v>
      </c>
      <c r="B41" s="115"/>
      <c r="C41" s="115"/>
      <c r="D41" s="116"/>
      <c r="E41" s="115"/>
      <c r="F41" s="115"/>
      <c r="G41" s="116"/>
      <c r="H41" s="102"/>
      <c r="I41" s="117"/>
      <c r="J41" s="118"/>
      <c r="K41" s="117"/>
      <c r="L41" s="84">
        <f>SUM(L37:L40)</f>
        <v>5000</v>
      </c>
      <c r="P41" s="90"/>
      <c r="Q41" s="62"/>
    </row>
    <row r="42" spans="1:17" ht="13.8" x14ac:dyDescent="0.25">
      <c r="A42" s="90"/>
      <c r="E42" s="119"/>
      <c r="F42" s="119"/>
      <c r="G42" s="119"/>
      <c r="H42" s="119"/>
      <c r="I42" s="119"/>
      <c r="J42" s="120"/>
      <c r="K42" s="119"/>
      <c r="L42" s="98"/>
      <c r="P42" s="90"/>
      <c r="Q42" s="62"/>
    </row>
    <row r="43" spans="1:17" ht="13.8" x14ac:dyDescent="0.25">
      <c r="A43" s="90"/>
      <c r="E43" s="119"/>
      <c r="F43" s="119"/>
      <c r="G43" s="119"/>
      <c r="H43" s="119"/>
      <c r="I43" s="119"/>
      <c r="J43" s="120"/>
      <c r="K43" s="119"/>
      <c r="L43" s="98"/>
      <c r="P43" s="90"/>
      <c r="Q43" s="62"/>
    </row>
    <row r="44" spans="1:17" s="85" customFormat="1" ht="27.9" customHeight="1" x14ac:dyDescent="0.25">
      <c r="A44" s="78" t="s">
        <v>5</v>
      </c>
      <c r="B44" s="79"/>
      <c r="C44" s="79"/>
      <c r="D44" s="80"/>
      <c r="E44" s="81"/>
      <c r="F44" s="81"/>
      <c r="G44" s="82"/>
      <c r="H44" s="81"/>
      <c r="I44" s="81"/>
      <c r="J44" s="83"/>
      <c r="K44" s="81"/>
      <c r="L44" s="84">
        <f>+L13+L21+L35+L41</f>
        <v>24850</v>
      </c>
      <c r="P44" s="93"/>
      <c r="Q44" s="95"/>
    </row>
    <row r="45" spans="1:17" ht="13.8" x14ac:dyDescent="0.25">
      <c r="A45" s="90"/>
      <c r="E45" s="119"/>
      <c r="F45" s="119"/>
      <c r="G45" s="119"/>
      <c r="H45" s="119"/>
      <c r="I45" s="119"/>
      <c r="J45" s="120"/>
      <c r="K45" s="119"/>
      <c r="L45" s="98"/>
      <c r="P45" s="90"/>
      <c r="Q45" s="62"/>
    </row>
    <row r="46" spans="1:17" ht="51" hidden="1" customHeight="1" x14ac:dyDescent="0.25">
      <c r="A46" s="16" t="s">
        <v>19</v>
      </c>
      <c r="B46" s="17"/>
      <c r="C46" s="18" t="s">
        <v>7</v>
      </c>
      <c r="E46" s="18" t="s">
        <v>21</v>
      </c>
      <c r="F46" s="18" t="s">
        <v>20</v>
      </c>
      <c r="H46" s="19" t="s">
        <v>61</v>
      </c>
      <c r="I46" s="13"/>
      <c r="J46" s="15">
        <v>0.7</v>
      </c>
      <c r="K46" s="13"/>
      <c r="L46" s="20">
        <v>8000</v>
      </c>
      <c r="P46" s="91" t="s">
        <v>22</v>
      </c>
      <c r="Q46" s="62"/>
    </row>
    <row r="47" spans="1:17" ht="52.5" hidden="1" customHeight="1" x14ac:dyDescent="0.25">
      <c r="A47" s="16" t="s">
        <v>35</v>
      </c>
      <c r="B47" s="17"/>
      <c r="C47" s="18" t="s">
        <v>7</v>
      </c>
      <c r="E47" s="18" t="s">
        <v>29</v>
      </c>
      <c r="F47" s="18" t="s">
        <v>16</v>
      </c>
      <c r="H47" s="19" t="s">
        <v>31</v>
      </c>
      <c r="I47" s="13"/>
      <c r="J47" s="15"/>
      <c r="K47" s="13"/>
      <c r="L47" s="20">
        <v>5000</v>
      </c>
      <c r="P47" s="91" t="s">
        <v>30</v>
      </c>
      <c r="Q47" s="62"/>
    </row>
    <row r="48" spans="1:17" ht="27.9" hidden="1" customHeight="1" x14ac:dyDescent="0.25">
      <c r="A48" s="16" t="s">
        <v>72</v>
      </c>
      <c r="B48" s="17"/>
      <c r="C48" s="18" t="s">
        <v>7</v>
      </c>
      <c r="E48" s="18" t="s">
        <v>57</v>
      </c>
      <c r="F48" s="18" t="s">
        <v>16</v>
      </c>
      <c r="H48" s="19" t="s">
        <v>80</v>
      </c>
      <c r="I48" s="13"/>
      <c r="J48" s="15"/>
      <c r="K48" s="13"/>
      <c r="L48" s="20">
        <v>3000</v>
      </c>
      <c r="P48" s="90"/>
      <c r="Q48" s="62"/>
    </row>
    <row r="49" spans="1:17" ht="27.9" hidden="1" customHeight="1" x14ac:dyDescent="0.25">
      <c r="A49" s="16" t="s">
        <v>37</v>
      </c>
      <c r="B49" s="17"/>
      <c r="C49" s="18" t="s">
        <v>7</v>
      </c>
      <c r="E49" s="18" t="s">
        <v>55</v>
      </c>
      <c r="F49" s="18" t="s">
        <v>25</v>
      </c>
      <c r="H49" s="19" t="s">
        <v>85</v>
      </c>
      <c r="I49" s="13"/>
      <c r="J49" s="15"/>
      <c r="K49" s="13"/>
      <c r="L49" s="20">
        <v>2509</v>
      </c>
      <c r="P49" s="90"/>
      <c r="Q49" s="62"/>
    </row>
    <row r="50" spans="1:17" ht="52.5" hidden="1" customHeight="1" x14ac:dyDescent="0.25">
      <c r="A50" s="16" t="s">
        <v>81</v>
      </c>
      <c r="B50" s="17"/>
      <c r="C50" s="18" t="s">
        <v>7</v>
      </c>
      <c r="E50" s="18" t="s">
        <v>62</v>
      </c>
      <c r="F50" s="18" t="s">
        <v>62</v>
      </c>
      <c r="H50" s="19" t="s">
        <v>50</v>
      </c>
      <c r="I50" s="13"/>
      <c r="J50" s="15"/>
      <c r="K50" s="13"/>
      <c r="L50" s="20">
        <f>1678+175+4+234+50+8+18+13+9+8+16+17+8+1+50+3+55+1+5+1+50</f>
        <v>2404</v>
      </c>
      <c r="P50" s="19"/>
      <c r="Q50" s="62"/>
    </row>
    <row r="51" spans="1:17" ht="27.9" hidden="1" customHeight="1" x14ac:dyDescent="0.25">
      <c r="A51" s="16" t="s">
        <v>51</v>
      </c>
      <c r="B51" s="17"/>
      <c r="C51" s="18" t="s">
        <v>7</v>
      </c>
      <c r="E51" s="18" t="s">
        <v>41</v>
      </c>
      <c r="F51" s="18" t="s">
        <v>25</v>
      </c>
      <c r="H51" s="19" t="s">
        <v>52</v>
      </c>
      <c r="I51" s="13"/>
      <c r="J51" s="15"/>
      <c r="K51" s="13"/>
      <c r="L51" s="20">
        <v>1300</v>
      </c>
      <c r="P51" s="90"/>
      <c r="Q51" s="62"/>
    </row>
    <row r="52" spans="1:17" ht="27.9" hidden="1" customHeight="1" x14ac:dyDescent="0.25">
      <c r="A52" s="16" t="s">
        <v>37</v>
      </c>
      <c r="B52" s="17"/>
      <c r="C52" s="18" t="s">
        <v>7</v>
      </c>
      <c r="E52" s="18" t="s">
        <v>55</v>
      </c>
      <c r="F52" s="18" t="s">
        <v>25</v>
      </c>
      <c r="H52" s="19" t="s">
        <v>70</v>
      </c>
      <c r="I52" s="13"/>
      <c r="J52" s="15"/>
      <c r="K52" s="13"/>
      <c r="L52" s="20">
        <v>1000</v>
      </c>
      <c r="P52" s="90"/>
      <c r="Q52" s="62"/>
    </row>
    <row r="53" spans="1:17" ht="27.9" hidden="1" customHeight="1" x14ac:dyDescent="0.25">
      <c r="A53" s="16" t="s">
        <v>92</v>
      </c>
      <c r="B53" s="17"/>
      <c r="C53" s="18" t="s">
        <v>7</v>
      </c>
      <c r="E53" s="18" t="s">
        <v>90</v>
      </c>
      <c r="F53" s="18" t="s">
        <v>16</v>
      </c>
      <c r="H53" s="19" t="s">
        <v>93</v>
      </c>
      <c r="I53" s="13"/>
      <c r="J53" s="15"/>
      <c r="K53" s="13"/>
      <c r="L53" s="20">
        <f>686+15</f>
        <v>701</v>
      </c>
      <c r="P53" s="90"/>
      <c r="Q53" s="62"/>
    </row>
    <row r="54" spans="1:17" ht="27.9" hidden="1" customHeight="1" x14ac:dyDescent="0.25">
      <c r="A54" s="16" t="s">
        <v>86</v>
      </c>
      <c r="B54" s="17"/>
      <c r="C54" s="18" t="s">
        <v>7</v>
      </c>
      <c r="E54" s="18" t="s">
        <v>88</v>
      </c>
      <c r="F54" s="18" t="s">
        <v>48</v>
      </c>
      <c r="H54" s="19" t="s">
        <v>94</v>
      </c>
      <c r="I54" s="13"/>
      <c r="J54" s="15"/>
      <c r="K54" s="13"/>
      <c r="L54" s="20">
        <v>600</v>
      </c>
      <c r="P54" s="90"/>
      <c r="Q54" s="62"/>
    </row>
    <row r="55" spans="1:17" ht="27.9" hidden="1" customHeight="1" x14ac:dyDescent="0.25">
      <c r="A55" s="16" t="s">
        <v>87</v>
      </c>
      <c r="B55" s="17"/>
      <c r="C55" s="18" t="s">
        <v>7</v>
      </c>
      <c r="E55" s="18" t="s">
        <v>89</v>
      </c>
      <c r="F55" s="18" t="s">
        <v>16</v>
      </c>
      <c r="H55" s="19" t="s">
        <v>96</v>
      </c>
      <c r="I55" s="13"/>
      <c r="J55" s="15"/>
      <c r="K55" s="13"/>
      <c r="L55" s="20">
        <v>500</v>
      </c>
      <c r="P55" s="90"/>
      <c r="Q55" s="62"/>
    </row>
    <row r="56" spans="1:17" ht="27.9" hidden="1" customHeight="1" x14ac:dyDescent="0.25">
      <c r="A56" s="16" t="s">
        <v>68</v>
      </c>
      <c r="B56" s="17"/>
      <c r="C56" s="18" t="s">
        <v>7</v>
      </c>
      <c r="E56" s="18" t="s">
        <v>66</v>
      </c>
      <c r="F56" s="18" t="s">
        <v>25</v>
      </c>
      <c r="H56" s="19" t="s">
        <v>69</v>
      </c>
      <c r="I56" s="13"/>
      <c r="J56" s="15"/>
      <c r="K56" s="13"/>
      <c r="L56" s="20">
        <v>500</v>
      </c>
      <c r="P56" s="90"/>
      <c r="Q56" s="62"/>
    </row>
    <row r="57" spans="1:17" ht="27.9" hidden="1" customHeight="1" x14ac:dyDescent="0.25">
      <c r="A57" s="16" t="s">
        <v>51</v>
      </c>
      <c r="B57" s="17"/>
      <c r="C57" s="18" t="s">
        <v>7</v>
      </c>
      <c r="E57" s="18" t="s">
        <v>41</v>
      </c>
      <c r="F57" s="18" t="s">
        <v>25</v>
      </c>
      <c r="H57" s="19" t="s">
        <v>71</v>
      </c>
      <c r="I57" s="13"/>
      <c r="J57" s="15"/>
      <c r="K57" s="13"/>
      <c r="L57" s="20">
        <v>384</v>
      </c>
      <c r="P57" s="90"/>
      <c r="Q57" s="62"/>
    </row>
    <row r="58" spans="1:17" ht="27.9" hidden="1" customHeight="1" x14ac:dyDescent="0.25">
      <c r="A58" s="16" t="s">
        <v>67</v>
      </c>
      <c r="B58" s="17"/>
      <c r="C58" s="18" t="s">
        <v>7</v>
      </c>
      <c r="E58" s="18" t="s">
        <v>24</v>
      </c>
      <c r="F58" s="18" t="s">
        <v>25</v>
      </c>
      <c r="H58" s="19" t="s">
        <v>67</v>
      </c>
      <c r="I58" s="13"/>
      <c r="J58" s="15"/>
      <c r="K58" s="13"/>
      <c r="L58" s="76">
        <v>-250</v>
      </c>
      <c r="P58" s="90"/>
      <c r="Q58" s="62"/>
    </row>
    <row r="59" spans="1:17" s="85" customFormat="1" ht="27.9" customHeight="1" x14ac:dyDescent="0.25">
      <c r="A59" s="78" t="s">
        <v>101</v>
      </c>
      <c r="B59" s="79"/>
      <c r="C59" s="79"/>
      <c r="D59" s="80"/>
      <c r="E59" s="81"/>
      <c r="F59" s="81"/>
      <c r="G59" s="82"/>
      <c r="H59" s="81"/>
      <c r="I59" s="81"/>
      <c r="J59" s="83"/>
      <c r="K59" s="81"/>
      <c r="L59" s="84">
        <f>SUM(L46:L58)</f>
        <v>25648</v>
      </c>
      <c r="P59" s="93"/>
      <c r="Q59" s="95"/>
    </row>
    <row r="60" spans="1:17" ht="27.9" hidden="1" customHeight="1" x14ac:dyDescent="0.25">
      <c r="A60" s="16" t="s">
        <v>157</v>
      </c>
      <c r="B60" s="17"/>
      <c r="C60" s="18" t="s">
        <v>15</v>
      </c>
      <c r="E60" s="18" t="s">
        <v>66</v>
      </c>
      <c r="F60" s="18" t="s">
        <v>25</v>
      </c>
      <c r="H60" s="19" t="s">
        <v>163</v>
      </c>
      <c r="I60" s="13"/>
      <c r="J60" s="15"/>
      <c r="K60" s="13"/>
      <c r="L60" s="20">
        <v>3500</v>
      </c>
      <c r="P60" s="90"/>
      <c r="Q60" s="62"/>
    </row>
    <row r="61" spans="1:17" ht="71.25" hidden="1" customHeight="1" x14ac:dyDescent="0.25">
      <c r="A61" s="16" t="s">
        <v>26</v>
      </c>
      <c r="B61" s="17"/>
      <c r="C61" s="18" t="s">
        <v>15</v>
      </c>
      <c r="E61" s="18" t="s">
        <v>66</v>
      </c>
      <c r="F61" s="18" t="s">
        <v>25</v>
      </c>
      <c r="H61" s="19" t="s">
        <v>131</v>
      </c>
      <c r="I61" s="13"/>
      <c r="J61" s="15"/>
      <c r="K61" s="13"/>
      <c r="L61" s="20">
        <f>2500+234</f>
        <v>2734</v>
      </c>
      <c r="P61" s="90"/>
      <c r="Q61" s="62"/>
    </row>
    <row r="62" spans="1:17" ht="47.25" hidden="1" customHeight="1" x14ac:dyDescent="0.25">
      <c r="A62" s="16" t="s">
        <v>104</v>
      </c>
      <c r="B62" s="13"/>
      <c r="C62" s="18" t="s">
        <v>15</v>
      </c>
      <c r="D62" s="58"/>
      <c r="E62" s="18" t="s">
        <v>24</v>
      </c>
      <c r="F62" s="18" t="s">
        <v>25</v>
      </c>
      <c r="G62" s="58"/>
      <c r="H62" s="58" t="s">
        <v>158</v>
      </c>
      <c r="I62" s="13"/>
      <c r="J62" s="15"/>
      <c r="K62" s="13"/>
      <c r="L62" s="20">
        <v>2100</v>
      </c>
      <c r="P62" s="16" t="s">
        <v>32</v>
      </c>
      <c r="Q62" s="62"/>
    </row>
    <row r="63" spans="1:17" ht="54.75" hidden="1" customHeight="1" x14ac:dyDescent="0.25">
      <c r="A63" s="16" t="s">
        <v>140</v>
      </c>
      <c r="B63" s="13"/>
      <c r="C63" s="18" t="s">
        <v>15</v>
      </c>
      <c r="D63" s="58"/>
      <c r="E63" s="18" t="s">
        <v>139</v>
      </c>
      <c r="F63" s="18" t="s">
        <v>18</v>
      </c>
      <c r="G63" s="58"/>
      <c r="H63" s="58" t="s">
        <v>161</v>
      </c>
      <c r="I63" s="13"/>
      <c r="J63" s="15"/>
      <c r="K63" s="13"/>
      <c r="L63" s="20">
        <v>2000</v>
      </c>
      <c r="P63" s="16"/>
      <c r="Q63" s="63" t="s">
        <v>151</v>
      </c>
    </row>
    <row r="64" spans="1:17" ht="27.75" hidden="1" customHeight="1" x14ac:dyDescent="0.25">
      <c r="A64" s="16" t="s">
        <v>180</v>
      </c>
      <c r="B64" s="17"/>
      <c r="C64" s="18" t="s">
        <v>15</v>
      </c>
      <c r="E64" s="18" t="s">
        <v>47</v>
      </c>
      <c r="F64" s="18" t="s">
        <v>48</v>
      </c>
      <c r="H64" s="19" t="s">
        <v>181</v>
      </c>
      <c r="I64" s="13"/>
      <c r="J64" s="15"/>
      <c r="K64" s="13"/>
      <c r="L64" s="20">
        <v>1500</v>
      </c>
      <c r="P64" s="91"/>
      <c r="Q64" s="62"/>
    </row>
    <row r="65" spans="1:17" ht="27.75" hidden="1" customHeight="1" x14ac:dyDescent="0.25">
      <c r="A65" s="16" t="s">
        <v>183</v>
      </c>
      <c r="B65" s="17"/>
      <c r="C65" s="18" t="s">
        <v>15</v>
      </c>
      <c r="E65" s="18" t="s">
        <v>184</v>
      </c>
      <c r="F65" s="18" t="s">
        <v>48</v>
      </c>
      <c r="H65" s="19"/>
      <c r="I65" s="13"/>
      <c r="J65" s="15"/>
      <c r="K65" s="13"/>
      <c r="L65" s="20">
        <v>500</v>
      </c>
      <c r="P65" s="91"/>
      <c r="Q65" s="62"/>
    </row>
    <row r="66" spans="1:17" ht="27.75" hidden="1" customHeight="1" x14ac:dyDescent="0.25">
      <c r="A66" s="16" t="s">
        <v>62</v>
      </c>
      <c r="B66" s="17"/>
      <c r="C66" s="18" t="s">
        <v>15</v>
      </c>
      <c r="E66" s="18" t="s">
        <v>62</v>
      </c>
      <c r="F66" s="18" t="s">
        <v>62</v>
      </c>
      <c r="H66" s="19" t="s">
        <v>182</v>
      </c>
      <c r="I66" s="13"/>
      <c r="J66" s="15"/>
      <c r="K66" s="13"/>
      <c r="L66" s="20">
        <f>3948-1500+590-500+20+200</f>
        <v>2758</v>
      </c>
      <c r="P66" s="91"/>
      <c r="Q66" s="62"/>
    </row>
    <row r="67" spans="1:17" ht="27.75" hidden="1" customHeight="1" x14ac:dyDescent="0.25">
      <c r="A67" s="16" t="s">
        <v>92</v>
      </c>
      <c r="B67" s="17"/>
      <c r="C67" s="18" t="s">
        <v>15</v>
      </c>
      <c r="E67" s="18"/>
      <c r="F67" s="18" t="s">
        <v>16</v>
      </c>
      <c r="H67" s="19" t="s">
        <v>144</v>
      </c>
      <c r="I67" s="13"/>
      <c r="J67" s="15"/>
      <c r="K67" s="13"/>
      <c r="L67" s="87">
        <v>-701</v>
      </c>
      <c r="P67" s="91"/>
      <c r="Q67" s="62"/>
    </row>
    <row r="68" spans="1:17" ht="26.25" hidden="1" customHeight="1" x14ac:dyDescent="0.25">
      <c r="A68" s="16" t="s">
        <v>67</v>
      </c>
      <c r="B68" s="17"/>
      <c r="C68" s="18" t="s">
        <v>15</v>
      </c>
      <c r="E68" s="18" t="s">
        <v>24</v>
      </c>
      <c r="F68" s="18" t="s">
        <v>25</v>
      </c>
      <c r="H68" s="19" t="s">
        <v>167</v>
      </c>
      <c r="I68" s="13"/>
      <c r="J68" s="15"/>
      <c r="K68" s="13"/>
      <c r="L68" s="87">
        <v>-250</v>
      </c>
      <c r="P68" s="91"/>
      <c r="Q68" s="62"/>
    </row>
    <row r="69" spans="1:17" ht="13.8" x14ac:dyDescent="0.25">
      <c r="A69" s="90"/>
      <c r="E69" s="119"/>
      <c r="F69" s="119"/>
      <c r="G69" s="119"/>
      <c r="H69" s="119"/>
      <c r="I69" s="119"/>
      <c r="J69" s="120"/>
      <c r="K69" s="119"/>
      <c r="L69" s="98"/>
      <c r="P69" s="90"/>
      <c r="Q69" s="62"/>
    </row>
    <row r="70" spans="1:17" s="85" customFormat="1" ht="27.9" customHeight="1" x14ac:dyDescent="0.25">
      <c r="A70" s="78" t="s">
        <v>102</v>
      </c>
      <c r="B70" s="79"/>
      <c r="C70" s="79"/>
      <c r="D70" s="80"/>
      <c r="E70" s="81"/>
      <c r="F70" s="81"/>
      <c r="G70" s="82"/>
      <c r="H70" s="81"/>
      <c r="I70" s="81"/>
      <c r="J70" s="83"/>
      <c r="K70" s="81"/>
      <c r="L70" s="84">
        <f>SUM(L60:L68)</f>
        <v>14141</v>
      </c>
      <c r="P70" s="93"/>
      <c r="Q70" s="95"/>
    </row>
    <row r="71" spans="1:17" s="85" customFormat="1" ht="13.5" customHeight="1" x14ac:dyDescent="0.25">
      <c r="A71" s="78"/>
      <c r="B71" s="79"/>
      <c r="C71" s="79"/>
      <c r="D71" s="80"/>
      <c r="E71" s="81"/>
      <c r="F71" s="81"/>
      <c r="G71" s="82"/>
      <c r="H71" s="81"/>
      <c r="I71" s="81"/>
      <c r="J71" s="83"/>
      <c r="K71" s="81"/>
      <c r="L71" s="84"/>
      <c r="P71" s="125"/>
      <c r="Q71" s="95"/>
    </row>
    <row r="72" spans="1:17" s="85" customFormat="1" ht="27.9" hidden="1" customHeight="1" x14ac:dyDescent="0.25">
      <c r="A72" s="16" t="s">
        <v>194</v>
      </c>
      <c r="B72" s="126"/>
      <c r="C72" s="18" t="s">
        <v>146</v>
      </c>
      <c r="D72" s="126"/>
      <c r="E72" s="18" t="s">
        <v>139</v>
      </c>
      <c r="F72" s="18" t="s">
        <v>18</v>
      </c>
      <c r="G72" s="127"/>
      <c r="H72" s="58" t="s">
        <v>195</v>
      </c>
      <c r="I72" s="128"/>
      <c r="J72" s="126"/>
      <c r="K72" s="129"/>
      <c r="L72" s="20">
        <v>18000</v>
      </c>
      <c r="P72" s="125"/>
      <c r="Q72" s="95"/>
    </row>
    <row r="73" spans="1:17" ht="27.75" hidden="1" customHeight="1" x14ac:dyDescent="0.25">
      <c r="A73" s="16" t="s">
        <v>26</v>
      </c>
      <c r="B73" s="126"/>
      <c r="C73" s="18" t="s">
        <v>146</v>
      </c>
      <c r="D73" s="126"/>
      <c r="E73" s="18" t="s">
        <v>66</v>
      </c>
      <c r="F73" s="18" t="s">
        <v>25</v>
      </c>
      <c r="G73" s="127"/>
      <c r="H73" s="58" t="s">
        <v>190</v>
      </c>
      <c r="I73" s="128"/>
      <c r="J73" s="126"/>
      <c r="K73" s="129"/>
      <c r="L73" s="20">
        <v>2000</v>
      </c>
      <c r="P73" s="91"/>
      <c r="Q73" s="62"/>
    </row>
    <row r="74" spans="1:17" ht="41.25" hidden="1" customHeight="1" x14ac:dyDescent="0.25">
      <c r="A74" s="16" t="s">
        <v>174</v>
      </c>
      <c r="B74" s="121"/>
      <c r="C74" s="18" t="s">
        <v>146</v>
      </c>
      <c r="D74" s="85"/>
      <c r="E74" s="18" t="s">
        <v>21</v>
      </c>
      <c r="F74" s="18" t="s">
        <v>20</v>
      </c>
      <c r="G74" s="123"/>
      <c r="H74" s="19" t="s">
        <v>175</v>
      </c>
      <c r="I74" s="122"/>
      <c r="J74" s="124"/>
      <c r="K74" s="122"/>
      <c r="L74" s="20">
        <v>1690</v>
      </c>
      <c r="P74" s="90"/>
      <c r="Q74" s="62"/>
    </row>
    <row r="75" spans="1:17" ht="27.75" hidden="1" customHeight="1" x14ac:dyDescent="0.25">
      <c r="A75" s="16" t="s">
        <v>62</v>
      </c>
      <c r="B75" s="17"/>
      <c r="C75" s="18" t="s">
        <v>146</v>
      </c>
      <c r="E75" s="18" t="s">
        <v>62</v>
      </c>
      <c r="F75" s="18" t="s">
        <v>62</v>
      </c>
      <c r="H75" s="19" t="s">
        <v>182</v>
      </c>
      <c r="I75" s="13"/>
      <c r="J75" s="15"/>
      <c r="K75" s="13"/>
      <c r="L75" s="20">
        <f>612</f>
        <v>612</v>
      </c>
      <c r="P75" s="91"/>
      <c r="Q75" s="62"/>
    </row>
    <row r="76" spans="1:17" ht="40.5" hidden="1" customHeight="1" x14ac:dyDescent="0.25">
      <c r="A76" s="16" t="s">
        <v>157</v>
      </c>
      <c r="B76" s="17"/>
      <c r="C76" s="18" t="s">
        <v>146</v>
      </c>
      <c r="E76" s="18" t="s">
        <v>66</v>
      </c>
      <c r="F76" s="18" t="s">
        <v>25</v>
      </c>
      <c r="H76" s="19" t="s">
        <v>191</v>
      </c>
      <c r="I76" s="13"/>
      <c r="J76" s="15"/>
      <c r="K76" s="13"/>
      <c r="L76" s="20">
        <f>571+51</f>
        <v>622</v>
      </c>
      <c r="P76" s="91"/>
      <c r="Q76" s="62"/>
    </row>
    <row r="77" spans="1:17" ht="27.75" hidden="1" customHeight="1" x14ac:dyDescent="0.25">
      <c r="A77" s="16" t="s">
        <v>38</v>
      </c>
      <c r="B77" s="17"/>
      <c r="C77" s="18" t="s">
        <v>146</v>
      </c>
      <c r="E77" s="18" t="s">
        <v>188</v>
      </c>
      <c r="F77" s="18" t="s">
        <v>25</v>
      </c>
      <c r="H77" s="19" t="s">
        <v>189</v>
      </c>
      <c r="I77" s="13"/>
      <c r="J77" s="15"/>
      <c r="K77" s="13"/>
      <c r="L77" s="20">
        <v>133</v>
      </c>
      <c r="P77" s="91"/>
      <c r="Q77" s="62"/>
    </row>
    <row r="78" spans="1:17" ht="27.75" hidden="1" customHeight="1" x14ac:dyDescent="0.25">
      <c r="A78" s="16" t="s">
        <v>67</v>
      </c>
      <c r="B78" s="17"/>
      <c r="C78" s="18" t="s">
        <v>146</v>
      </c>
      <c r="E78" s="18" t="s">
        <v>24</v>
      </c>
      <c r="F78" s="18" t="s">
        <v>25</v>
      </c>
      <c r="H78" s="19" t="s">
        <v>167</v>
      </c>
      <c r="I78" s="13"/>
      <c r="J78" s="15"/>
      <c r="K78" s="13"/>
      <c r="L78" s="87">
        <f>-83-162</f>
        <v>-245</v>
      </c>
      <c r="P78" s="91"/>
      <c r="Q78" s="62"/>
    </row>
    <row r="79" spans="1:17" s="85" customFormat="1" ht="27.9" customHeight="1" x14ac:dyDescent="0.25">
      <c r="A79" s="78" t="s">
        <v>187</v>
      </c>
      <c r="B79" s="79"/>
      <c r="C79" s="79"/>
      <c r="D79" s="80"/>
      <c r="E79" s="81"/>
      <c r="F79" s="81"/>
      <c r="G79" s="82"/>
      <c r="H79" s="81"/>
      <c r="I79" s="81"/>
      <c r="J79" s="83"/>
      <c r="K79" s="81"/>
      <c r="L79" s="84">
        <f>SUM(L72:L78)</f>
        <v>22812</v>
      </c>
      <c r="P79" s="93"/>
      <c r="Q79" s="95"/>
    </row>
    <row r="80" spans="1:17" s="85" customFormat="1" ht="27.9" customHeight="1" x14ac:dyDescent="0.25">
      <c r="A80" s="187" t="s">
        <v>194</v>
      </c>
      <c r="B80" s="174"/>
      <c r="C80" s="174" t="s">
        <v>217</v>
      </c>
      <c r="D80" s="175"/>
      <c r="E80" s="176" t="s">
        <v>139</v>
      </c>
      <c r="F80" s="176" t="s">
        <v>206</v>
      </c>
      <c r="G80" s="177"/>
      <c r="H80" s="176"/>
      <c r="I80" s="176"/>
      <c r="J80" s="178"/>
      <c r="K80" s="176"/>
      <c r="L80" s="179">
        <v>3500</v>
      </c>
      <c r="P80" s="93"/>
      <c r="Q80" s="95"/>
    </row>
    <row r="81" spans="1:17" s="85" customFormat="1" ht="27.9" customHeight="1" x14ac:dyDescent="0.25">
      <c r="A81" s="187" t="s">
        <v>231</v>
      </c>
      <c r="B81" s="121"/>
      <c r="C81" s="121" t="s">
        <v>217</v>
      </c>
      <c r="E81" s="122" t="s">
        <v>24</v>
      </c>
      <c r="F81" s="122" t="s">
        <v>25</v>
      </c>
      <c r="G81" s="123"/>
      <c r="H81" s="122"/>
      <c r="I81" s="122"/>
      <c r="J81" s="124"/>
      <c r="K81" s="122"/>
      <c r="L81" s="173">
        <v>3000</v>
      </c>
      <c r="P81" s="93"/>
      <c r="Q81" s="95"/>
    </row>
    <row r="82" spans="1:17" s="85" customFormat="1" ht="27.9" customHeight="1" x14ac:dyDescent="0.25">
      <c r="A82" s="187" t="s">
        <v>212</v>
      </c>
      <c r="B82" s="121"/>
      <c r="C82" s="121" t="s">
        <v>217</v>
      </c>
      <c r="E82" s="122" t="s">
        <v>139</v>
      </c>
      <c r="F82" s="122" t="s">
        <v>206</v>
      </c>
      <c r="G82" s="123"/>
      <c r="H82" s="122"/>
      <c r="I82" s="122"/>
      <c r="J82" s="124"/>
      <c r="K82" s="122"/>
      <c r="L82" s="173">
        <v>500</v>
      </c>
      <c r="P82" s="93"/>
      <c r="Q82" s="95"/>
    </row>
    <row r="83" spans="1:17" s="85" customFormat="1" ht="27.9" customHeight="1" x14ac:dyDescent="0.25">
      <c r="A83" s="187" t="s">
        <v>180</v>
      </c>
      <c r="B83" s="121"/>
      <c r="C83" s="121" t="s">
        <v>217</v>
      </c>
      <c r="E83" s="122" t="s">
        <v>47</v>
      </c>
      <c r="F83" s="122" t="s">
        <v>48</v>
      </c>
      <c r="G83" s="123"/>
      <c r="H83" s="122"/>
      <c r="I83" s="122"/>
      <c r="J83" s="124"/>
      <c r="K83" s="122"/>
      <c r="L83" s="173">
        <v>200</v>
      </c>
      <c r="P83" s="93"/>
      <c r="Q83" s="95"/>
    </row>
    <row r="84" spans="1:17" s="85" customFormat="1" ht="27.9" customHeight="1" x14ac:dyDescent="0.25">
      <c r="A84" s="187" t="s">
        <v>213</v>
      </c>
      <c r="B84" s="121"/>
      <c r="C84" s="121" t="s">
        <v>217</v>
      </c>
      <c r="E84" s="122" t="s">
        <v>108</v>
      </c>
      <c r="F84" s="122" t="s">
        <v>16</v>
      </c>
      <c r="G84" s="123"/>
      <c r="H84" s="122"/>
      <c r="I84" s="122"/>
      <c r="J84" s="124"/>
      <c r="K84" s="122"/>
      <c r="L84" s="173">
        <v>122</v>
      </c>
      <c r="P84" s="93"/>
      <c r="Q84" s="95"/>
    </row>
    <row r="85" spans="1:17" s="85" customFormat="1" ht="27.9" customHeight="1" x14ac:dyDescent="0.25">
      <c r="A85" s="187" t="s">
        <v>214</v>
      </c>
      <c r="B85" s="121"/>
      <c r="C85" s="121" t="s">
        <v>217</v>
      </c>
      <c r="E85" s="122" t="s">
        <v>41</v>
      </c>
      <c r="F85" s="122" t="s">
        <v>25</v>
      </c>
      <c r="G85" s="123"/>
      <c r="H85" s="122"/>
      <c r="I85" s="122"/>
      <c r="J85" s="124"/>
      <c r="K85" s="122"/>
      <c r="L85" s="173">
        <v>114</v>
      </c>
      <c r="P85" s="93"/>
      <c r="Q85" s="95"/>
    </row>
    <row r="86" spans="1:17" s="85" customFormat="1" ht="27.9" customHeight="1" x14ac:dyDescent="0.25">
      <c r="A86" s="187" t="s">
        <v>215</v>
      </c>
      <c r="B86" s="121"/>
      <c r="C86" s="121" t="s">
        <v>217</v>
      </c>
      <c r="E86" s="122" t="s">
        <v>62</v>
      </c>
      <c r="F86" s="122"/>
      <c r="G86" s="123"/>
      <c r="H86" s="122"/>
      <c r="I86" s="122"/>
      <c r="J86" s="124"/>
      <c r="K86" s="122"/>
      <c r="L86" s="173">
        <v>4</v>
      </c>
      <c r="P86" s="93"/>
      <c r="Q86" s="95"/>
    </row>
    <row r="87" spans="1:17" s="85" customFormat="1" ht="27.9" customHeight="1" x14ac:dyDescent="0.25">
      <c r="A87" s="187" t="s">
        <v>216</v>
      </c>
      <c r="B87" s="121"/>
      <c r="C87" s="121" t="s">
        <v>217</v>
      </c>
      <c r="E87" s="122" t="s">
        <v>62</v>
      </c>
      <c r="F87" s="122"/>
      <c r="G87" s="123"/>
      <c r="H87" s="122"/>
      <c r="I87" s="122"/>
      <c r="J87" s="124"/>
      <c r="K87" s="122"/>
      <c r="L87" s="173">
        <v>4</v>
      </c>
      <c r="P87" s="93"/>
      <c r="Q87" s="95"/>
    </row>
    <row r="88" spans="1:17" s="85" customFormat="1" ht="27.9" customHeight="1" x14ac:dyDescent="0.25">
      <c r="A88" s="172"/>
      <c r="B88" s="121"/>
      <c r="C88" s="121"/>
      <c r="E88" s="122"/>
      <c r="F88" s="122"/>
      <c r="G88" s="123"/>
      <c r="H88" s="122"/>
      <c r="I88" s="122"/>
      <c r="J88" s="124"/>
      <c r="K88" s="122"/>
      <c r="L88" s="173"/>
      <c r="P88" s="93"/>
      <c r="Q88" s="95"/>
    </row>
    <row r="89" spans="1:17" s="85" customFormat="1" ht="27.9" customHeight="1" x14ac:dyDescent="0.25">
      <c r="A89" s="78" t="s">
        <v>211</v>
      </c>
      <c r="B89" s="79"/>
      <c r="C89" s="79"/>
      <c r="D89" s="80"/>
      <c r="E89" s="81"/>
      <c r="F89" s="81"/>
      <c r="G89" s="82"/>
      <c r="H89" s="81"/>
      <c r="I89" s="81"/>
      <c r="J89" s="83"/>
      <c r="K89" s="81"/>
      <c r="L89" s="84">
        <f>SUM(L80:L88)</f>
        <v>7444</v>
      </c>
      <c r="P89" s="93"/>
      <c r="Q89" s="95"/>
    </row>
    <row r="90" spans="1:17" s="85" customFormat="1" ht="27.9" customHeight="1" x14ac:dyDescent="0.25">
      <c r="A90" s="180"/>
      <c r="B90" s="181"/>
      <c r="C90" s="181"/>
      <c r="D90" s="182"/>
      <c r="E90" s="183"/>
      <c r="F90" s="183"/>
      <c r="G90" s="184"/>
      <c r="H90" s="183"/>
      <c r="I90" s="183"/>
      <c r="J90" s="185"/>
      <c r="K90" s="183"/>
      <c r="L90" s="186"/>
      <c r="P90" s="93"/>
      <c r="Q90" s="95"/>
    </row>
    <row r="91" spans="1:17" s="85" customFormat="1" ht="27.9" customHeight="1" x14ac:dyDescent="0.25">
      <c r="A91" s="78" t="s">
        <v>39</v>
      </c>
      <c r="B91" s="79"/>
      <c r="C91" s="79"/>
      <c r="D91" s="80"/>
      <c r="E91" s="81"/>
      <c r="F91" s="81"/>
      <c r="G91" s="82"/>
      <c r="H91" s="81"/>
      <c r="I91" s="81"/>
      <c r="J91" s="83"/>
      <c r="K91" s="81"/>
      <c r="L91" s="84">
        <f>+L59+L70+L79</f>
        <v>62601</v>
      </c>
      <c r="P91" s="93"/>
      <c r="Q91" s="86"/>
    </row>
    <row r="92" spans="1:17" ht="38.25" hidden="1" customHeight="1" x14ac:dyDescent="0.25">
      <c r="A92" s="16" t="s">
        <v>33</v>
      </c>
      <c r="B92" s="13"/>
      <c r="C92" s="18" t="s">
        <v>15</v>
      </c>
      <c r="D92" s="58"/>
      <c r="E92" s="18" t="s">
        <v>57</v>
      </c>
      <c r="F92" s="18" t="s">
        <v>25</v>
      </c>
      <c r="G92" s="58"/>
      <c r="H92" s="58" t="s">
        <v>36</v>
      </c>
      <c r="I92" s="13"/>
      <c r="J92" s="15"/>
      <c r="K92" s="13"/>
      <c r="L92" s="20">
        <v>10000</v>
      </c>
      <c r="P92" s="65"/>
    </row>
    <row r="93" spans="1:17" ht="27.9" customHeight="1" x14ac:dyDescent="0.25">
      <c r="E93" s="119"/>
      <c r="F93" s="119"/>
      <c r="G93" s="119"/>
      <c r="J93" s="89"/>
      <c r="L93" s="130"/>
    </row>
    <row r="95" spans="1:17" ht="53.25" customHeight="1" x14ac:dyDescent="0.25">
      <c r="P95" s="90"/>
      <c r="Q95" s="62"/>
    </row>
    <row r="96" spans="1:17" s="88" customFormat="1" ht="27.9" customHeight="1" x14ac:dyDescent="0.25"/>
    <row r="97" spans="5:7" ht="27.9" customHeight="1" x14ac:dyDescent="0.25">
      <c r="E97" s="119"/>
      <c r="F97" s="119"/>
      <c r="G97" s="119"/>
    </row>
    <row r="98" spans="5:7" ht="27.9" customHeight="1" x14ac:dyDescent="0.25">
      <c r="E98" s="119"/>
      <c r="F98" s="119"/>
      <c r="G98" s="119"/>
    </row>
    <row r="99" spans="5:7" ht="27.9" customHeight="1" x14ac:dyDescent="0.25">
      <c r="E99" s="119"/>
      <c r="F99" s="119"/>
      <c r="G99" s="119"/>
    </row>
    <row r="100" spans="5:7" ht="27.9" customHeight="1" x14ac:dyDescent="0.25">
      <c r="E100" s="119"/>
      <c r="F100" s="119"/>
      <c r="G100" s="119"/>
    </row>
    <row r="101" spans="5:7" ht="27.9" customHeight="1" x14ac:dyDescent="0.25">
      <c r="E101" s="119"/>
      <c r="F101" s="119"/>
      <c r="G101" s="119"/>
    </row>
    <row r="102" spans="5:7" ht="27.9" customHeight="1" x14ac:dyDescent="0.25">
      <c r="E102" s="119"/>
      <c r="F102" s="119"/>
      <c r="G102" s="119"/>
    </row>
    <row r="103" spans="5:7" ht="27.9" customHeight="1" x14ac:dyDescent="0.25">
      <c r="E103" s="119"/>
      <c r="F103" s="119"/>
      <c r="G103" s="119"/>
    </row>
  </sheetData>
  <phoneticPr fontId="0" type="noConversion"/>
  <pageMargins left="0.75" right="0.75" top="1" bottom="1" header="0.5" footer="0.5"/>
  <pageSetup scale="3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43" zoomScale="75" workbookViewId="0">
      <selection activeCell="S18" sqref="S18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customWidth="1"/>
    <col min="16" max="16" width="46.109375" style="12" hidden="1" customWidth="1"/>
    <col min="17" max="17" width="65.88671875" style="12" hidden="1" customWidth="1"/>
    <col min="18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176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" hidden="1" customHeight="1" x14ac:dyDescent="0.25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5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" customHeight="1" x14ac:dyDescent="0.25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5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80.25" customHeight="1" x14ac:dyDescent="0.25">
      <c r="A15" s="16" t="s">
        <v>17</v>
      </c>
      <c r="B15" s="17"/>
      <c r="C15" s="18" t="s">
        <v>15</v>
      </c>
      <c r="E15" s="18" t="s">
        <v>63</v>
      </c>
      <c r="F15" s="18" t="s">
        <v>18</v>
      </c>
      <c r="H15" s="19" t="s">
        <v>65</v>
      </c>
      <c r="I15" s="13"/>
      <c r="J15" s="15"/>
      <c r="K15" s="13"/>
      <c r="L15" s="20">
        <v>3000</v>
      </c>
      <c r="P15" s="16"/>
      <c r="Q15" s="62"/>
      <c r="R15" s="14" t="s">
        <v>177</v>
      </c>
    </row>
    <row r="16" spans="1:45" s="14" customFormat="1" ht="34.5" customHeight="1" x14ac:dyDescent="0.25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5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  <c r="R17" s="14" t="s">
        <v>178</v>
      </c>
    </row>
    <row r="18" spans="1:45" s="14" customFormat="1" ht="41.25" customHeight="1" x14ac:dyDescent="0.25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5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5">
      <c r="A20" s="59"/>
      <c r="E20" s="22"/>
      <c r="F20" s="22"/>
      <c r="G20" s="22"/>
      <c r="H20" s="22"/>
      <c r="I20" s="22"/>
      <c r="J20" s="23"/>
      <c r="K20" s="22"/>
      <c r="L20" s="98"/>
      <c r="P20" s="21"/>
      <c r="Q20" s="61"/>
    </row>
    <row r="21" spans="1:45" ht="13.8" x14ac:dyDescent="0.25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SUM(L14:L20)</f>
        <v>11450</v>
      </c>
      <c r="P21" s="21"/>
      <c r="Q21" s="61"/>
    </row>
    <row r="22" spans="1:45" s="14" customFormat="1" ht="53.25" customHeight="1" x14ac:dyDescent="0.25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  <c r="R22" s="14" t="s">
        <v>178</v>
      </c>
    </row>
    <row r="23" spans="1:45" ht="51" customHeight="1" x14ac:dyDescent="0.25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3.8" x14ac:dyDescent="0.25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3.8" x14ac:dyDescent="0.25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" customHeight="1" x14ac:dyDescent="0.25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" customHeight="1" x14ac:dyDescent="0.25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5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5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" hidden="1" customHeight="1" x14ac:dyDescent="0.25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" hidden="1" customHeight="1" x14ac:dyDescent="0.25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5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" hidden="1" customHeight="1" x14ac:dyDescent="0.25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" hidden="1" customHeight="1" x14ac:dyDescent="0.25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" hidden="1" customHeight="1" x14ac:dyDescent="0.25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" hidden="1" customHeight="1" x14ac:dyDescent="0.25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" hidden="1" customHeight="1" x14ac:dyDescent="0.25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" hidden="1" customHeight="1" x14ac:dyDescent="0.25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" hidden="1" customHeight="1" x14ac:dyDescent="0.25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" customHeight="1" x14ac:dyDescent="0.25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5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" customHeight="1" x14ac:dyDescent="0.25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5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5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5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5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v>2442</v>
      </c>
      <c r="P48" s="91"/>
      <c r="Q48" s="62"/>
      <c r="S48" s="19"/>
    </row>
    <row r="49" spans="1:45" s="14" customFormat="1" ht="27.75" customHeight="1" x14ac:dyDescent="0.25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5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" customHeight="1" x14ac:dyDescent="0.25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11825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" customHeight="1" x14ac:dyDescent="0.25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37473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5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  <c r="J55" s="5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  <row r="64" spans="1:45" ht="27.9" customHeight="1" x14ac:dyDescent="0.25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pane ySplit="10" topLeftCell="A18" activePane="bottomLeft" state="frozen"/>
      <selection pane="bottomLeft" activeCell="A23" sqref="A23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hidden="1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46.5546875" style="12" bestFit="1" customWidth="1"/>
    <col min="18" max="16384" width="9.109375" style="12"/>
  </cols>
  <sheetData>
    <row r="1" spans="1:18" ht="27.9" customHeight="1" x14ac:dyDescent="0.25">
      <c r="A1" s="3"/>
      <c r="B1" s="3"/>
      <c r="C1" s="3"/>
      <c r="D1" s="3"/>
      <c r="E1" s="3"/>
      <c r="F1" s="3"/>
    </row>
    <row r="2" spans="1:18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103</v>
      </c>
      <c r="I2" s="39"/>
      <c r="J2" s="2"/>
      <c r="K2" s="2"/>
      <c r="L2" s="39"/>
    </row>
    <row r="3" spans="1:18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8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8" s="57" customFormat="1" ht="27.9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8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8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8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8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8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8" s="14" customFormat="1" ht="57.75" customHeight="1" x14ac:dyDescent="0.25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128</v>
      </c>
      <c r="I11" s="13"/>
      <c r="J11" s="15"/>
      <c r="K11" s="13"/>
      <c r="L11" s="20">
        <v>15000</v>
      </c>
      <c r="P11" s="62"/>
      <c r="Q11" s="65" t="s">
        <v>150</v>
      </c>
      <c r="R11" s="89" t="s">
        <v>155</v>
      </c>
    </row>
    <row r="12" spans="1:18" s="14" customFormat="1" ht="65.25" customHeight="1" x14ac:dyDescent="0.25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8" s="14" customFormat="1" ht="27.9" customHeight="1" x14ac:dyDescent="0.25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129</v>
      </c>
      <c r="I13" s="13"/>
      <c r="J13" s="15"/>
      <c r="K13" s="13"/>
      <c r="L13" s="20">
        <v>5500</v>
      </c>
      <c r="P13" s="62"/>
    </row>
    <row r="14" spans="1:18" s="14" customFormat="1" ht="59.25" customHeight="1" x14ac:dyDescent="0.25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130</v>
      </c>
      <c r="I14" s="13"/>
      <c r="J14" s="15"/>
      <c r="K14" s="13"/>
      <c r="L14" s="20">
        <v>5000</v>
      </c>
      <c r="P14" s="62"/>
    </row>
    <row r="15" spans="1:18" s="14" customFormat="1" ht="65.25" customHeight="1" x14ac:dyDescent="0.25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136</v>
      </c>
      <c r="I15" s="13"/>
      <c r="J15" s="15"/>
      <c r="K15" s="13"/>
      <c r="L15" s="20">
        <v>4000</v>
      </c>
      <c r="P15" s="65" t="s">
        <v>32</v>
      </c>
    </row>
    <row r="16" spans="1:18" s="14" customFormat="1" ht="71.25" customHeight="1" x14ac:dyDescent="0.25">
      <c r="A16" s="16" t="s">
        <v>26</v>
      </c>
      <c r="B16" s="17"/>
      <c r="C16" s="18" t="s">
        <v>15</v>
      </c>
      <c r="E16" s="18" t="s">
        <v>66</v>
      </c>
      <c r="F16" s="18" t="s">
        <v>25</v>
      </c>
      <c r="H16" s="19" t="s">
        <v>131</v>
      </c>
      <c r="I16" s="13"/>
      <c r="J16" s="15"/>
      <c r="K16" s="13"/>
      <c r="L16" s="20">
        <v>3000</v>
      </c>
      <c r="P16" s="62"/>
    </row>
    <row r="17" spans="1:19" s="14" customFormat="1" ht="53.25" customHeight="1" x14ac:dyDescent="0.25">
      <c r="A17" s="16" t="s">
        <v>40</v>
      </c>
      <c r="B17" s="17"/>
      <c r="C17" s="18" t="s">
        <v>15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62"/>
    </row>
    <row r="18" spans="1:19" s="14" customFormat="1" ht="38.25" customHeight="1" x14ac:dyDescent="0.25">
      <c r="A18" s="16" t="s">
        <v>53</v>
      </c>
      <c r="B18" s="17"/>
      <c r="C18" s="18" t="s">
        <v>15</v>
      </c>
      <c r="E18" s="18" t="s">
        <v>54</v>
      </c>
      <c r="F18" s="18" t="s">
        <v>25</v>
      </c>
      <c r="H18" s="19" t="s">
        <v>133</v>
      </c>
      <c r="I18" s="13"/>
      <c r="J18" s="15"/>
      <c r="K18" s="13"/>
      <c r="L18" s="20">
        <v>2200</v>
      </c>
      <c r="P18" s="62"/>
    </row>
    <row r="19" spans="1:19" s="14" customFormat="1" ht="27.9" customHeight="1" x14ac:dyDescent="0.25">
      <c r="A19" s="16" t="s">
        <v>104</v>
      </c>
      <c r="B19" s="17"/>
      <c r="C19" s="18" t="s">
        <v>15</v>
      </c>
      <c r="E19" s="18" t="s">
        <v>24</v>
      </c>
      <c r="F19" s="18" t="s">
        <v>25</v>
      </c>
      <c r="H19" s="19" t="s">
        <v>124</v>
      </c>
      <c r="I19" s="13"/>
      <c r="J19" s="15"/>
      <c r="K19" s="13"/>
      <c r="L19" s="20">
        <v>2100</v>
      </c>
      <c r="P19" s="62"/>
    </row>
    <row r="20" spans="1:19" s="14" customFormat="1" ht="41.25" customHeight="1" x14ac:dyDescent="0.25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5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5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138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5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62"/>
    </row>
    <row r="24" spans="1:19" ht="11.25" customHeight="1" x14ac:dyDescent="0.25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" customHeight="1" x14ac:dyDescent="0.25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52800</v>
      </c>
      <c r="P25" s="61"/>
    </row>
    <row r="26" spans="1:19" ht="11.25" customHeight="1" x14ac:dyDescent="0.25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3.8" x14ac:dyDescent="0.25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5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3.8" x14ac:dyDescent="0.25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3.8" x14ac:dyDescent="0.25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3.8" x14ac:dyDescent="0.25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" customHeight="1" x14ac:dyDescent="0.25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60800</v>
      </c>
      <c r="P32" s="66"/>
    </row>
    <row r="33" spans="1:19" s="85" customFormat="1" ht="27.9" customHeight="1" x14ac:dyDescent="0.25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5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5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" hidden="1" customHeight="1" x14ac:dyDescent="0.25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5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" hidden="1" customHeight="1" x14ac:dyDescent="0.25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" hidden="1" customHeight="1" x14ac:dyDescent="0.25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" hidden="1" customHeight="1" x14ac:dyDescent="0.25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" hidden="1" customHeight="1" x14ac:dyDescent="0.25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" hidden="1" customHeight="1" x14ac:dyDescent="0.25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" hidden="1" customHeight="1" x14ac:dyDescent="0.25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" hidden="1" customHeight="1" x14ac:dyDescent="0.25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" hidden="1" customHeight="1" x14ac:dyDescent="0.25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" customHeight="1" x14ac:dyDescent="0.25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5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7.75" customHeight="1" x14ac:dyDescent="0.25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7.75" customHeight="1" x14ac:dyDescent="0.25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126</v>
      </c>
      <c r="I50" s="13"/>
      <c r="J50" s="15"/>
      <c r="K50" s="13"/>
      <c r="L50" s="20">
        <v>134</v>
      </c>
      <c r="P50" s="63"/>
      <c r="S50" s="19"/>
    </row>
    <row r="51" spans="1:19" s="14" customFormat="1" ht="27.75" customHeight="1" x14ac:dyDescent="0.25">
      <c r="A51" s="16" t="s">
        <v>105</v>
      </c>
      <c r="B51" s="17"/>
      <c r="C51" s="18" t="s">
        <v>15</v>
      </c>
      <c r="E51" s="18" t="s">
        <v>34</v>
      </c>
      <c r="F51" s="18" t="s">
        <v>25</v>
      </c>
      <c r="H51" s="19" t="s">
        <v>106</v>
      </c>
      <c r="I51" s="13"/>
      <c r="J51" s="15"/>
      <c r="K51" s="13"/>
      <c r="L51" s="20">
        <v>100</v>
      </c>
      <c r="P51" s="63"/>
      <c r="S51" s="19"/>
    </row>
    <row r="52" spans="1:19" s="14" customFormat="1" ht="27.75" customHeight="1" x14ac:dyDescent="0.25">
      <c r="A52" s="16" t="s">
        <v>115</v>
      </c>
      <c r="B52" s="17"/>
      <c r="C52" s="18" t="s">
        <v>15</v>
      </c>
      <c r="E52" s="18" t="s">
        <v>20</v>
      </c>
      <c r="F52" s="18" t="s">
        <v>116</v>
      </c>
      <c r="H52" s="19" t="s">
        <v>127</v>
      </c>
      <c r="I52" s="13"/>
      <c r="J52" s="15"/>
      <c r="K52" s="13"/>
      <c r="L52" s="20">
        <v>100</v>
      </c>
      <c r="P52" s="63"/>
      <c r="S52" s="19"/>
    </row>
    <row r="53" spans="1:19" s="14" customFormat="1" ht="27.75" customHeight="1" x14ac:dyDescent="0.25">
      <c r="A53" s="16" t="s">
        <v>109</v>
      </c>
      <c r="B53" s="17"/>
      <c r="C53" s="18" t="s">
        <v>15</v>
      </c>
      <c r="E53" s="18" t="s">
        <v>110</v>
      </c>
      <c r="F53" s="18" t="s">
        <v>48</v>
      </c>
      <c r="H53" s="19" t="s">
        <v>121</v>
      </c>
      <c r="I53" s="13"/>
      <c r="J53" s="15"/>
      <c r="K53" s="13"/>
      <c r="L53" s="20">
        <v>33</v>
      </c>
      <c r="P53" s="63"/>
      <c r="S53" s="19"/>
    </row>
    <row r="54" spans="1:19" s="14" customFormat="1" ht="27.75" customHeight="1" x14ac:dyDescent="0.25">
      <c r="A54" s="16" t="s">
        <v>115</v>
      </c>
      <c r="B54" s="17"/>
      <c r="C54" s="18" t="s">
        <v>15</v>
      </c>
      <c r="E54" s="18" t="s">
        <v>20</v>
      </c>
      <c r="F54" s="18" t="s">
        <v>116</v>
      </c>
      <c r="H54" s="19" t="s">
        <v>120</v>
      </c>
      <c r="I54" s="13"/>
      <c r="J54" s="15"/>
      <c r="K54" s="13"/>
      <c r="L54" s="20">
        <v>20</v>
      </c>
      <c r="P54" s="63"/>
      <c r="S54" s="19"/>
    </row>
    <row r="55" spans="1:19" s="14" customFormat="1" ht="27.75" customHeight="1" x14ac:dyDescent="0.25">
      <c r="A55" s="16" t="s">
        <v>114</v>
      </c>
      <c r="B55" s="17"/>
      <c r="C55" s="18" t="s">
        <v>15</v>
      </c>
      <c r="E55" s="18" t="s">
        <v>108</v>
      </c>
      <c r="F55" s="18" t="s">
        <v>48</v>
      </c>
      <c r="H55" s="19" t="s">
        <v>119</v>
      </c>
      <c r="I55" s="13"/>
      <c r="J55" s="15"/>
      <c r="K55" s="13"/>
      <c r="L55" s="20">
        <v>18</v>
      </c>
      <c r="P55" s="63"/>
      <c r="S55" s="19"/>
    </row>
    <row r="56" spans="1:19" s="14" customFormat="1" ht="27.75" customHeight="1" x14ac:dyDescent="0.25">
      <c r="A56" s="16" t="s">
        <v>107</v>
      </c>
      <c r="B56" s="17"/>
      <c r="C56" s="18" t="s">
        <v>15</v>
      </c>
      <c r="E56" s="18" t="s">
        <v>108</v>
      </c>
      <c r="F56" s="18" t="s">
        <v>48</v>
      </c>
      <c r="H56" s="19" t="s">
        <v>118</v>
      </c>
      <c r="I56" s="13"/>
      <c r="J56" s="15"/>
      <c r="K56" s="13"/>
      <c r="L56" s="20">
        <v>13</v>
      </c>
      <c r="P56" s="63"/>
      <c r="S56" s="19"/>
    </row>
    <row r="57" spans="1:19" s="14" customFormat="1" ht="27.75" customHeight="1" x14ac:dyDescent="0.25">
      <c r="A57" s="16" t="s">
        <v>112</v>
      </c>
      <c r="B57" s="17"/>
      <c r="C57" s="18" t="s">
        <v>15</v>
      </c>
      <c r="E57" s="18" t="s">
        <v>113</v>
      </c>
      <c r="F57" s="18" t="s">
        <v>48</v>
      </c>
      <c r="H57" s="19" t="s">
        <v>125</v>
      </c>
      <c r="I57" s="13"/>
      <c r="J57" s="15"/>
      <c r="K57" s="13"/>
      <c r="L57" s="20">
        <v>11</v>
      </c>
      <c r="P57" s="63"/>
      <c r="S57" s="19"/>
    </row>
    <row r="58" spans="1:19" s="14" customFormat="1" ht="27.75" customHeight="1" x14ac:dyDescent="0.25">
      <c r="A58" s="16" t="s">
        <v>97</v>
      </c>
      <c r="B58" s="17"/>
      <c r="C58" s="18" t="s">
        <v>15</v>
      </c>
      <c r="E58" s="18" t="s">
        <v>111</v>
      </c>
      <c r="F58" s="18" t="s">
        <v>48</v>
      </c>
      <c r="H58" s="19" t="s">
        <v>117</v>
      </c>
      <c r="I58" s="13"/>
      <c r="J58" s="15"/>
      <c r="K58" s="13"/>
      <c r="L58" s="20">
        <v>4</v>
      </c>
      <c r="P58" s="63"/>
      <c r="S58" s="19"/>
    </row>
    <row r="59" spans="1:19" s="14" customFormat="1" ht="27.75" customHeight="1" x14ac:dyDescent="0.25">
      <c r="A59" s="16" t="s">
        <v>122</v>
      </c>
      <c r="B59" s="17"/>
      <c r="C59" s="18" t="s">
        <v>15</v>
      </c>
      <c r="E59" s="18" t="s">
        <v>108</v>
      </c>
      <c r="F59" s="18" t="s">
        <v>48</v>
      </c>
      <c r="H59" s="19" t="s">
        <v>125</v>
      </c>
      <c r="I59" s="13"/>
      <c r="J59" s="15"/>
      <c r="K59" s="13"/>
      <c r="L59" s="20">
        <v>0.1</v>
      </c>
      <c r="P59" s="63"/>
      <c r="Q59" s="88" t="s">
        <v>123</v>
      </c>
      <c r="S59" s="19"/>
    </row>
    <row r="60" spans="1:19" s="14" customFormat="1" ht="26.25" customHeight="1" x14ac:dyDescent="0.25">
      <c r="A60" s="16" t="s">
        <v>67</v>
      </c>
      <c r="B60" s="17"/>
      <c r="C60" s="18" t="s">
        <v>15</v>
      </c>
      <c r="E60" s="18"/>
      <c r="F60" s="18" t="s">
        <v>25</v>
      </c>
      <c r="H60" s="19"/>
      <c r="I60" s="13"/>
      <c r="J60" s="15"/>
      <c r="K60" s="13"/>
      <c r="L60" s="87">
        <v>-250</v>
      </c>
      <c r="P60" s="63"/>
      <c r="S60" s="19"/>
    </row>
    <row r="61" spans="1:19" s="32" customFormat="1" ht="27.9" customHeight="1" x14ac:dyDescent="0.25">
      <c r="A61" s="33" t="s">
        <v>102</v>
      </c>
      <c r="B61" s="34"/>
      <c r="C61" s="34"/>
      <c r="D61" s="27"/>
      <c r="E61" s="35"/>
      <c r="F61" s="35"/>
      <c r="G61" s="36"/>
      <c r="H61" s="35"/>
      <c r="I61" s="35"/>
      <c r="J61" s="37"/>
      <c r="K61" s="35"/>
      <c r="L61" s="31">
        <f>SUM(L48:L60)</f>
        <v>451.1</v>
      </c>
      <c r="P61" s="66"/>
    </row>
    <row r="62" spans="1:19" s="32" customFormat="1" ht="27.9" customHeight="1" x14ac:dyDescent="0.25">
      <c r="A62" s="33" t="s">
        <v>39</v>
      </c>
      <c r="B62" s="34"/>
      <c r="C62" s="34"/>
      <c r="D62" s="27"/>
      <c r="E62" s="35"/>
      <c r="F62" s="35"/>
      <c r="G62" s="36"/>
      <c r="H62" s="35"/>
      <c r="I62" s="35"/>
      <c r="J62" s="37"/>
      <c r="K62" s="35"/>
      <c r="L62" s="31">
        <f>+L47+L61</f>
        <v>26099.1</v>
      </c>
      <c r="P62" s="66"/>
    </row>
    <row r="63" spans="1:19" s="69" customFormat="1" ht="38.25" hidden="1" customHeight="1" x14ac:dyDescent="0.25">
      <c r="A63" s="67" t="s">
        <v>33</v>
      </c>
      <c r="B63" s="70"/>
      <c r="C63" s="68" t="s">
        <v>15</v>
      </c>
      <c r="D63" s="73"/>
      <c r="E63" s="68" t="s">
        <v>57</v>
      </c>
      <c r="F63" s="68" t="s">
        <v>25</v>
      </c>
      <c r="G63" s="73"/>
      <c r="H63" s="73" t="s">
        <v>36</v>
      </c>
      <c r="I63" s="70"/>
      <c r="J63" s="71"/>
      <c r="K63" s="70"/>
      <c r="L63" s="72">
        <v>10000</v>
      </c>
      <c r="P63" s="74"/>
    </row>
    <row r="64" spans="1:19" ht="27.9" customHeight="1" x14ac:dyDescent="0.25">
      <c r="E64" s="22"/>
      <c r="F64" s="22"/>
      <c r="G64" s="22"/>
      <c r="J64" s="52"/>
    </row>
    <row r="65" spans="5:10" ht="27.9" customHeight="1" x14ac:dyDescent="0.25">
      <c r="E65" s="22"/>
      <c r="F65" s="22"/>
      <c r="G65" s="22"/>
      <c r="J65" s="52"/>
    </row>
    <row r="66" spans="5:10" ht="27.9" customHeight="1" x14ac:dyDescent="0.25">
      <c r="E66" s="22"/>
      <c r="F66" s="22"/>
      <c r="G66" s="22"/>
    </row>
    <row r="67" spans="5:10" ht="27.9" customHeight="1" x14ac:dyDescent="0.25">
      <c r="E67" s="22"/>
      <c r="F67" s="22"/>
      <c r="G67" s="22"/>
    </row>
    <row r="68" spans="5:10" ht="27.9" customHeight="1" x14ac:dyDescent="0.25">
      <c r="E68" s="22"/>
      <c r="F68" s="22"/>
      <c r="G68" s="22"/>
    </row>
    <row r="69" spans="5:10" ht="27.9" customHeight="1" x14ac:dyDescent="0.25">
      <c r="E69" s="22"/>
      <c r="F69" s="22"/>
      <c r="G69" s="22"/>
    </row>
    <row r="70" spans="5:10" ht="27.9" customHeight="1" x14ac:dyDescent="0.25">
      <c r="E70" s="22"/>
      <c r="F70" s="22"/>
      <c r="G70" s="22"/>
    </row>
    <row r="71" spans="5:10" ht="27.9" customHeight="1" x14ac:dyDescent="0.25">
      <c r="E71" s="22"/>
      <c r="F71" s="22"/>
      <c r="G71" s="22"/>
    </row>
    <row r="72" spans="5:10" ht="27.9" customHeight="1" x14ac:dyDescent="0.25">
      <c r="E72" s="22"/>
      <c r="F72" s="22"/>
      <c r="G72" s="22"/>
    </row>
    <row r="73" spans="5:10" ht="27.9" customHeight="1" x14ac:dyDescent="0.25">
      <c r="E73" s="22"/>
      <c r="F73" s="22"/>
      <c r="G73" s="22"/>
    </row>
    <row r="74" spans="5:10" ht="27.9" customHeight="1" x14ac:dyDescent="0.25">
      <c r="E74" s="22"/>
      <c r="F74" s="22"/>
      <c r="G74" s="22"/>
    </row>
  </sheetData>
  <phoneticPr fontId="0" type="noConversion"/>
  <pageMargins left="0.75" right="0.75" top="1" bottom="1" header="0.5" footer="0.5"/>
  <pageSetup scale="45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opLeftCell="B19" workbookViewId="0">
      <selection activeCell="B19" sqref="A1:IV65536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65.88671875" style="12" customWidth="1"/>
    <col min="18" max="18" width="9.109375" style="12"/>
    <col min="19" max="19" width="0" style="12" hidden="1" customWidth="1"/>
    <col min="20" max="16384" width="9.109375" style="12"/>
  </cols>
  <sheetData>
    <row r="1" spans="1:19" ht="27.9" customHeight="1" x14ac:dyDescent="0.25">
      <c r="A1" s="3"/>
      <c r="B1" s="3"/>
      <c r="C1" s="3"/>
      <c r="D1" s="3"/>
      <c r="E1" s="3"/>
      <c r="F1" s="3"/>
    </row>
    <row r="2" spans="1:19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142</v>
      </c>
      <c r="I2" s="39"/>
      <c r="J2" s="2"/>
      <c r="K2" s="2"/>
      <c r="L2" s="39"/>
    </row>
    <row r="3" spans="1:19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</row>
    <row r="6" spans="1:19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53.25" customHeight="1" x14ac:dyDescent="0.25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19" s="14" customFormat="1" ht="56.25" customHeight="1" x14ac:dyDescent="0.25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156</v>
      </c>
    </row>
    <row r="13" spans="1:19" s="14" customFormat="1" ht="51.75" customHeight="1" x14ac:dyDescent="0.25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19" s="14" customFormat="1" ht="71.25" customHeight="1" x14ac:dyDescent="0.25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19" s="14" customFormat="1" ht="54.75" hidden="1" customHeight="1" x14ac:dyDescent="0.25">
      <c r="A15" s="16" t="s">
        <v>140</v>
      </c>
      <c r="B15" s="13"/>
      <c r="C15" s="18" t="s">
        <v>15</v>
      </c>
      <c r="D15" s="58"/>
      <c r="E15" s="18" t="s">
        <v>139</v>
      </c>
      <c r="F15" s="18" t="s">
        <v>18</v>
      </c>
      <c r="G15" s="58"/>
      <c r="H15" s="58" t="s">
        <v>145</v>
      </c>
      <c r="I15" s="13"/>
      <c r="J15" s="15"/>
      <c r="K15" s="13"/>
      <c r="L15" s="20">
        <v>0</v>
      </c>
      <c r="P15" s="16"/>
      <c r="Q15" s="63" t="s">
        <v>151</v>
      </c>
    </row>
    <row r="16" spans="1:19" s="14" customFormat="1" ht="53.25" customHeight="1" x14ac:dyDescent="0.25">
      <c r="A16" s="16" t="s">
        <v>40</v>
      </c>
      <c r="B16" s="17"/>
      <c r="C16" s="18" t="s">
        <v>15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19" s="14" customFormat="1" ht="38.25" customHeight="1" x14ac:dyDescent="0.25">
      <c r="A17" s="16" t="s">
        <v>53</v>
      </c>
      <c r="B17" s="17"/>
      <c r="C17" s="18" t="s">
        <v>15</v>
      </c>
      <c r="E17" s="18" t="s">
        <v>54</v>
      </c>
      <c r="F17" s="18" t="s">
        <v>25</v>
      </c>
      <c r="H17" s="19" t="s">
        <v>133</v>
      </c>
      <c r="I17" s="13"/>
      <c r="J17" s="15"/>
      <c r="K17" s="13"/>
      <c r="L17" s="20">
        <v>2200</v>
      </c>
      <c r="P17" s="90"/>
      <c r="Q17" s="62"/>
    </row>
    <row r="18" spans="1:19" s="14" customFormat="1" ht="47.25" customHeight="1" x14ac:dyDescent="0.25">
      <c r="A18" s="16" t="s">
        <v>104</v>
      </c>
      <c r="B18" s="13"/>
      <c r="C18" s="18" t="s">
        <v>15</v>
      </c>
      <c r="D18" s="58"/>
      <c r="E18" s="18" t="s">
        <v>24</v>
      </c>
      <c r="F18" s="18" t="s">
        <v>25</v>
      </c>
      <c r="G18" s="58"/>
      <c r="H18" s="58" t="s">
        <v>158</v>
      </c>
      <c r="I18" s="13"/>
      <c r="J18" s="15"/>
      <c r="K18" s="13"/>
      <c r="L18" s="20">
        <v>2100</v>
      </c>
      <c r="P18" s="16" t="s">
        <v>32</v>
      </c>
      <c r="Q18" s="62"/>
    </row>
    <row r="19" spans="1:19" s="14" customFormat="1" ht="78" customHeight="1" x14ac:dyDescent="0.25">
      <c r="A19" s="16" t="s">
        <v>43</v>
      </c>
      <c r="B19" s="17"/>
      <c r="C19" s="18" t="s">
        <v>15</v>
      </c>
      <c r="E19" s="18" t="s">
        <v>44</v>
      </c>
      <c r="F19" s="18" t="s">
        <v>25</v>
      </c>
      <c r="H19" s="19" t="s">
        <v>134</v>
      </c>
      <c r="I19" s="13"/>
      <c r="J19" s="15"/>
      <c r="K19" s="13"/>
      <c r="L19" s="20">
        <v>2000</v>
      </c>
      <c r="P19" s="90"/>
      <c r="Q19" s="63" t="s">
        <v>154</v>
      </c>
    </row>
    <row r="20" spans="1:19" s="14" customFormat="1" ht="27.9" customHeight="1" x14ac:dyDescent="0.25">
      <c r="A20" s="16" t="s">
        <v>157</v>
      </c>
      <c r="B20" s="17"/>
      <c r="C20" s="18" t="s">
        <v>15</v>
      </c>
      <c r="E20" s="18" t="s">
        <v>66</v>
      </c>
      <c r="F20" s="18" t="s">
        <v>25</v>
      </c>
      <c r="H20" s="19" t="s">
        <v>152</v>
      </c>
      <c r="I20" s="13"/>
      <c r="J20" s="15"/>
      <c r="K20" s="13"/>
      <c r="L20" s="20">
        <v>1500</v>
      </c>
      <c r="P20" s="90"/>
      <c r="Q20" s="62"/>
    </row>
    <row r="21" spans="1:19" s="14" customFormat="1" ht="41.25" customHeight="1" x14ac:dyDescent="0.25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19" s="14" customFormat="1" ht="65.25" customHeight="1" x14ac:dyDescent="0.25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153</v>
      </c>
      <c r="I22" s="13"/>
      <c r="J22" s="15"/>
      <c r="K22" s="13"/>
      <c r="L22" s="20">
        <v>750</v>
      </c>
      <c r="P22" s="16" t="s">
        <v>32</v>
      </c>
      <c r="Q22" s="62"/>
    </row>
    <row r="23" spans="1:19" s="14" customFormat="1" ht="41.25" customHeight="1" x14ac:dyDescent="0.25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90"/>
      <c r="Q23" s="62"/>
    </row>
    <row r="24" spans="1:19" ht="11.25" customHeight="1" x14ac:dyDescent="0.25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21"/>
      <c r="Q24" s="61"/>
    </row>
    <row r="25" spans="1:19" ht="27.9" customHeight="1" x14ac:dyDescent="0.25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34800</v>
      </c>
      <c r="P25" s="21"/>
      <c r="Q25" s="61"/>
    </row>
    <row r="26" spans="1:19" s="14" customFormat="1" ht="27.9" customHeight="1" x14ac:dyDescent="0.25">
      <c r="A26" s="16" t="s">
        <v>157</v>
      </c>
      <c r="B26" s="17"/>
      <c r="C26" s="18" t="s">
        <v>146</v>
      </c>
      <c r="E26" s="18" t="s">
        <v>66</v>
      </c>
      <c r="F26" s="18" t="s">
        <v>25</v>
      </c>
      <c r="H26" s="19" t="s">
        <v>159</v>
      </c>
      <c r="I26" s="13"/>
      <c r="J26" s="15"/>
      <c r="K26" s="13"/>
      <c r="L26" s="20">
        <v>2500</v>
      </c>
      <c r="P26" s="90"/>
      <c r="Q26" s="62"/>
    </row>
    <row r="27" spans="1:19" ht="11.25" customHeight="1" x14ac:dyDescent="0.25">
      <c r="A27" s="59"/>
      <c r="E27" s="22"/>
      <c r="F27" s="22"/>
      <c r="G27" s="22"/>
      <c r="H27" s="22"/>
      <c r="I27" s="22"/>
      <c r="J27" s="23"/>
      <c r="K27" s="22"/>
      <c r="L27" s="24"/>
      <c r="P27" s="21"/>
      <c r="Q27" s="61"/>
    </row>
    <row r="28" spans="1:19" ht="13.8" x14ac:dyDescent="0.25">
      <c r="A28" s="6" t="s">
        <v>11</v>
      </c>
      <c r="B28" s="7"/>
      <c r="C28" s="7"/>
      <c r="D28" s="8"/>
      <c r="E28" s="7"/>
      <c r="F28" s="7"/>
      <c r="G28" s="8"/>
      <c r="H28" s="9"/>
      <c r="I28" s="10"/>
      <c r="J28" s="11"/>
      <c r="K28" s="10"/>
      <c r="L28" s="31">
        <f>SUM(L26:L27)</f>
        <v>2500</v>
      </c>
      <c r="P28" s="21"/>
      <c r="Q28" s="61"/>
    </row>
    <row r="29" spans="1:19" s="14" customFormat="1" ht="51" customHeight="1" x14ac:dyDescent="0.25">
      <c r="A29" s="16" t="s">
        <v>19</v>
      </c>
      <c r="B29" s="17"/>
      <c r="C29" s="18" t="s">
        <v>60</v>
      </c>
      <c r="E29" s="18" t="s">
        <v>21</v>
      </c>
      <c r="F29" s="18" t="s">
        <v>20</v>
      </c>
      <c r="H29" s="19" t="s">
        <v>58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19" ht="13.8" x14ac:dyDescent="0.25">
      <c r="A30" s="21"/>
      <c r="E30" s="22"/>
      <c r="F30" s="22"/>
      <c r="G30" s="22"/>
      <c r="H30" s="22"/>
      <c r="I30" s="22"/>
      <c r="J30" s="23"/>
      <c r="K30" s="22"/>
      <c r="L30" s="24"/>
      <c r="P30" s="21"/>
      <c r="Q30" s="61"/>
    </row>
    <row r="31" spans="1:19" ht="13.8" x14ac:dyDescent="0.25">
      <c r="A31" s="6" t="s">
        <v>12</v>
      </c>
      <c r="B31" s="7"/>
      <c r="C31" s="7"/>
      <c r="D31" s="8"/>
      <c r="E31" s="7"/>
      <c r="F31" s="7"/>
      <c r="G31" s="8"/>
      <c r="H31" s="9"/>
      <c r="I31" s="10"/>
      <c r="J31" s="11"/>
      <c r="K31" s="10"/>
      <c r="L31" s="31">
        <f>SUM(L29:L30)</f>
        <v>8000</v>
      </c>
      <c r="P31" s="21"/>
      <c r="Q31" s="61"/>
    </row>
    <row r="32" spans="1:19" ht="13.8" x14ac:dyDescent="0.25">
      <c r="A32" s="21"/>
      <c r="E32" s="22"/>
      <c r="F32" s="22"/>
      <c r="G32" s="22"/>
      <c r="H32" s="22"/>
      <c r="I32" s="22"/>
      <c r="J32" s="23"/>
      <c r="K32" s="22"/>
      <c r="L32" s="24"/>
      <c r="P32" s="21"/>
      <c r="Q32" s="61"/>
    </row>
    <row r="33" spans="1:19" s="32" customFormat="1" ht="27.9" customHeight="1" x14ac:dyDescent="0.25">
      <c r="A33" s="33" t="s">
        <v>5</v>
      </c>
      <c r="B33" s="34"/>
      <c r="C33" s="34"/>
      <c r="D33" s="27"/>
      <c r="E33" s="35"/>
      <c r="F33" s="35"/>
      <c r="G33" s="36"/>
      <c r="H33" s="35"/>
      <c r="I33" s="35"/>
      <c r="J33" s="37"/>
      <c r="K33" s="35"/>
      <c r="L33" s="31">
        <f>+L25+L28+L31</f>
        <v>45300</v>
      </c>
      <c r="P33" s="92"/>
      <c r="Q33" s="64"/>
    </row>
    <row r="34" spans="1:19" s="85" customFormat="1" ht="27.9" customHeight="1" x14ac:dyDescent="0.25">
      <c r="A34" s="78"/>
      <c r="B34" s="79"/>
      <c r="C34" s="79"/>
      <c r="D34" s="80"/>
      <c r="E34" s="81"/>
      <c r="F34" s="81"/>
      <c r="G34" s="82"/>
      <c r="H34" s="81"/>
      <c r="I34" s="81"/>
      <c r="J34" s="83"/>
      <c r="K34" s="81"/>
      <c r="L34" s="84"/>
      <c r="P34" s="93"/>
      <c r="Q34" s="95"/>
    </row>
    <row r="35" spans="1:19" s="14" customFormat="1" ht="51" hidden="1" customHeight="1" x14ac:dyDescent="0.25">
      <c r="A35" s="16" t="s">
        <v>19</v>
      </c>
      <c r="B35" s="17"/>
      <c r="C35" s="18" t="s">
        <v>7</v>
      </c>
      <c r="E35" s="18" t="s">
        <v>21</v>
      </c>
      <c r="F35" s="18" t="s">
        <v>20</v>
      </c>
      <c r="H35" s="19" t="s">
        <v>61</v>
      </c>
      <c r="I35" s="13"/>
      <c r="J35" s="15">
        <v>0.7</v>
      </c>
      <c r="K35" s="13"/>
      <c r="L35" s="20">
        <v>8000</v>
      </c>
      <c r="P35" s="91" t="s">
        <v>22</v>
      </c>
      <c r="Q35" s="62"/>
      <c r="S35" s="19"/>
    </row>
    <row r="36" spans="1:19" s="14" customFormat="1" ht="52.5" hidden="1" customHeight="1" x14ac:dyDescent="0.25">
      <c r="A36" s="16" t="s">
        <v>35</v>
      </c>
      <c r="B36" s="17"/>
      <c r="C36" s="18" t="s">
        <v>7</v>
      </c>
      <c r="E36" s="18" t="s">
        <v>29</v>
      </c>
      <c r="F36" s="18" t="s">
        <v>16</v>
      </c>
      <c r="H36" s="19" t="s">
        <v>31</v>
      </c>
      <c r="I36" s="13"/>
      <c r="J36" s="15"/>
      <c r="K36" s="13"/>
      <c r="L36" s="20">
        <v>5000</v>
      </c>
      <c r="P36" s="91" t="s">
        <v>30</v>
      </c>
      <c r="Q36" s="62"/>
      <c r="S36" s="19"/>
    </row>
    <row r="37" spans="1:19" s="14" customFormat="1" ht="27.9" hidden="1" customHeight="1" x14ac:dyDescent="0.25">
      <c r="A37" s="16" t="s">
        <v>72</v>
      </c>
      <c r="B37" s="17"/>
      <c r="C37" s="18" t="s">
        <v>7</v>
      </c>
      <c r="E37" s="18" t="s">
        <v>57</v>
      </c>
      <c r="F37" s="18" t="s">
        <v>16</v>
      </c>
      <c r="H37" s="19" t="s">
        <v>80</v>
      </c>
      <c r="I37" s="13"/>
      <c r="J37" s="15"/>
      <c r="K37" s="13"/>
      <c r="L37" s="20">
        <v>3000</v>
      </c>
      <c r="P37" s="90"/>
      <c r="Q37" s="62"/>
    </row>
    <row r="38" spans="1:19" ht="27.9" hidden="1" customHeight="1" x14ac:dyDescent="0.25">
      <c r="A38" s="16" t="s">
        <v>37</v>
      </c>
      <c r="B38" s="17"/>
      <c r="C38" s="18" t="s">
        <v>7</v>
      </c>
      <c r="E38" s="18" t="s">
        <v>55</v>
      </c>
      <c r="F38" s="18" t="s">
        <v>25</v>
      </c>
      <c r="G38" s="14"/>
      <c r="H38" s="19" t="s">
        <v>85</v>
      </c>
      <c r="I38" s="13"/>
      <c r="J38" s="15"/>
      <c r="K38" s="13"/>
      <c r="L38" s="20">
        <v>2509</v>
      </c>
      <c r="P38" s="21"/>
      <c r="Q38" s="61"/>
    </row>
    <row r="39" spans="1:19" s="14" customFormat="1" ht="52.5" hidden="1" customHeight="1" x14ac:dyDescent="0.25">
      <c r="A39" s="16" t="s">
        <v>81</v>
      </c>
      <c r="B39" s="17"/>
      <c r="C39" s="18" t="s">
        <v>7</v>
      </c>
      <c r="E39" s="18" t="s">
        <v>62</v>
      </c>
      <c r="F39" s="18" t="s">
        <v>62</v>
      </c>
      <c r="H39" s="19" t="s">
        <v>50</v>
      </c>
      <c r="I39" s="13"/>
      <c r="J39" s="15"/>
      <c r="K39" s="13"/>
      <c r="L39" s="20">
        <f>1678+175+4+234+50+8+18+13+9+8+16+17+8+1+50+3+55+1+5+1+50</f>
        <v>2404</v>
      </c>
      <c r="P39" s="19"/>
      <c r="Q39" s="62"/>
      <c r="R39" s="77"/>
      <c r="S39" s="19"/>
    </row>
    <row r="40" spans="1:19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52</v>
      </c>
      <c r="I40" s="13"/>
      <c r="J40" s="15"/>
      <c r="K40" s="13"/>
      <c r="L40" s="20">
        <v>1300</v>
      </c>
      <c r="P40" s="90"/>
      <c r="Q40" s="62"/>
    </row>
    <row r="41" spans="1:19" s="14" customFormat="1" ht="27.9" hidden="1" customHeight="1" x14ac:dyDescent="0.25">
      <c r="A41" s="16" t="s">
        <v>37</v>
      </c>
      <c r="B41" s="17"/>
      <c r="C41" s="18" t="s">
        <v>7</v>
      </c>
      <c r="E41" s="18" t="s">
        <v>55</v>
      </c>
      <c r="F41" s="18" t="s">
        <v>25</v>
      </c>
      <c r="H41" s="19" t="s">
        <v>70</v>
      </c>
      <c r="I41" s="13"/>
      <c r="J41" s="15"/>
      <c r="K41" s="13"/>
      <c r="L41" s="20">
        <v>1000</v>
      </c>
      <c r="P41" s="90"/>
      <c r="Q41" s="62"/>
    </row>
    <row r="42" spans="1:19" s="14" customFormat="1" ht="27.9" hidden="1" customHeight="1" x14ac:dyDescent="0.25">
      <c r="A42" s="16" t="s">
        <v>92</v>
      </c>
      <c r="B42" s="17"/>
      <c r="C42" s="18" t="s">
        <v>7</v>
      </c>
      <c r="E42" s="18" t="s">
        <v>90</v>
      </c>
      <c r="F42" s="18" t="s">
        <v>16</v>
      </c>
      <c r="H42" s="19" t="s">
        <v>93</v>
      </c>
      <c r="I42" s="13"/>
      <c r="J42" s="15"/>
      <c r="K42" s="13"/>
      <c r="L42" s="20">
        <f>686+15</f>
        <v>701</v>
      </c>
      <c r="P42" s="90"/>
      <c r="Q42" s="62"/>
    </row>
    <row r="43" spans="1:19" s="14" customFormat="1" ht="27.9" hidden="1" customHeight="1" x14ac:dyDescent="0.25">
      <c r="A43" s="16" t="s">
        <v>86</v>
      </c>
      <c r="B43" s="17"/>
      <c r="C43" s="18" t="s">
        <v>7</v>
      </c>
      <c r="E43" s="18" t="s">
        <v>88</v>
      </c>
      <c r="F43" s="18" t="s">
        <v>48</v>
      </c>
      <c r="H43" s="19" t="s">
        <v>94</v>
      </c>
      <c r="I43" s="13"/>
      <c r="J43" s="15"/>
      <c r="K43" s="13"/>
      <c r="L43" s="20">
        <v>600</v>
      </c>
      <c r="P43" s="90"/>
      <c r="Q43" s="62"/>
    </row>
    <row r="44" spans="1:19" s="14" customFormat="1" ht="27.9" hidden="1" customHeight="1" x14ac:dyDescent="0.25">
      <c r="A44" s="16" t="s">
        <v>87</v>
      </c>
      <c r="B44" s="17"/>
      <c r="C44" s="18" t="s">
        <v>7</v>
      </c>
      <c r="E44" s="18" t="s">
        <v>89</v>
      </c>
      <c r="F44" s="18" t="s">
        <v>16</v>
      </c>
      <c r="H44" s="19" t="s">
        <v>96</v>
      </c>
      <c r="I44" s="13"/>
      <c r="J44" s="15"/>
      <c r="K44" s="13"/>
      <c r="L44" s="20">
        <v>500</v>
      </c>
      <c r="P44" s="90"/>
      <c r="Q44" s="62"/>
    </row>
    <row r="45" spans="1:19" s="14" customFormat="1" ht="27.9" hidden="1" customHeight="1" x14ac:dyDescent="0.25">
      <c r="A45" s="16" t="s">
        <v>68</v>
      </c>
      <c r="B45" s="17"/>
      <c r="C45" s="18" t="s">
        <v>7</v>
      </c>
      <c r="E45" s="18" t="s">
        <v>66</v>
      </c>
      <c r="F45" s="18" t="s">
        <v>25</v>
      </c>
      <c r="H45" s="19" t="s">
        <v>69</v>
      </c>
      <c r="I45" s="13"/>
      <c r="J45" s="15"/>
      <c r="K45" s="13"/>
      <c r="L45" s="20">
        <v>500</v>
      </c>
      <c r="P45" s="90"/>
      <c r="Q45" s="62"/>
    </row>
    <row r="46" spans="1:19" s="14" customFormat="1" ht="27.9" hidden="1" customHeight="1" x14ac:dyDescent="0.25">
      <c r="A46" s="16" t="s">
        <v>51</v>
      </c>
      <c r="B46" s="17"/>
      <c r="C46" s="18" t="s">
        <v>7</v>
      </c>
      <c r="E46" s="18" t="s">
        <v>41</v>
      </c>
      <c r="F46" s="18" t="s">
        <v>25</v>
      </c>
      <c r="H46" s="19" t="s">
        <v>71</v>
      </c>
      <c r="I46" s="13"/>
      <c r="J46" s="15"/>
      <c r="K46" s="13"/>
      <c r="L46" s="20">
        <v>384</v>
      </c>
      <c r="P46" s="90"/>
      <c r="Q46" s="62"/>
    </row>
    <row r="47" spans="1:19" s="14" customFormat="1" ht="27.9" hidden="1" customHeight="1" x14ac:dyDescent="0.25">
      <c r="A47" s="16" t="s">
        <v>67</v>
      </c>
      <c r="B47" s="17"/>
      <c r="C47" s="18" t="s">
        <v>7</v>
      </c>
      <c r="E47" s="18" t="s">
        <v>24</v>
      </c>
      <c r="F47" s="18" t="s">
        <v>25</v>
      </c>
      <c r="H47" s="19" t="s">
        <v>67</v>
      </c>
      <c r="I47" s="13"/>
      <c r="J47" s="15"/>
      <c r="K47" s="13"/>
      <c r="L47" s="76">
        <v>-250</v>
      </c>
      <c r="P47" s="90"/>
      <c r="Q47" s="62"/>
    </row>
    <row r="48" spans="1:19" s="32" customFormat="1" ht="27.9" customHeight="1" x14ac:dyDescent="0.25">
      <c r="A48" s="33" t="s">
        <v>101</v>
      </c>
      <c r="B48" s="34"/>
      <c r="C48" s="34"/>
      <c r="D48" s="27"/>
      <c r="E48" s="35"/>
      <c r="F48" s="35"/>
      <c r="G48" s="36"/>
      <c r="H48" s="35"/>
      <c r="I48" s="35"/>
      <c r="J48" s="37"/>
      <c r="K48" s="35"/>
      <c r="L48" s="31">
        <f>SUM(L35:L47)</f>
        <v>25648</v>
      </c>
      <c r="P48" s="92"/>
      <c r="Q48" s="64"/>
    </row>
    <row r="49" spans="1:19" s="14" customFormat="1" ht="27.75" customHeight="1" x14ac:dyDescent="0.25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143</v>
      </c>
      <c r="I49" s="13"/>
      <c r="J49" s="15"/>
      <c r="K49" s="13"/>
      <c r="L49" s="20">
        <f>114+701</f>
        <v>815</v>
      </c>
      <c r="P49" s="91"/>
      <c r="Q49" s="62"/>
      <c r="S49" s="19"/>
    </row>
    <row r="50" spans="1:19" s="14" customFormat="1" ht="27.75" customHeight="1" x14ac:dyDescent="0.25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19" s="14" customFormat="1" ht="26.25" customHeight="1" x14ac:dyDescent="0.25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141</v>
      </c>
      <c r="I51" s="13"/>
      <c r="J51" s="15"/>
      <c r="K51" s="13"/>
      <c r="L51" s="87">
        <v>-250</v>
      </c>
      <c r="P51" s="91"/>
      <c r="Q51" s="62"/>
      <c r="S51" s="19"/>
    </row>
    <row r="52" spans="1:19" s="32" customFormat="1" ht="27.9" customHeight="1" x14ac:dyDescent="0.25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SUM(L49:L51)</f>
        <v>-136</v>
      </c>
      <c r="P52" s="92"/>
      <c r="Q52" s="64"/>
    </row>
    <row r="53" spans="1:19" s="32" customFormat="1" ht="27.9" customHeight="1" x14ac:dyDescent="0.25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+L48+L52</f>
        <v>25512</v>
      </c>
      <c r="P53" s="92"/>
      <c r="Q53" s="66"/>
    </row>
    <row r="54" spans="1:19" s="69" customFormat="1" ht="38.25" hidden="1" customHeight="1" x14ac:dyDescent="0.25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</row>
    <row r="55" spans="1:19" ht="27.9" customHeight="1" x14ac:dyDescent="0.25">
      <c r="E55" s="22"/>
      <c r="F55" s="22"/>
      <c r="G55" s="22"/>
      <c r="J55" s="52"/>
    </row>
    <row r="56" spans="1:19" ht="27.9" customHeight="1" x14ac:dyDescent="0.25">
      <c r="E56" s="22"/>
      <c r="F56" s="22"/>
      <c r="G56" s="22"/>
      <c r="J56" s="52"/>
    </row>
    <row r="57" spans="1:19" ht="27.9" customHeight="1" x14ac:dyDescent="0.25">
      <c r="E57" s="22"/>
      <c r="F57" s="22"/>
      <c r="G57" s="22"/>
    </row>
    <row r="58" spans="1:19" ht="27.9" customHeight="1" x14ac:dyDescent="0.25">
      <c r="E58" s="22"/>
      <c r="F58" s="22"/>
      <c r="G58" s="22"/>
    </row>
    <row r="59" spans="1:19" ht="27.9" customHeight="1" x14ac:dyDescent="0.25">
      <c r="E59" s="22"/>
      <c r="F59" s="22"/>
      <c r="G59" s="22"/>
    </row>
    <row r="60" spans="1:19" ht="27.9" customHeight="1" x14ac:dyDescent="0.25">
      <c r="E60" s="22"/>
      <c r="F60" s="22"/>
      <c r="G60" s="22"/>
    </row>
    <row r="61" spans="1:19" ht="27.9" customHeight="1" x14ac:dyDescent="0.25">
      <c r="E61" s="22"/>
      <c r="F61" s="22"/>
      <c r="G61" s="22"/>
    </row>
    <row r="62" spans="1:19" ht="27.9" customHeight="1" x14ac:dyDescent="0.25">
      <c r="E62" s="22"/>
      <c r="F62" s="22"/>
      <c r="G62" s="22"/>
    </row>
    <row r="63" spans="1:19" ht="27.9" customHeight="1" x14ac:dyDescent="0.25">
      <c r="E63" s="22"/>
      <c r="F63" s="22"/>
      <c r="G63" s="22"/>
    </row>
    <row r="64" spans="1:19" ht="27.9" customHeight="1" x14ac:dyDescent="0.25">
      <c r="E64" s="22"/>
      <c r="F64" s="22"/>
      <c r="G64" s="22"/>
    </row>
    <row r="65" spans="5:7" ht="27.9" customHeight="1" x14ac:dyDescent="0.25">
      <c r="E65" s="22"/>
      <c r="F65" s="22"/>
      <c r="G65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topLeftCell="G1" zoomScale="75" workbookViewId="0">
      <selection activeCell="Q12" sqref="Q12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65.88671875" style="12" customWidth="1"/>
    <col min="18" max="18" width="9.109375" style="14"/>
    <col min="19" max="19" width="0" style="14" hidden="1" customWidth="1"/>
    <col min="20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160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3.25" customHeight="1" x14ac:dyDescent="0.25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45" s="14" customFormat="1" ht="65.25" customHeight="1" x14ac:dyDescent="0.25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165</v>
      </c>
    </row>
    <row r="13" spans="1:45" s="14" customFormat="1" ht="51.75" customHeight="1" x14ac:dyDescent="0.25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45" s="14" customFormat="1" ht="71.25" customHeight="1" x14ac:dyDescent="0.25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45" s="14" customFormat="1" ht="53.25" customHeight="1" x14ac:dyDescent="0.25">
      <c r="A15" s="16" t="s">
        <v>40</v>
      </c>
      <c r="B15" s="17"/>
      <c r="C15" s="18" t="s">
        <v>15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ht="47.25" customHeight="1" x14ac:dyDescent="0.25">
      <c r="A16" s="16" t="s">
        <v>104</v>
      </c>
      <c r="B16" s="13"/>
      <c r="C16" s="18" t="s">
        <v>15</v>
      </c>
      <c r="D16" s="58"/>
      <c r="E16" s="18" t="s">
        <v>24</v>
      </c>
      <c r="F16" s="18" t="s">
        <v>25</v>
      </c>
      <c r="G16" s="58"/>
      <c r="H16" s="58" t="s">
        <v>158</v>
      </c>
      <c r="I16" s="13"/>
      <c r="J16" s="15"/>
      <c r="K16" s="13"/>
      <c r="L16" s="20">
        <v>2100</v>
      </c>
      <c r="M16" s="14"/>
      <c r="N16" s="14"/>
      <c r="O16" s="14"/>
      <c r="P16" s="16" t="s">
        <v>32</v>
      </c>
      <c r="Q16" s="62"/>
    </row>
    <row r="17" spans="1:45" ht="54.75" customHeight="1" x14ac:dyDescent="0.25">
      <c r="A17" s="16" t="s">
        <v>140</v>
      </c>
      <c r="B17" s="13"/>
      <c r="C17" s="18" t="s">
        <v>15</v>
      </c>
      <c r="D17" s="58"/>
      <c r="E17" s="18" t="s">
        <v>139</v>
      </c>
      <c r="F17" s="18" t="s">
        <v>18</v>
      </c>
      <c r="G17" s="58"/>
      <c r="H17" s="58" t="s">
        <v>161</v>
      </c>
      <c r="I17" s="13"/>
      <c r="J17" s="15"/>
      <c r="K17" s="13"/>
      <c r="L17" s="20">
        <v>1000</v>
      </c>
      <c r="M17" s="14"/>
      <c r="N17" s="14"/>
      <c r="O17" s="14"/>
      <c r="P17" s="16"/>
      <c r="Q17" s="63" t="s">
        <v>151</v>
      </c>
    </row>
    <row r="18" spans="1:45" ht="27.9" hidden="1" customHeight="1" x14ac:dyDescent="0.25">
      <c r="A18" s="16" t="s">
        <v>157</v>
      </c>
      <c r="B18" s="17"/>
      <c r="C18" s="18" t="s">
        <v>15</v>
      </c>
      <c r="E18" s="18" t="s">
        <v>66</v>
      </c>
      <c r="F18" s="18" t="s">
        <v>25</v>
      </c>
      <c r="G18" s="14"/>
      <c r="H18" s="19" t="s">
        <v>152</v>
      </c>
      <c r="I18" s="13"/>
      <c r="J18" s="15"/>
      <c r="K18" s="13"/>
      <c r="L18" s="20">
        <v>0</v>
      </c>
      <c r="M18" s="14"/>
      <c r="N18" s="14"/>
      <c r="O18" s="14"/>
      <c r="P18" s="90"/>
      <c r="Q18" s="62"/>
    </row>
    <row r="19" spans="1:45" ht="41.25" customHeight="1" x14ac:dyDescent="0.25">
      <c r="A19" s="16" t="s">
        <v>78</v>
      </c>
      <c r="B19" s="17"/>
      <c r="C19" s="18" t="s">
        <v>15</v>
      </c>
      <c r="E19" s="18" t="s">
        <v>66</v>
      </c>
      <c r="F19" s="18" t="s">
        <v>25</v>
      </c>
      <c r="G19" s="14"/>
      <c r="H19" s="19" t="s">
        <v>137</v>
      </c>
      <c r="I19" s="13"/>
      <c r="J19" s="15"/>
      <c r="K19" s="13"/>
      <c r="L19" s="20">
        <v>1000</v>
      </c>
      <c r="M19" s="14"/>
      <c r="N19" s="14"/>
      <c r="O19" s="14"/>
      <c r="P19" s="90"/>
      <c r="Q19" s="62"/>
    </row>
    <row r="20" spans="1:45" ht="65.25" customHeight="1" x14ac:dyDescent="0.25">
      <c r="A20" s="16" t="s">
        <v>38</v>
      </c>
      <c r="B20" s="13"/>
      <c r="C20" s="18" t="s">
        <v>15</v>
      </c>
      <c r="D20" s="58"/>
      <c r="E20" s="18" t="s">
        <v>34</v>
      </c>
      <c r="F20" s="18" t="s">
        <v>25</v>
      </c>
      <c r="G20" s="58"/>
      <c r="H20" s="58" t="s">
        <v>153</v>
      </c>
      <c r="I20" s="13"/>
      <c r="J20" s="15"/>
      <c r="K20" s="13"/>
      <c r="L20" s="20">
        <v>750</v>
      </c>
      <c r="M20" s="14"/>
      <c r="N20" s="14"/>
      <c r="O20" s="14"/>
      <c r="P20" s="16" t="s">
        <v>32</v>
      </c>
      <c r="Q20" s="62"/>
    </row>
    <row r="21" spans="1:45" ht="41.25" customHeight="1" x14ac:dyDescent="0.25">
      <c r="A21" s="16" t="s">
        <v>38</v>
      </c>
      <c r="B21" s="17"/>
      <c r="C21" s="18" t="s">
        <v>15</v>
      </c>
      <c r="E21" s="18" t="s">
        <v>77</v>
      </c>
      <c r="F21" s="18" t="s">
        <v>25</v>
      </c>
      <c r="G21" s="14"/>
      <c r="H21" s="19" t="s">
        <v>135</v>
      </c>
      <c r="I21" s="13"/>
      <c r="J21" s="15"/>
      <c r="K21" s="13"/>
      <c r="L21" s="20">
        <v>250</v>
      </c>
      <c r="M21" s="14"/>
      <c r="N21" s="14"/>
      <c r="O21" s="14"/>
      <c r="P21" s="90"/>
      <c r="Q21" s="62"/>
    </row>
    <row r="22" spans="1:45" ht="11.25" customHeight="1" x14ac:dyDescent="0.25">
      <c r="A22" s="46"/>
      <c r="B22" s="47"/>
      <c r="C22" s="47"/>
      <c r="E22" s="48"/>
      <c r="F22" s="48"/>
      <c r="H22" s="48"/>
      <c r="I22" s="49"/>
      <c r="J22" s="50"/>
      <c r="K22" s="49"/>
      <c r="L22" s="51"/>
      <c r="P22" s="21"/>
      <c r="Q22" s="61"/>
    </row>
    <row r="23" spans="1:45" ht="27.9" customHeight="1" x14ac:dyDescent="0.25">
      <c r="A23" s="6" t="s">
        <v>6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SUM(L11:L22)</f>
        <v>30100</v>
      </c>
      <c r="P23" s="21"/>
      <c r="Q23" s="61"/>
    </row>
    <row r="24" spans="1:45" ht="27.9" customHeight="1" x14ac:dyDescent="0.25">
      <c r="A24" s="16" t="s">
        <v>157</v>
      </c>
      <c r="B24" s="17"/>
      <c r="C24" s="18" t="s">
        <v>146</v>
      </c>
      <c r="E24" s="18" t="s">
        <v>66</v>
      </c>
      <c r="F24" s="18" t="s">
        <v>25</v>
      </c>
      <c r="G24" s="14"/>
      <c r="H24" s="19" t="s">
        <v>163</v>
      </c>
      <c r="I24" s="13"/>
      <c r="J24" s="15"/>
      <c r="K24" s="13"/>
      <c r="L24" s="20">
        <v>3500</v>
      </c>
      <c r="M24" s="14"/>
      <c r="N24" s="14"/>
      <c r="O24" s="14"/>
      <c r="P24" s="90"/>
      <c r="Q24" s="62"/>
    </row>
    <row r="25" spans="1:45" ht="80.25" customHeight="1" x14ac:dyDescent="0.25">
      <c r="A25" s="16" t="s">
        <v>43</v>
      </c>
      <c r="B25" s="17"/>
      <c r="C25" s="18" t="s">
        <v>146</v>
      </c>
      <c r="E25" s="18" t="s">
        <v>44</v>
      </c>
      <c r="F25" s="18" t="s">
        <v>25</v>
      </c>
      <c r="G25" s="14"/>
      <c r="H25" s="19" t="s">
        <v>134</v>
      </c>
      <c r="I25" s="13"/>
      <c r="J25" s="15"/>
      <c r="K25" s="13"/>
      <c r="L25" s="20">
        <v>2000</v>
      </c>
      <c r="M25" s="14"/>
      <c r="N25" s="14"/>
      <c r="O25" s="14"/>
      <c r="P25" s="90"/>
      <c r="Q25" s="63" t="s">
        <v>154</v>
      </c>
    </row>
    <row r="26" spans="1:45" ht="11.25" customHeight="1" x14ac:dyDescent="0.25">
      <c r="A26" s="59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3.8" x14ac:dyDescent="0.25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5500</v>
      </c>
      <c r="P27" s="21"/>
      <c r="Q27" s="61"/>
    </row>
    <row r="28" spans="1:45" ht="51" customHeight="1" x14ac:dyDescent="0.25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8000</v>
      </c>
      <c r="M28" s="14"/>
      <c r="N28" s="14"/>
      <c r="O28" s="14"/>
      <c r="P28" s="91" t="s">
        <v>22</v>
      </c>
      <c r="Q28" s="62"/>
      <c r="S28" s="19"/>
    </row>
    <row r="29" spans="1:45" ht="13.8" x14ac:dyDescent="0.25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3.8" x14ac:dyDescent="0.25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21"/>
      <c r="Q30" s="61"/>
    </row>
    <row r="31" spans="1:45" ht="13.8" x14ac:dyDescent="0.25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" customHeight="1" x14ac:dyDescent="0.25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+L23+L27+L30</f>
        <v>43600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" customHeight="1" x14ac:dyDescent="0.25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5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5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" hidden="1" customHeight="1" x14ac:dyDescent="0.25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5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" hidden="1" customHeight="1" x14ac:dyDescent="0.25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" hidden="1" customHeight="1" x14ac:dyDescent="0.25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" hidden="1" customHeight="1" x14ac:dyDescent="0.25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" hidden="1" customHeight="1" x14ac:dyDescent="0.25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" hidden="1" customHeight="1" x14ac:dyDescent="0.25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" hidden="1" customHeight="1" x14ac:dyDescent="0.25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" hidden="1" customHeight="1" x14ac:dyDescent="0.25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" hidden="1" customHeight="1" x14ac:dyDescent="0.25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" customHeight="1" x14ac:dyDescent="0.25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5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162</v>
      </c>
      <c r="I48" s="13"/>
      <c r="J48" s="15"/>
      <c r="K48" s="13"/>
      <c r="L48" s="20">
        <v>871</v>
      </c>
      <c r="P48" s="91"/>
      <c r="Q48" s="62"/>
      <c r="S48" s="19"/>
    </row>
    <row r="49" spans="1:45" s="14" customFormat="1" ht="27.75" customHeight="1" x14ac:dyDescent="0.25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5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141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" customHeight="1" x14ac:dyDescent="0.25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-80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" customHeight="1" x14ac:dyDescent="0.25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25568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5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  <c r="J55" s="5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  <row r="64" spans="1:45" ht="27.9" customHeight="1" x14ac:dyDescent="0.25">
      <c r="E64" s="22"/>
      <c r="F64" s="22"/>
      <c r="G64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zoomScale="75" workbookViewId="0">
      <selection activeCell="A19" sqref="A19:IV19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65.88671875" style="12" hidden="1" customWidth="1"/>
    <col min="18" max="18" width="9.109375" style="14"/>
    <col min="19" max="19" width="0" style="14" hidden="1" customWidth="1"/>
    <col min="20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164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1.75" customHeight="1" x14ac:dyDescent="0.25">
      <c r="A11" s="16" t="s">
        <v>46</v>
      </c>
      <c r="B11" s="17"/>
      <c r="C11" s="18" t="s">
        <v>15</v>
      </c>
      <c r="E11" s="18" t="s">
        <v>47</v>
      </c>
      <c r="F11" s="18" t="s">
        <v>48</v>
      </c>
      <c r="H11" s="19" t="s">
        <v>130</v>
      </c>
      <c r="I11" s="13"/>
      <c r="J11" s="15"/>
      <c r="K11" s="13"/>
      <c r="L11" s="20">
        <v>5000</v>
      </c>
      <c r="P11" s="90"/>
      <c r="Q11" s="63" t="s">
        <v>149</v>
      </c>
      <c r="S11" s="19" t="s">
        <v>148</v>
      </c>
    </row>
    <row r="12" spans="1:45" s="14" customFormat="1" ht="53.25" customHeight="1" x14ac:dyDescent="0.25">
      <c r="A12" s="16" t="s">
        <v>40</v>
      </c>
      <c r="B12" s="17"/>
      <c r="C12" s="18" t="s">
        <v>15</v>
      </c>
      <c r="E12" s="18" t="s">
        <v>41</v>
      </c>
      <c r="F12" s="18" t="s">
        <v>25</v>
      </c>
      <c r="H12" s="19" t="s">
        <v>132</v>
      </c>
      <c r="I12" s="13"/>
      <c r="J12" s="15"/>
      <c r="K12" s="13"/>
      <c r="L12" s="20">
        <v>3000</v>
      </c>
      <c r="P12" s="90"/>
      <c r="Q12" s="62"/>
    </row>
    <row r="13" spans="1:45" s="14" customFormat="1" ht="80.25" customHeight="1" x14ac:dyDescent="0.25">
      <c r="A13" s="16" t="s">
        <v>17</v>
      </c>
      <c r="B13" s="17"/>
      <c r="C13" s="18" t="s">
        <v>15</v>
      </c>
      <c r="E13" s="18" t="s">
        <v>63</v>
      </c>
      <c r="F13" s="18" t="s">
        <v>18</v>
      </c>
      <c r="H13" s="19" t="s">
        <v>65</v>
      </c>
      <c r="I13" s="13"/>
      <c r="J13" s="15"/>
      <c r="K13" s="13"/>
      <c r="L13" s="20">
        <v>3000</v>
      </c>
      <c r="P13" s="16"/>
      <c r="Q13" s="62"/>
    </row>
    <row r="14" spans="1:45" s="14" customFormat="1" ht="71.25" customHeight="1" x14ac:dyDescent="0.25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2500</v>
      </c>
      <c r="P14" s="90"/>
      <c r="Q14" s="62"/>
    </row>
    <row r="15" spans="1:45" s="14" customFormat="1" ht="47.25" customHeight="1" x14ac:dyDescent="0.25">
      <c r="A15" s="16" t="s">
        <v>104</v>
      </c>
      <c r="B15" s="13"/>
      <c r="C15" s="18" t="s">
        <v>15</v>
      </c>
      <c r="D15" s="58"/>
      <c r="E15" s="18" t="s">
        <v>24</v>
      </c>
      <c r="F15" s="18" t="s">
        <v>25</v>
      </c>
      <c r="G15" s="58"/>
      <c r="H15" s="58" t="s">
        <v>158</v>
      </c>
      <c r="I15" s="13"/>
      <c r="J15" s="15"/>
      <c r="K15" s="13"/>
      <c r="L15" s="20">
        <v>2100</v>
      </c>
      <c r="P15" s="16" t="s">
        <v>32</v>
      </c>
      <c r="Q15" s="62"/>
    </row>
    <row r="16" spans="1:45" s="14" customFormat="1" ht="54.75" customHeight="1" x14ac:dyDescent="0.25">
      <c r="A16" s="16" t="s">
        <v>140</v>
      </c>
      <c r="B16" s="13"/>
      <c r="C16" s="18" t="s">
        <v>15</v>
      </c>
      <c r="D16" s="58"/>
      <c r="E16" s="18" t="s">
        <v>139</v>
      </c>
      <c r="F16" s="18" t="s">
        <v>18</v>
      </c>
      <c r="G16" s="58"/>
      <c r="H16" s="58" t="s">
        <v>161</v>
      </c>
      <c r="I16" s="13"/>
      <c r="J16" s="15"/>
      <c r="K16" s="13"/>
      <c r="L16" s="20">
        <v>1000</v>
      </c>
      <c r="P16" s="16"/>
      <c r="Q16" s="63" t="s">
        <v>151</v>
      </c>
    </row>
    <row r="17" spans="1:45" s="14" customFormat="1" ht="27.9" hidden="1" customHeight="1" x14ac:dyDescent="0.25">
      <c r="A17" s="16" t="s">
        <v>157</v>
      </c>
      <c r="B17" s="17"/>
      <c r="C17" s="18" t="s">
        <v>15</v>
      </c>
      <c r="E17" s="18" t="s">
        <v>66</v>
      </c>
      <c r="F17" s="18" t="s">
        <v>25</v>
      </c>
      <c r="H17" s="19" t="s">
        <v>152</v>
      </c>
      <c r="I17" s="13"/>
      <c r="J17" s="15"/>
      <c r="K17" s="13"/>
      <c r="L17" s="20">
        <v>0</v>
      </c>
      <c r="P17" s="90"/>
      <c r="Q17" s="62"/>
    </row>
    <row r="18" spans="1:45" s="14" customFormat="1" ht="41.25" customHeight="1" x14ac:dyDescent="0.25">
      <c r="A18" s="16" t="s">
        <v>78</v>
      </c>
      <c r="B18" s="17"/>
      <c r="C18" s="18" t="s">
        <v>15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65.25" customHeight="1" x14ac:dyDescent="0.25">
      <c r="A19" s="16" t="s">
        <v>38</v>
      </c>
      <c r="B19" s="13"/>
      <c r="C19" s="18" t="s">
        <v>15</v>
      </c>
      <c r="D19" s="58"/>
      <c r="E19" s="18" t="s">
        <v>34</v>
      </c>
      <c r="F19" s="18" t="s">
        <v>25</v>
      </c>
      <c r="G19" s="58"/>
      <c r="H19" s="58" t="s">
        <v>153</v>
      </c>
      <c r="I19" s="13"/>
      <c r="J19" s="15"/>
      <c r="K19" s="13"/>
      <c r="L19" s="20">
        <v>750</v>
      </c>
      <c r="P19" s="16" t="s">
        <v>32</v>
      </c>
      <c r="Q19" s="62"/>
    </row>
    <row r="20" spans="1:45" s="14" customFormat="1" ht="41.25" customHeight="1" x14ac:dyDescent="0.25">
      <c r="A20" s="16" t="s">
        <v>38</v>
      </c>
      <c r="B20" s="17"/>
      <c r="C20" s="18" t="s">
        <v>15</v>
      </c>
      <c r="E20" s="18" t="s">
        <v>77</v>
      </c>
      <c r="F20" s="18" t="s">
        <v>25</v>
      </c>
      <c r="H20" s="19" t="s">
        <v>135</v>
      </c>
      <c r="I20" s="13"/>
      <c r="J20" s="15"/>
      <c r="K20" s="13"/>
      <c r="L20" s="20">
        <v>250</v>
      </c>
      <c r="P20" s="90"/>
      <c r="Q20" s="62"/>
    </row>
    <row r="21" spans="1:45" ht="11.25" customHeight="1" x14ac:dyDescent="0.25">
      <c r="A21" s="46"/>
      <c r="B21" s="47"/>
      <c r="C21" s="47"/>
      <c r="E21" s="48"/>
      <c r="F21" s="48"/>
      <c r="H21" s="48"/>
      <c r="I21" s="49"/>
      <c r="J21" s="50"/>
      <c r="K21" s="49"/>
      <c r="L21" s="51"/>
      <c r="P21" s="21"/>
      <c r="Q21" s="61"/>
    </row>
    <row r="22" spans="1:45" ht="27.9" customHeight="1" x14ac:dyDescent="0.25">
      <c r="A22" s="6" t="s">
        <v>6</v>
      </c>
      <c r="B22" s="7"/>
      <c r="C22" s="7"/>
      <c r="D22" s="8"/>
      <c r="E22" s="7"/>
      <c r="F22" s="7"/>
      <c r="G22" s="8"/>
      <c r="H22" s="9"/>
      <c r="I22" s="10"/>
      <c r="J22" s="11"/>
      <c r="K22" s="10"/>
      <c r="L22" s="31">
        <f>SUM(L11:L21)</f>
        <v>18600</v>
      </c>
      <c r="P22" s="21"/>
      <c r="Q22" s="61"/>
    </row>
    <row r="23" spans="1:45" s="14" customFormat="1" ht="27.9" customHeight="1" x14ac:dyDescent="0.25">
      <c r="A23" s="16" t="s">
        <v>157</v>
      </c>
      <c r="B23" s="17"/>
      <c r="C23" s="18" t="s">
        <v>146</v>
      </c>
      <c r="E23" s="18" t="s">
        <v>66</v>
      </c>
      <c r="F23" s="18" t="s">
        <v>25</v>
      </c>
      <c r="H23" s="19" t="s">
        <v>163</v>
      </c>
      <c r="I23" s="13"/>
      <c r="J23" s="15"/>
      <c r="K23" s="13"/>
      <c r="L23" s="20">
        <v>3500</v>
      </c>
      <c r="P23" s="90"/>
      <c r="Q23" s="62"/>
    </row>
    <row r="24" spans="1:45" s="14" customFormat="1" ht="80.25" customHeight="1" x14ac:dyDescent="0.25">
      <c r="A24" s="16" t="s">
        <v>43</v>
      </c>
      <c r="B24" s="17"/>
      <c r="C24" s="18" t="s">
        <v>146</v>
      </c>
      <c r="E24" s="18" t="s">
        <v>44</v>
      </c>
      <c r="F24" s="18" t="s">
        <v>25</v>
      </c>
      <c r="H24" s="19" t="s">
        <v>134</v>
      </c>
      <c r="I24" s="13"/>
      <c r="J24" s="15"/>
      <c r="K24" s="13"/>
      <c r="L24" s="20">
        <v>2000</v>
      </c>
      <c r="P24" s="90"/>
      <c r="Q24" s="63" t="s">
        <v>154</v>
      </c>
    </row>
    <row r="25" spans="1:45" ht="11.25" customHeight="1" x14ac:dyDescent="0.25">
      <c r="A25" s="59"/>
      <c r="E25" s="22"/>
      <c r="F25" s="22"/>
      <c r="G25" s="22"/>
      <c r="H25" s="22"/>
      <c r="I25" s="22"/>
      <c r="J25" s="23"/>
      <c r="K25" s="22"/>
      <c r="L25" s="24"/>
      <c r="P25" s="21"/>
      <c r="Q25" s="61"/>
    </row>
    <row r="26" spans="1:45" ht="13.8" x14ac:dyDescent="0.25">
      <c r="A26" s="6" t="s">
        <v>11</v>
      </c>
      <c r="B26" s="7"/>
      <c r="C26" s="7"/>
      <c r="D26" s="8"/>
      <c r="E26" s="7"/>
      <c r="F26" s="7"/>
      <c r="G26" s="8"/>
      <c r="H26" s="9"/>
      <c r="I26" s="10"/>
      <c r="J26" s="11"/>
      <c r="K26" s="10"/>
      <c r="L26" s="31">
        <f>SUM(L23:L25)</f>
        <v>5500</v>
      </c>
      <c r="P26" s="21"/>
      <c r="Q26" s="61"/>
    </row>
    <row r="27" spans="1:45" s="14" customFormat="1" ht="53.25" customHeight="1" x14ac:dyDescent="0.25">
      <c r="A27" s="16" t="s">
        <v>23</v>
      </c>
      <c r="B27" s="13"/>
      <c r="C27" s="18" t="s">
        <v>60</v>
      </c>
      <c r="D27" s="58"/>
      <c r="E27" s="18" t="s">
        <v>59</v>
      </c>
      <c r="F27" s="18" t="s">
        <v>16</v>
      </c>
      <c r="G27" s="58"/>
      <c r="H27" s="58" t="s">
        <v>64</v>
      </c>
      <c r="I27" s="13"/>
      <c r="J27" s="15"/>
      <c r="K27" s="13"/>
      <c r="L27" s="20">
        <v>9000</v>
      </c>
      <c r="P27" s="16" t="s">
        <v>32</v>
      </c>
      <c r="Q27" s="94" t="s">
        <v>32</v>
      </c>
    </row>
    <row r="28" spans="1:45" ht="51" customHeight="1" x14ac:dyDescent="0.25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1000</v>
      </c>
      <c r="M28" s="14"/>
      <c r="N28" s="14"/>
      <c r="O28" s="14"/>
      <c r="P28" s="91" t="s">
        <v>22</v>
      </c>
      <c r="Q28" s="62"/>
      <c r="S28" s="19"/>
    </row>
    <row r="29" spans="1:45" ht="13.8" x14ac:dyDescent="0.25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3.8" x14ac:dyDescent="0.25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SUM(L27:L29)</f>
        <v>10000</v>
      </c>
      <c r="P30" s="21"/>
      <c r="Q30" s="61"/>
    </row>
    <row r="31" spans="1:45" ht="13.8" x14ac:dyDescent="0.25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" customHeight="1" x14ac:dyDescent="0.25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+L22+L26+L30</f>
        <v>34100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" customHeight="1" x14ac:dyDescent="0.25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5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5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" hidden="1" customHeight="1" x14ac:dyDescent="0.25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5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" hidden="1" customHeight="1" x14ac:dyDescent="0.25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" hidden="1" customHeight="1" x14ac:dyDescent="0.25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" hidden="1" customHeight="1" x14ac:dyDescent="0.25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" hidden="1" customHeight="1" x14ac:dyDescent="0.25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" hidden="1" customHeight="1" x14ac:dyDescent="0.25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" hidden="1" customHeight="1" x14ac:dyDescent="0.25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" hidden="1" customHeight="1" x14ac:dyDescent="0.25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" hidden="1" customHeight="1" x14ac:dyDescent="0.25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" customHeight="1" x14ac:dyDescent="0.25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5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166</v>
      </c>
      <c r="I48" s="13"/>
      <c r="J48" s="15"/>
      <c r="K48" s="13"/>
      <c r="L48" s="20">
        <v>1071</v>
      </c>
      <c r="P48" s="91"/>
      <c r="Q48" s="62"/>
      <c r="S48" s="19"/>
    </row>
    <row r="49" spans="1:45" s="14" customFormat="1" ht="27.75" customHeight="1" x14ac:dyDescent="0.25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5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" customHeight="1" x14ac:dyDescent="0.25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120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" customHeight="1" x14ac:dyDescent="0.25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25768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5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  <c r="J55" s="5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  <row r="64" spans="1:45" ht="27.9" customHeight="1" x14ac:dyDescent="0.25">
      <c r="E64" s="22"/>
      <c r="F64" s="22"/>
      <c r="G64" s="22"/>
    </row>
  </sheetData>
  <phoneticPr fontId="0" type="noConversion"/>
  <pageMargins left="0.75" right="0.75" top="1" bottom="1" header="0.5" footer="0.5"/>
  <pageSetup scale="54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topLeftCell="A20" zoomScale="75" workbookViewId="0">
      <selection activeCell="G20" sqref="G20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65.88671875" style="12" hidden="1" customWidth="1"/>
    <col min="18" max="18" width="9.109375" style="14"/>
    <col min="19" max="19" width="0" style="14" hidden="1" customWidth="1"/>
    <col min="20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168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5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71.25" customHeight="1" x14ac:dyDescent="0.25">
      <c r="A12" s="16" t="s">
        <v>26</v>
      </c>
      <c r="B12" s="17"/>
      <c r="C12" s="18" t="s">
        <v>15</v>
      </c>
      <c r="E12" s="18" t="s">
        <v>66</v>
      </c>
      <c r="F12" s="18" t="s">
        <v>25</v>
      </c>
      <c r="H12" s="19" t="s">
        <v>131</v>
      </c>
      <c r="I12" s="13"/>
      <c r="J12" s="15"/>
      <c r="K12" s="13"/>
      <c r="L12" s="20">
        <v>2500</v>
      </c>
      <c r="P12" s="90"/>
      <c r="Q12" s="62"/>
    </row>
    <row r="13" spans="1:45" s="14" customFormat="1" ht="54.75" customHeight="1" x14ac:dyDescent="0.25">
      <c r="A13" s="16" t="s">
        <v>140</v>
      </c>
      <c r="B13" s="13"/>
      <c r="C13" s="18" t="s">
        <v>15</v>
      </c>
      <c r="D13" s="58"/>
      <c r="E13" s="18" t="s">
        <v>139</v>
      </c>
      <c r="F13" s="18" t="s">
        <v>18</v>
      </c>
      <c r="G13" s="58"/>
      <c r="H13" s="58" t="s">
        <v>161</v>
      </c>
      <c r="I13" s="13"/>
      <c r="J13" s="15"/>
      <c r="K13" s="13"/>
      <c r="L13" s="20">
        <v>2000</v>
      </c>
      <c r="P13" s="16"/>
      <c r="Q13" s="63" t="s">
        <v>151</v>
      </c>
    </row>
    <row r="14" spans="1:45" s="14" customFormat="1" ht="41.25" customHeight="1" x14ac:dyDescent="0.25">
      <c r="A14" s="16" t="s">
        <v>38</v>
      </c>
      <c r="B14" s="17"/>
      <c r="C14" s="18" t="s">
        <v>15</v>
      </c>
      <c r="E14" s="18" t="s">
        <v>77</v>
      </c>
      <c r="F14" s="18" t="s">
        <v>25</v>
      </c>
      <c r="H14" s="19" t="s">
        <v>135</v>
      </c>
      <c r="I14" s="13"/>
      <c r="J14" s="15"/>
      <c r="K14" s="13"/>
      <c r="L14" s="20">
        <v>250</v>
      </c>
      <c r="P14" s="90"/>
      <c r="Q14" s="62"/>
    </row>
    <row r="15" spans="1:45" s="14" customFormat="1" ht="27.9" hidden="1" customHeight="1" x14ac:dyDescent="0.25">
      <c r="A15" s="16" t="s">
        <v>157</v>
      </c>
      <c r="B15" s="17"/>
      <c r="C15" s="18" t="s">
        <v>15</v>
      </c>
      <c r="E15" s="18" t="s">
        <v>66</v>
      </c>
      <c r="F15" s="18" t="s">
        <v>25</v>
      </c>
      <c r="H15" s="19" t="s">
        <v>152</v>
      </c>
      <c r="I15" s="13"/>
      <c r="J15" s="15"/>
      <c r="K15" s="13"/>
      <c r="L15" s="20">
        <v>0</v>
      </c>
      <c r="P15" s="90"/>
      <c r="Q15" s="62"/>
    </row>
    <row r="16" spans="1:45" ht="11.25" customHeight="1" x14ac:dyDescent="0.25">
      <c r="A16" s="46"/>
      <c r="B16" s="47"/>
      <c r="C16" s="47"/>
      <c r="E16" s="48"/>
      <c r="F16" s="48"/>
      <c r="H16" s="48"/>
      <c r="I16" s="49"/>
      <c r="J16" s="50"/>
      <c r="K16" s="49"/>
      <c r="L16" s="51"/>
      <c r="P16" s="21"/>
      <c r="Q16" s="61"/>
    </row>
    <row r="17" spans="1:45" ht="27.9" customHeight="1" x14ac:dyDescent="0.25">
      <c r="A17" s="6" t="s">
        <v>6</v>
      </c>
      <c r="B17" s="7"/>
      <c r="C17" s="7"/>
      <c r="D17" s="8"/>
      <c r="E17" s="7"/>
      <c r="F17" s="7"/>
      <c r="G17" s="8"/>
      <c r="H17" s="9"/>
      <c r="I17" s="10"/>
      <c r="J17" s="11"/>
      <c r="K17" s="10"/>
      <c r="L17" s="31">
        <f>SUM(L11:L16)</f>
        <v>7750</v>
      </c>
      <c r="P17" s="21"/>
      <c r="Q17" s="61"/>
    </row>
    <row r="18" spans="1:45" s="14" customFormat="1" ht="27.9" customHeight="1" x14ac:dyDescent="0.25">
      <c r="A18" s="16" t="s">
        <v>157</v>
      </c>
      <c r="B18" s="17"/>
      <c r="C18" s="18" t="s">
        <v>146</v>
      </c>
      <c r="E18" s="18" t="s">
        <v>66</v>
      </c>
      <c r="F18" s="18" t="s">
        <v>25</v>
      </c>
      <c r="H18" s="19" t="s">
        <v>163</v>
      </c>
      <c r="I18" s="13"/>
      <c r="J18" s="15"/>
      <c r="K18" s="13"/>
      <c r="L18" s="20">
        <v>3500</v>
      </c>
      <c r="P18" s="90"/>
      <c r="Q18" s="62"/>
    </row>
    <row r="19" spans="1:45" s="14" customFormat="1" ht="53.25" customHeight="1" x14ac:dyDescent="0.25">
      <c r="A19" s="16" t="s">
        <v>40</v>
      </c>
      <c r="B19" s="17"/>
      <c r="C19" s="18" t="s">
        <v>146</v>
      </c>
      <c r="E19" s="18" t="s">
        <v>41</v>
      </c>
      <c r="F19" s="18" t="s">
        <v>25</v>
      </c>
      <c r="H19" s="19" t="s">
        <v>132</v>
      </c>
      <c r="I19" s="13"/>
      <c r="J19" s="15"/>
      <c r="K19" s="13"/>
      <c r="L19" s="20">
        <v>3000</v>
      </c>
      <c r="P19" s="90"/>
      <c r="Q19" s="62"/>
    </row>
    <row r="20" spans="1:45" s="14" customFormat="1" ht="80.25" customHeight="1" x14ac:dyDescent="0.25">
      <c r="A20" s="16" t="s">
        <v>43</v>
      </c>
      <c r="B20" s="17"/>
      <c r="C20" s="18" t="s">
        <v>146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90"/>
      <c r="Q20" s="63" t="s">
        <v>154</v>
      </c>
    </row>
    <row r="21" spans="1:45" s="14" customFormat="1" ht="41.25" customHeight="1" x14ac:dyDescent="0.25">
      <c r="A21" s="16" t="s">
        <v>78</v>
      </c>
      <c r="B21" s="17"/>
      <c r="C21" s="18" t="s">
        <v>146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45" ht="11.25" customHeight="1" x14ac:dyDescent="0.25">
      <c r="A22" s="59"/>
      <c r="E22" s="22"/>
      <c r="F22" s="22"/>
      <c r="G22" s="22"/>
      <c r="H22" s="22"/>
      <c r="I22" s="22"/>
      <c r="J22" s="23"/>
      <c r="K22" s="22"/>
      <c r="L22" s="24"/>
      <c r="P22" s="21"/>
      <c r="Q22" s="61"/>
    </row>
    <row r="23" spans="1:45" ht="13.8" x14ac:dyDescent="0.25">
      <c r="A23" s="6" t="s">
        <v>11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SUM(L18:L22)</f>
        <v>9500</v>
      </c>
      <c r="P23" s="21"/>
      <c r="Q23" s="61"/>
    </row>
    <row r="24" spans="1:45" s="14" customFormat="1" ht="53.25" customHeight="1" x14ac:dyDescent="0.25">
      <c r="A24" s="16" t="s">
        <v>23</v>
      </c>
      <c r="B24" s="13"/>
      <c r="C24" s="18" t="s">
        <v>60</v>
      </c>
      <c r="D24" s="58"/>
      <c r="E24" s="18" t="s">
        <v>59</v>
      </c>
      <c r="F24" s="18" t="s">
        <v>16</v>
      </c>
      <c r="G24" s="58"/>
      <c r="H24" s="58" t="s">
        <v>64</v>
      </c>
      <c r="I24" s="13"/>
      <c r="J24" s="15"/>
      <c r="K24" s="13"/>
      <c r="L24" s="20">
        <v>9000</v>
      </c>
      <c r="P24" s="16" t="s">
        <v>32</v>
      </c>
      <c r="Q24" s="94" t="s">
        <v>32</v>
      </c>
    </row>
    <row r="25" spans="1:45" ht="51" customHeight="1" x14ac:dyDescent="0.25">
      <c r="A25" s="16" t="s">
        <v>19</v>
      </c>
      <c r="B25" s="17"/>
      <c r="C25" s="18" t="s">
        <v>60</v>
      </c>
      <c r="E25" s="18" t="s">
        <v>21</v>
      </c>
      <c r="F25" s="18" t="s">
        <v>20</v>
      </c>
      <c r="G25" s="14"/>
      <c r="H25" s="19" t="s">
        <v>58</v>
      </c>
      <c r="I25" s="13"/>
      <c r="J25" s="15">
        <v>0.7</v>
      </c>
      <c r="K25" s="13"/>
      <c r="L25" s="75">
        <v>0</v>
      </c>
      <c r="M25" s="14"/>
      <c r="N25" s="14"/>
      <c r="O25" s="14"/>
      <c r="P25" s="91" t="s">
        <v>22</v>
      </c>
      <c r="Q25" s="62"/>
      <c r="S25" s="19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3.8" x14ac:dyDescent="0.25">
      <c r="A27" s="6" t="s">
        <v>12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9000</v>
      </c>
      <c r="P27" s="21"/>
      <c r="Q27" s="61"/>
    </row>
    <row r="28" spans="1:45" ht="13.8" x14ac:dyDescent="0.25">
      <c r="A28" s="21"/>
      <c r="E28" s="22"/>
      <c r="F28" s="22"/>
      <c r="G28" s="22"/>
      <c r="H28" s="22"/>
      <c r="I28" s="22"/>
      <c r="J28" s="23"/>
      <c r="K28" s="22"/>
      <c r="L28" s="24"/>
      <c r="P28" s="21"/>
      <c r="Q28" s="61"/>
    </row>
    <row r="29" spans="1:45" s="32" customFormat="1" ht="27.9" customHeight="1" x14ac:dyDescent="0.25">
      <c r="A29" s="33" t="s">
        <v>5</v>
      </c>
      <c r="B29" s="34"/>
      <c r="C29" s="34"/>
      <c r="D29" s="27"/>
      <c r="E29" s="35"/>
      <c r="F29" s="35"/>
      <c r="G29" s="36"/>
      <c r="H29" s="35"/>
      <c r="I29" s="35"/>
      <c r="J29" s="37"/>
      <c r="K29" s="35"/>
      <c r="L29" s="31">
        <f>+L17+L23+L27</f>
        <v>26250</v>
      </c>
      <c r="P29" s="92"/>
      <c r="Q29" s="6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</row>
    <row r="30" spans="1:45" s="85" customFormat="1" ht="27.9" customHeight="1" x14ac:dyDescent="0.25">
      <c r="A30" s="78"/>
      <c r="B30" s="79"/>
      <c r="C30" s="79"/>
      <c r="D30" s="80"/>
      <c r="E30" s="81"/>
      <c r="F30" s="81"/>
      <c r="G30" s="82"/>
      <c r="H30" s="81"/>
      <c r="I30" s="81"/>
      <c r="J30" s="83"/>
      <c r="K30" s="81"/>
      <c r="L30" s="84"/>
      <c r="P30" s="93"/>
      <c r="Q30" s="95"/>
    </row>
    <row r="31" spans="1:45" s="14" customFormat="1" ht="51" hidden="1" customHeight="1" x14ac:dyDescent="0.25">
      <c r="A31" s="16" t="s">
        <v>19</v>
      </c>
      <c r="B31" s="17"/>
      <c r="C31" s="18" t="s">
        <v>7</v>
      </c>
      <c r="E31" s="18" t="s">
        <v>21</v>
      </c>
      <c r="F31" s="18" t="s">
        <v>20</v>
      </c>
      <c r="H31" s="19" t="s">
        <v>61</v>
      </c>
      <c r="I31" s="13"/>
      <c r="J31" s="15">
        <v>0.7</v>
      </c>
      <c r="K31" s="13"/>
      <c r="L31" s="20">
        <v>8000</v>
      </c>
      <c r="P31" s="91" t="s">
        <v>22</v>
      </c>
      <c r="Q31" s="62"/>
      <c r="S31" s="19"/>
    </row>
    <row r="32" spans="1:45" s="14" customFormat="1" ht="52.5" hidden="1" customHeight="1" x14ac:dyDescent="0.25">
      <c r="A32" s="16" t="s">
        <v>35</v>
      </c>
      <c r="B32" s="17"/>
      <c r="C32" s="18" t="s">
        <v>7</v>
      </c>
      <c r="E32" s="18" t="s">
        <v>29</v>
      </c>
      <c r="F32" s="18" t="s">
        <v>16</v>
      </c>
      <c r="H32" s="19" t="s">
        <v>31</v>
      </c>
      <c r="I32" s="13"/>
      <c r="J32" s="15"/>
      <c r="K32" s="13"/>
      <c r="L32" s="20">
        <v>5000</v>
      </c>
      <c r="P32" s="91" t="s">
        <v>30</v>
      </c>
      <c r="Q32" s="62"/>
      <c r="S32" s="19"/>
    </row>
    <row r="33" spans="1:153" s="14" customFormat="1" ht="27.9" hidden="1" customHeight="1" x14ac:dyDescent="0.25">
      <c r="A33" s="16" t="s">
        <v>72</v>
      </c>
      <c r="B33" s="17"/>
      <c r="C33" s="18" t="s">
        <v>7</v>
      </c>
      <c r="E33" s="18" t="s">
        <v>57</v>
      </c>
      <c r="F33" s="18" t="s">
        <v>16</v>
      </c>
      <c r="H33" s="19" t="s">
        <v>80</v>
      </c>
      <c r="I33" s="13"/>
      <c r="J33" s="15"/>
      <c r="K33" s="13"/>
      <c r="L33" s="20">
        <v>3000</v>
      </c>
      <c r="P33" s="90"/>
      <c r="Q33" s="62"/>
    </row>
    <row r="34" spans="1:153" ht="27.9" hidden="1" customHeight="1" x14ac:dyDescent="0.25">
      <c r="A34" s="16" t="s">
        <v>37</v>
      </c>
      <c r="B34" s="17"/>
      <c r="C34" s="18" t="s">
        <v>7</v>
      </c>
      <c r="E34" s="18" t="s">
        <v>55</v>
      </c>
      <c r="F34" s="18" t="s">
        <v>25</v>
      </c>
      <c r="G34" s="14"/>
      <c r="H34" s="19" t="s">
        <v>85</v>
      </c>
      <c r="I34" s="13"/>
      <c r="J34" s="15"/>
      <c r="K34" s="13"/>
      <c r="L34" s="20">
        <v>2509</v>
      </c>
      <c r="P34" s="21"/>
      <c r="Q34" s="61"/>
    </row>
    <row r="35" spans="1:153" s="14" customFormat="1" ht="52.5" hidden="1" customHeight="1" x14ac:dyDescent="0.25">
      <c r="A35" s="16" t="s">
        <v>81</v>
      </c>
      <c r="B35" s="17"/>
      <c r="C35" s="18" t="s">
        <v>7</v>
      </c>
      <c r="E35" s="18" t="s">
        <v>62</v>
      </c>
      <c r="F35" s="18" t="s">
        <v>62</v>
      </c>
      <c r="H35" s="19" t="s">
        <v>50</v>
      </c>
      <c r="I35" s="13"/>
      <c r="J35" s="15"/>
      <c r="K35" s="13"/>
      <c r="L35" s="20">
        <f>1678+175+4+234+50+8+18+13+9+8+16+17+8+1+50+3+55+1+5+1+50</f>
        <v>2404</v>
      </c>
      <c r="P35" s="19"/>
      <c r="Q35" s="62"/>
      <c r="R35" s="77"/>
      <c r="S35" s="19"/>
    </row>
    <row r="36" spans="1:153" s="14" customFormat="1" ht="27.9" hidden="1" customHeight="1" x14ac:dyDescent="0.25">
      <c r="A36" s="16" t="s">
        <v>51</v>
      </c>
      <c r="B36" s="17"/>
      <c r="C36" s="18" t="s">
        <v>7</v>
      </c>
      <c r="E36" s="18" t="s">
        <v>41</v>
      </c>
      <c r="F36" s="18" t="s">
        <v>25</v>
      </c>
      <c r="H36" s="19" t="s">
        <v>52</v>
      </c>
      <c r="I36" s="13"/>
      <c r="J36" s="15"/>
      <c r="K36" s="13"/>
      <c r="L36" s="20">
        <v>1300</v>
      </c>
      <c r="P36" s="90"/>
      <c r="Q36" s="62"/>
    </row>
    <row r="37" spans="1:153" s="14" customFormat="1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H37" s="19" t="s">
        <v>70</v>
      </c>
      <c r="I37" s="13"/>
      <c r="J37" s="15"/>
      <c r="K37" s="13"/>
      <c r="L37" s="20">
        <v>1000</v>
      </c>
      <c r="P37" s="90"/>
      <c r="Q37" s="62"/>
    </row>
    <row r="38" spans="1:153" s="14" customFormat="1" ht="27.9" hidden="1" customHeight="1" x14ac:dyDescent="0.25">
      <c r="A38" s="16" t="s">
        <v>92</v>
      </c>
      <c r="B38" s="17"/>
      <c r="C38" s="18" t="s">
        <v>7</v>
      </c>
      <c r="E38" s="18" t="s">
        <v>90</v>
      </c>
      <c r="F38" s="18" t="s">
        <v>16</v>
      </c>
      <c r="H38" s="19" t="s">
        <v>93</v>
      </c>
      <c r="I38" s="13"/>
      <c r="J38" s="15"/>
      <c r="K38" s="13"/>
      <c r="L38" s="20">
        <f>686+15</f>
        <v>701</v>
      </c>
      <c r="P38" s="90"/>
      <c r="Q38" s="62"/>
    </row>
    <row r="39" spans="1:153" s="14" customFormat="1" ht="27.9" hidden="1" customHeight="1" x14ac:dyDescent="0.25">
      <c r="A39" s="16" t="s">
        <v>86</v>
      </c>
      <c r="B39" s="17"/>
      <c r="C39" s="18" t="s">
        <v>7</v>
      </c>
      <c r="E39" s="18" t="s">
        <v>88</v>
      </c>
      <c r="F39" s="18" t="s">
        <v>48</v>
      </c>
      <c r="H39" s="19" t="s">
        <v>94</v>
      </c>
      <c r="I39" s="13"/>
      <c r="J39" s="15"/>
      <c r="K39" s="13"/>
      <c r="L39" s="20">
        <v>600</v>
      </c>
      <c r="P39" s="90"/>
      <c r="Q39" s="62"/>
    </row>
    <row r="40" spans="1:153" s="14" customFormat="1" ht="27.9" hidden="1" customHeight="1" x14ac:dyDescent="0.25">
      <c r="A40" s="16" t="s">
        <v>87</v>
      </c>
      <c r="B40" s="17"/>
      <c r="C40" s="18" t="s">
        <v>7</v>
      </c>
      <c r="E40" s="18" t="s">
        <v>89</v>
      </c>
      <c r="F40" s="18" t="s">
        <v>16</v>
      </c>
      <c r="H40" s="19" t="s">
        <v>96</v>
      </c>
      <c r="I40" s="13"/>
      <c r="J40" s="15"/>
      <c r="K40" s="13"/>
      <c r="L40" s="20">
        <v>500</v>
      </c>
      <c r="P40" s="90"/>
      <c r="Q40" s="62"/>
    </row>
    <row r="41" spans="1:153" s="14" customFormat="1" ht="27.9" hidden="1" customHeight="1" x14ac:dyDescent="0.25">
      <c r="A41" s="16" t="s">
        <v>68</v>
      </c>
      <c r="B41" s="17"/>
      <c r="C41" s="18" t="s">
        <v>7</v>
      </c>
      <c r="E41" s="18" t="s">
        <v>66</v>
      </c>
      <c r="F41" s="18" t="s">
        <v>25</v>
      </c>
      <c r="H41" s="19" t="s">
        <v>69</v>
      </c>
      <c r="I41" s="13"/>
      <c r="J41" s="15"/>
      <c r="K41" s="13"/>
      <c r="L41" s="20">
        <v>500</v>
      </c>
      <c r="P41" s="90"/>
      <c r="Q41" s="62"/>
    </row>
    <row r="42" spans="1:153" s="14" customFormat="1" ht="27.9" hidden="1" customHeight="1" x14ac:dyDescent="0.25">
      <c r="A42" s="16" t="s">
        <v>51</v>
      </c>
      <c r="B42" s="17"/>
      <c r="C42" s="18" t="s">
        <v>7</v>
      </c>
      <c r="E42" s="18" t="s">
        <v>41</v>
      </c>
      <c r="F42" s="18" t="s">
        <v>25</v>
      </c>
      <c r="H42" s="19" t="s">
        <v>71</v>
      </c>
      <c r="I42" s="13"/>
      <c r="J42" s="15"/>
      <c r="K42" s="13"/>
      <c r="L42" s="20">
        <v>384</v>
      </c>
      <c r="P42" s="90"/>
      <c r="Q42" s="62"/>
    </row>
    <row r="43" spans="1:153" s="14" customFormat="1" ht="27.9" hidden="1" customHeight="1" x14ac:dyDescent="0.25">
      <c r="A43" s="16" t="s">
        <v>67</v>
      </c>
      <c r="B43" s="17"/>
      <c r="C43" s="18" t="s">
        <v>7</v>
      </c>
      <c r="E43" s="18" t="s">
        <v>24</v>
      </c>
      <c r="F43" s="18" t="s">
        <v>25</v>
      </c>
      <c r="H43" s="19" t="s">
        <v>67</v>
      </c>
      <c r="I43" s="13"/>
      <c r="J43" s="15"/>
      <c r="K43" s="13"/>
      <c r="L43" s="76">
        <v>-250</v>
      </c>
      <c r="P43" s="90"/>
      <c r="Q43" s="62"/>
    </row>
    <row r="44" spans="1:153" s="32" customFormat="1" ht="27.9" customHeight="1" x14ac:dyDescent="0.25">
      <c r="A44" s="33" t="s">
        <v>101</v>
      </c>
      <c r="B44" s="34"/>
      <c r="C44" s="34"/>
      <c r="D44" s="27"/>
      <c r="E44" s="35"/>
      <c r="F44" s="35"/>
      <c r="G44" s="36"/>
      <c r="H44" s="35"/>
      <c r="I44" s="35"/>
      <c r="J44" s="37"/>
      <c r="K44" s="35"/>
      <c r="L44" s="31">
        <f>SUM(L31:L43)</f>
        <v>25648</v>
      </c>
      <c r="P44" s="92"/>
      <c r="Q44" s="64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</row>
    <row r="45" spans="1:153" s="14" customFormat="1" ht="12" customHeight="1" x14ac:dyDescent="0.25">
      <c r="A45" s="16"/>
      <c r="B45" s="17"/>
      <c r="C45" s="18"/>
      <c r="E45" s="18"/>
      <c r="F45" s="18"/>
      <c r="H45" s="19"/>
      <c r="I45" s="13"/>
      <c r="J45" s="15"/>
      <c r="K45" s="13"/>
      <c r="L45" s="20"/>
      <c r="P45" s="91"/>
      <c r="Q45" s="62"/>
      <c r="S45" s="19"/>
      <c r="EW45" s="14" t="s">
        <v>169</v>
      </c>
    </row>
    <row r="46" spans="1:153" s="14" customFormat="1" ht="47.25" customHeight="1" x14ac:dyDescent="0.25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27.75" customHeight="1" x14ac:dyDescent="0.25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v>1271</v>
      </c>
      <c r="P47" s="91"/>
      <c r="Q47" s="62"/>
      <c r="S47" s="19"/>
    </row>
    <row r="48" spans="1:153" s="14" customFormat="1" ht="27.75" customHeight="1" x14ac:dyDescent="0.25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5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" customHeight="1" x14ac:dyDescent="0.25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SUM(L46:L49)</f>
        <v>2420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" customHeight="1" x14ac:dyDescent="0.25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+L44+L50</f>
        <v>28068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5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" customHeight="1" x14ac:dyDescent="0.25">
      <c r="E53" s="22"/>
      <c r="F53" s="22"/>
      <c r="G53" s="22"/>
      <c r="J53" s="52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65.88671875" style="12" hidden="1" customWidth="1"/>
    <col min="18" max="18" width="9.109375" style="14"/>
    <col min="19" max="19" width="0" style="14" hidden="1" customWidth="1"/>
    <col min="20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170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5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41.25" customHeight="1" x14ac:dyDescent="0.25">
      <c r="A12" s="16" t="s">
        <v>38</v>
      </c>
      <c r="B12" s="17"/>
      <c r="C12" s="18" t="s">
        <v>15</v>
      </c>
      <c r="E12" s="18" t="s">
        <v>77</v>
      </c>
      <c r="F12" s="18" t="s">
        <v>25</v>
      </c>
      <c r="H12" s="19" t="s">
        <v>135</v>
      </c>
      <c r="I12" s="13"/>
      <c r="J12" s="15"/>
      <c r="K12" s="13"/>
      <c r="L12" s="20">
        <v>250</v>
      </c>
      <c r="P12" s="90"/>
      <c r="Q12" s="62"/>
    </row>
    <row r="13" spans="1:45" s="14" customFormat="1" ht="27.9" hidden="1" customHeight="1" x14ac:dyDescent="0.25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5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" customHeight="1" x14ac:dyDescent="0.25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3250</v>
      </c>
      <c r="P15" s="21"/>
      <c r="Q15" s="61"/>
    </row>
    <row r="16" spans="1:45" s="14" customFormat="1" ht="27.9" customHeight="1" x14ac:dyDescent="0.25">
      <c r="A16" s="16" t="s">
        <v>157</v>
      </c>
      <c r="B16" s="17"/>
      <c r="C16" s="18" t="s">
        <v>146</v>
      </c>
      <c r="E16" s="18" t="s">
        <v>66</v>
      </c>
      <c r="F16" s="18" t="s">
        <v>25</v>
      </c>
      <c r="H16" s="19" t="s">
        <v>163</v>
      </c>
      <c r="I16" s="13"/>
      <c r="J16" s="15"/>
      <c r="K16" s="13"/>
      <c r="L16" s="20">
        <v>3500</v>
      </c>
      <c r="P16" s="90"/>
      <c r="Q16" s="62"/>
    </row>
    <row r="17" spans="1:45" s="14" customFormat="1" ht="53.25" customHeight="1" x14ac:dyDescent="0.25">
      <c r="A17" s="16" t="s">
        <v>40</v>
      </c>
      <c r="B17" s="17"/>
      <c r="C17" s="18" t="s">
        <v>146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90"/>
      <c r="Q17" s="62"/>
    </row>
    <row r="18" spans="1:45" s="14" customFormat="1" ht="34.5" customHeight="1" x14ac:dyDescent="0.25">
      <c r="A18" s="16" t="s">
        <v>43</v>
      </c>
      <c r="B18" s="17"/>
      <c r="C18" s="18" t="s">
        <v>146</v>
      </c>
      <c r="E18" s="18" t="s">
        <v>44</v>
      </c>
      <c r="F18" s="18" t="s">
        <v>25</v>
      </c>
      <c r="H18" s="19" t="s">
        <v>134</v>
      </c>
      <c r="I18" s="13"/>
      <c r="J18" s="15"/>
      <c r="K18" s="13"/>
      <c r="L18" s="20">
        <v>2000</v>
      </c>
      <c r="P18" s="90"/>
      <c r="Q18" s="63" t="s">
        <v>154</v>
      </c>
    </row>
    <row r="19" spans="1:45" s="14" customFormat="1" ht="41.25" customHeight="1" x14ac:dyDescent="0.25">
      <c r="A19" s="16" t="s">
        <v>78</v>
      </c>
      <c r="B19" s="17"/>
      <c r="C19" s="18" t="s">
        <v>146</v>
      </c>
      <c r="E19" s="18" t="s">
        <v>66</v>
      </c>
      <c r="F19" s="18" t="s">
        <v>25</v>
      </c>
      <c r="H19" s="19" t="s">
        <v>137</v>
      </c>
      <c r="I19" s="13"/>
      <c r="J19" s="15"/>
      <c r="K19" s="13"/>
      <c r="L19" s="20">
        <v>1000</v>
      </c>
      <c r="P19" s="90"/>
      <c r="Q19" s="62"/>
    </row>
    <row r="20" spans="1:45" ht="11.25" customHeight="1" x14ac:dyDescent="0.25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3.8" x14ac:dyDescent="0.25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9500</v>
      </c>
      <c r="P21" s="21"/>
      <c r="Q21" s="61"/>
    </row>
    <row r="22" spans="1:45" s="14" customFormat="1" ht="53.25" customHeight="1" x14ac:dyDescent="0.25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5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3.8" x14ac:dyDescent="0.25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3.8" x14ac:dyDescent="0.25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" customHeight="1" x14ac:dyDescent="0.25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21750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" customHeight="1" x14ac:dyDescent="0.25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5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5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" hidden="1" customHeight="1" x14ac:dyDescent="0.25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" hidden="1" customHeight="1" x14ac:dyDescent="0.25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5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" hidden="1" customHeight="1" x14ac:dyDescent="0.25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" hidden="1" customHeight="1" x14ac:dyDescent="0.25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" hidden="1" customHeight="1" x14ac:dyDescent="0.25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" hidden="1" customHeight="1" x14ac:dyDescent="0.25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" hidden="1" customHeight="1" x14ac:dyDescent="0.25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" hidden="1" customHeight="1" x14ac:dyDescent="0.25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" hidden="1" customHeight="1" x14ac:dyDescent="0.25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" customHeight="1" x14ac:dyDescent="0.25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5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5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5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5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5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1399+234</f>
        <v>1633</v>
      </c>
      <c r="P47" s="91"/>
      <c r="Q47" s="62"/>
      <c r="S47" s="19"/>
    </row>
    <row r="48" spans="1:153" s="14" customFormat="1" ht="27.75" customHeight="1" x14ac:dyDescent="0.25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5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" customHeight="1" x14ac:dyDescent="0.25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7282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" customHeight="1" x14ac:dyDescent="0.25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32930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5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" customHeight="1" x14ac:dyDescent="0.25">
      <c r="E53" s="22"/>
      <c r="F53" s="22"/>
      <c r="G53" s="22"/>
      <c r="J53" s="52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customWidth="1"/>
    <col min="16" max="16" width="46.109375" style="12" hidden="1" customWidth="1"/>
    <col min="17" max="17" width="65.88671875" style="12" hidden="1" customWidth="1"/>
    <col min="18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171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" customHeight="1" x14ac:dyDescent="0.25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163</v>
      </c>
      <c r="I11" s="13"/>
      <c r="J11" s="15"/>
      <c r="K11" s="13"/>
      <c r="L11" s="20">
        <v>3500</v>
      </c>
      <c r="P11" s="90"/>
      <c r="Q11" s="62"/>
    </row>
    <row r="12" spans="1:45" s="14" customFormat="1" ht="80.25" customHeight="1" x14ac:dyDescent="0.25">
      <c r="A12" s="16" t="s">
        <v>17</v>
      </c>
      <c r="B12" s="17"/>
      <c r="C12" s="18" t="s">
        <v>15</v>
      </c>
      <c r="E12" s="18" t="s">
        <v>63</v>
      </c>
      <c r="F12" s="18" t="s">
        <v>18</v>
      </c>
      <c r="H12" s="19" t="s">
        <v>65</v>
      </c>
      <c r="I12" s="13"/>
      <c r="J12" s="15"/>
      <c r="K12" s="13"/>
      <c r="L12" s="20">
        <v>3000</v>
      </c>
      <c r="P12" s="16"/>
      <c r="Q12" s="62"/>
    </row>
    <row r="13" spans="1:45" s="14" customFormat="1" ht="27.9" hidden="1" customHeight="1" x14ac:dyDescent="0.25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5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" customHeight="1" x14ac:dyDescent="0.25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6500</v>
      </c>
      <c r="P15" s="21"/>
      <c r="Q15" s="61"/>
    </row>
    <row r="16" spans="1:45" s="14" customFormat="1" ht="53.25" customHeight="1" x14ac:dyDescent="0.25">
      <c r="A16" s="16" t="s">
        <v>40</v>
      </c>
      <c r="B16" s="17"/>
      <c r="C16" s="18" t="s">
        <v>146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45" s="14" customFormat="1" ht="34.5" customHeight="1" x14ac:dyDescent="0.25">
      <c r="A17" s="16" t="s">
        <v>43</v>
      </c>
      <c r="B17" s="17"/>
      <c r="C17" s="18" t="s">
        <v>146</v>
      </c>
      <c r="E17" s="18" t="s">
        <v>44</v>
      </c>
      <c r="F17" s="18" t="s">
        <v>25</v>
      </c>
      <c r="H17" s="19" t="s">
        <v>134</v>
      </c>
      <c r="I17" s="13"/>
      <c r="J17" s="15"/>
      <c r="K17" s="13"/>
      <c r="L17" s="20">
        <v>2000</v>
      </c>
      <c r="P17" s="90"/>
      <c r="Q17" s="63" t="s">
        <v>154</v>
      </c>
    </row>
    <row r="18" spans="1:45" s="14" customFormat="1" ht="41.25" customHeight="1" x14ac:dyDescent="0.25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5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5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3.8" x14ac:dyDescent="0.25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6750</v>
      </c>
      <c r="P21" s="21"/>
      <c r="Q21" s="61"/>
    </row>
    <row r="22" spans="1:45" s="14" customFormat="1" ht="53.25" customHeight="1" x14ac:dyDescent="0.25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5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3.8" x14ac:dyDescent="0.25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3.8" x14ac:dyDescent="0.25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" customHeight="1" x14ac:dyDescent="0.25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22250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" customHeight="1" x14ac:dyDescent="0.25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5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5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" hidden="1" customHeight="1" x14ac:dyDescent="0.25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" hidden="1" customHeight="1" x14ac:dyDescent="0.25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5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" hidden="1" customHeight="1" x14ac:dyDescent="0.25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" hidden="1" customHeight="1" x14ac:dyDescent="0.25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" hidden="1" customHeight="1" x14ac:dyDescent="0.25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" hidden="1" customHeight="1" x14ac:dyDescent="0.25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" hidden="1" customHeight="1" x14ac:dyDescent="0.25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" hidden="1" customHeight="1" x14ac:dyDescent="0.25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" hidden="1" customHeight="1" x14ac:dyDescent="0.25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" customHeight="1" x14ac:dyDescent="0.25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5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5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5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5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5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1737+195</f>
        <v>1932</v>
      </c>
      <c r="P47" s="91"/>
      <c r="Q47" s="62"/>
      <c r="S47" s="19"/>
    </row>
    <row r="48" spans="1:153" s="14" customFormat="1" ht="27.75" customHeight="1" x14ac:dyDescent="0.25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5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" customHeight="1" x14ac:dyDescent="0.25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7581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" customHeight="1" x14ac:dyDescent="0.25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33229</v>
      </c>
      <c r="P51" s="92"/>
      <c r="Q51" s="66"/>
      <c r="R51" s="97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5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" customHeight="1" x14ac:dyDescent="0.25">
      <c r="E53" s="22"/>
      <c r="F53" s="22"/>
      <c r="G53" s="22"/>
      <c r="J53" s="52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23" zoomScale="75" workbookViewId="0">
      <selection activeCell="L48" sqref="L48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customWidth="1"/>
    <col min="16" max="16" width="46.109375" style="12" hidden="1" customWidth="1"/>
    <col min="17" max="17" width="65.88671875" style="12" hidden="1" customWidth="1"/>
    <col min="18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173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5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27.9" hidden="1" customHeight="1" x14ac:dyDescent="0.25">
      <c r="A12" s="16" t="s">
        <v>157</v>
      </c>
      <c r="B12" s="17"/>
      <c r="C12" s="18" t="s">
        <v>15</v>
      </c>
      <c r="E12" s="18" t="s">
        <v>66</v>
      </c>
      <c r="F12" s="18" t="s">
        <v>25</v>
      </c>
      <c r="H12" s="19" t="s">
        <v>152</v>
      </c>
      <c r="I12" s="13"/>
      <c r="J12" s="15"/>
      <c r="K12" s="13"/>
      <c r="L12" s="20">
        <v>0</v>
      </c>
      <c r="P12" s="90"/>
      <c r="Q12" s="62"/>
    </row>
    <row r="13" spans="1:45" ht="11.25" customHeight="1" x14ac:dyDescent="0.25">
      <c r="A13" s="46"/>
      <c r="B13" s="47"/>
      <c r="C13" s="47"/>
      <c r="E13" s="48"/>
      <c r="F13" s="48"/>
      <c r="H13" s="48"/>
      <c r="I13" s="49"/>
      <c r="J13" s="50"/>
      <c r="K13" s="49"/>
      <c r="L13" s="51"/>
      <c r="P13" s="21"/>
      <c r="Q13" s="61"/>
    </row>
    <row r="14" spans="1:45" ht="27.9" customHeight="1" x14ac:dyDescent="0.25">
      <c r="A14" s="6" t="s">
        <v>6</v>
      </c>
      <c r="B14" s="7"/>
      <c r="C14" s="7"/>
      <c r="D14" s="8"/>
      <c r="E14" s="7"/>
      <c r="F14" s="7"/>
      <c r="G14" s="8"/>
      <c r="H14" s="9"/>
      <c r="I14" s="10"/>
      <c r="J14" s="11"/>
      <c r="K14" s="10"/>
      <c r="L14" s="31">
        <f>SUM(L11:L13)</f>
        <v>3000</v>
      </c>
      <c r="P14" s="21"/>
      <c r="Q14" s="61"/>
    </row>
    <row r="15" spans="1:45" s="14" customFormat="1" ht="53.25" customHeight="1" x14ac:dyDescent="0.25">
      <c r="A15" s="16" t="s">
        <v>40</v>
      </c>
      <c r="B15" s="17"/>
      <c r="C15" s="18" t="s">
        <v>146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s="14" customFormat="1" ht="34.5" customHeight="1" x14ac:dyDescent="0.25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5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</row>
    <row r="18" spans="1:45" s="14" customFormat="1" ht="41.25" customHeight="1" x14ac:dyDescent="0.25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5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5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3.8" x14ac:dyDescent="0.25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SUM(L15:L20)</f>
        <v>8450</v>
      </c>
      <c r="P21" s="21"/>
      <c r="Q21" s="61"/>
    </row>
    <row r="22" spans="1:45" s="14" customFormat="1" ht="53.25" customHeight="1" x14ac:dyDescent="0.25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5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3.8" x14ac:dyDescent="0.25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3.8" x14ac:dyDescent="0.25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" customHeight="1" x14ac:dyDescent="0.25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+L14+L21+L25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" customHeight="1" x14ac:dyDescent="0.25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5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5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" hidden="1" customHeight="1" x14ac:dyDescent="0.25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" hidden="1" customHeight="1" x14ac:dyDescent="0.25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5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" hidden="1" customHeight="1" x14ac:dyDescent="0.25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" hidden="1" customHeight="1" x14ac:dyDescent="0.25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" hidden="1" customHeight="1" x14ac:dyDescent="0.25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" hidden="1" customHeight="1" x14ac:dyDescent="0.25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" hidden="1" customHeight="1" x14ac:dyDescent="0.25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" hidden="1" customHeight="1" x14ac:dyDescent="0.25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" hidden="1" customHeight="1" x14ac:dyDescent="0.25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" customHeight="1" x14ac:dyDescent="0.25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5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" customHeight="1" x14ac:dyDescent="0.25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5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5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5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5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f>1737+195+30+8+24+47+6+10+125+95-234</f>
        <v>2043</v>
      </c>
      <c r="P48" s="91"/>
      <c r="Q48" s="62"/>
      <c r="S48" s="19"/>
    </row>
    <row r="49" spans="1:45" s="14" customFormat="1" ht="27.75" customHeight="1" x14ac:dyDescent="0.25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5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" customHeight="1" x14ac:dyDescent="0.25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11426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" customHeight="1" x14ac:dyDescent="0.25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37074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5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  <c r="J55" s="5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  <row r="64" spans="1:45" ht="27.9" customHeight="1" x14ac:dyDescent="0.25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0405</vt:lpstr>
      <vt:lpstr>0412</vt:lpstr>
      <vt:lpstr>0419</vt:lpstr>
      <vt:lpstr>0426</vt:lpstr>
      <vt:lpstr>0503</vt:lpstr>
      <vt:lpstr>0510</vt:lpstr>
      <vt:lpstr>0517</vt:lpstr>
      <vt:lpstr>0524</vt:lpstr>
      <vt:lpstr>0531</vt:lpstr>
      <vt:lpstr>0614</vt:lpstr>
      <vt:lpstr>Sheet1</vt:lpstr>
      <vt:lpstr>0824</vt:lpstr>
      <vt:lpstr>0606</vt:lpstr>
      <vt:lpstr>'0405'!Print_Area</vt:lpstr>
      <vt:lpstr>'0412'!Print_Area</vt:lpstr>
      <vt:lpstr>'0419'!Print_Area</vt:lpstr>
      <vt:lpstr>'0426'!Print_Area</vt:lpstr>
      <vt:lpstr>'0510'!Print_Area</vt:lpstr>
      <vt:lpstr>'0517'!Print_Area</vt:lpstr>
      <vt:lpstr>'0524'!Print_Area</vt:lpstr>
      <vt:lpstr>'0531'!Print_Area</vt:lpstr>
      <vt:lpstr>'0606'!Print_Area</vt:lpstr>
      <vt:lpstr>'0824'!Print_Area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2001-10-25T18:49:06Z</cp:lastPrinted>
  <dcterms:created xsi:type="dcterms:W3CDTF">2000-07-06T17:39:10Z</dcterms:created>
  <dcterms:modified xsi:type="dcterms:W3CDTF">2023-09-10T11:51:33Z</dcterms:modified>
</cp:coreProperties>
</file>