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5132" windowHeight="8796"/>
  </bookViews>
  <sheets>
    <sheet name="Total" sheetId="4" r:id="rId1"/>
    <sheet name="Citygate" sheetId="1" r:id="rId2"/>
    <sheet name="Malin" sheetId="2" r:id="rId3"/>
  </sheets>
  <calcPr calcId="0"/>
</workbook>
</file>

<file path=xl/calcChain.xml><?xml version="1.0" encoding="utf-8"?>
<calcChain xmlns="http://schemas.openxmlformats.org/spreadsheetml/2006/main">
  <c r="B2" i="1" l="1"/>
  <c r="O2" i="1"/>
  <c r="R2" i="1"/>
  <c r="A3" i="1"/>
  <c r="B3" i="1"/>
  <c r="P3" i="1"/>
  <c r="R3" i="1"/>
  <c r="A4" i="1"/>
  <c r="B4" i="1"/>
  <c r="O4" i="1"/>
  <c r="P4" i="1"/>
  <c r="R4" i="1"/>
  <c r="A5" i="1"/>
  <c r="B5" i="1"/>
  <c r="O5" i="1"/>
  <c r="P5" i="1"/>
  <c r="R5" i="1"/>
  <c r="A6" i="1"/>
  <c r="B6" i="1"/>
  <c r="O6" i="1"/>
  <c r="P6" i="1"/>
  <c r="R6" i="1"/>
  <c r="A7" i="1"/>
  <c r="B7" i="1"/>
  <c r="O7" i="1"/>
  <c r="P7" i="1"/>
  <c r="R7" i="1"/>
  <c r="A8" i="1"/>
  <c r="B8" i="1"/>
  <c r="O8" i="1"/>
  <c r="P8" i="1"/>
  <c r="R8" i="1"/>
  <c r="A9" i="1"/>
  <c r="B9" i="1"/>
  <c r="P9" i="1"/>
  <c r="R9" i="1"/>
  <c r="A10" i="1"/>
  <c r="B10" i="1"/>
  <c r="P10" i="1"/>
  <c r="R10" i="1"/>
  <c r="A11" i="1"/>
  <c r="B11" i="1"/>
  <c r="O11" i="1"/>
  <c r="P11" i="1"/>
  <c r="R11" i="1"/>
  <c r="A12" i="1"/>
  <c r="B12" i="1"/>
  <c r="O12" i="1"/>
  <c r="P12" i="1"/>
  <c r="R12" i="1"/>
  <c r="A13" i="1"/>
  <c r="B13" i="1"/>
  <c r="O13" i="1"/>
  <c r="P13" i="1"/>
  <c r="R13" i="1"/>
  <c r="A14" i="1"/>
  <c r="B14" i="1"/>
  <c r="O14" i="1"/>
  <c r="P14" i="1"/>
  <c r="R14" i="1"/>
  <c r="A15" i="1"/>
  <c r="B15" i="1"/>
  <c r="O15" i="1"/>
  <c r="P15" i="1"/>
  <c r="R15" i="1"/>
  <c r="A16" i="1"/>
  <c r="B16" i="1"/>
  <c r="O16" i="1"/>
  <c r="P16" i="1"/>
  <c r="R16" i="1"/>
  <c r="A17" i="1"/>
  <c r="B17" i="1"/>
  <c r="O17" i="1"/>
  <c r="P17" i="1"/>
  <c r="R17" i="1"/>
  <c r="A18" i="1"/>
  <c r="B18" i="1"/>
  <c r="O18" i="1"/>
  <c r="P18" i="1"/>
  <c r="R18" i="1"/>
  <c r="A19" i="1"/>
  <c r="B19" i="1"/>
  <c r="O19" i="1"/>
  <c r="P19" i="1"/>
  <c r="R19" i="1"/>
  <c r="A20" i="1"/>
  <c r="B20" i="1"/>
  <c r="O20" i="1"/>
  <c r="P20" i="1"/>
  <c r="R20" i="1"/>
  <c r="A21" i="1"/>
  <c r="B21" i="1"/>
  <c r="O21" i="1"/>
  <c r="P21" i="1"/>
  <c r="R21" i="1"/>
  <c r="A22" i="1"/>
  <c r="B22" i="1"/>
  <c r="O22" i="1"/>
  <c r="P22" i="1"/>
  <c r="R22" i="1"/>
  <c r="A23" i="1"/>
  <c r="B23" i="1"/>
  <c r="O23" i="1"/>
  <c r="P23" i="1"/>
  <c r="R23" i="1"/>
  <c r="A24" i="1"/>
  <c r="B24" i="1"/>
  <c r="O24" i="1"/>
  <c r="P24" i="1"/>
  <c r="R24" i="1"/>
  <c r="A25" i="1"/>
  <c r="B25" i="1"/>
  <c r="O25" i="1"/>
  <c r="P25" i="1"/>
  <c r="R25" i="1"/>
  <c r="A26" i="1"/>
  <c r="B26" i="1"/>
  <c r="O26" i="1"/>
  <c r="P26" i="1"/>
  <c r="Q26" i="1"/>
  <c r="A27" i="1"/>
  <c r="B27" i="1"/>
  <c r="O27" i="1"/>
  <c r="R27" i="1"/>
  <c r="A28" i="1"/>
  <c r="B28" i="1"/>
  <c r="O28" i="1"/>
  <c r="R28" i="1"/>
  <c r="A29" i="1"/>
  <c r="B29" i="1"/>
  <c r="O29" i="1"/>
  <c r="R29" i="1"/>
  <c r="A30" i="1"/>
  <c r="B30" i="1"/>
  <c r="O30" i="1"/>
  <c r="R30" i="1"/>
  <c r="A31" i="1"/>
  <c r="B31" i="1"/>
  <c r="O31" i="1"/>
  <c r="P31" i="1"/>
  <c r="R31" i="1"/>
  <c r="A32" i="1"/>
  <c r="B32" i="1"/>
  <c r="O32" i="1"/>
  <c r="P32" i="1"/>
  <c r="R32" i="1"/>
  <c r="C34" i="1"/>
  <c r="D34" i="1"/>
  <c r="E34" i="1"/>
  <c r="O34" i="1"/>
  <c r="P34" i="1"/>
  <c r="Q34" i="1"/>
  <c r="R34" i="1"/>
  <c r="B2" i="2"/>
  <c r="H2" i="2"/>
  <c r="I2" i="2"/>
  <c r="A3" i="2"/>
  <c r="B3" i="2"/>
  <c r="H3" i="2"/>
  <c r="I3" i="2"/>
  <c r="A4" i="2"/>
  <c r="B4" i="2"/>
  <c r="H4" i="2"/>
  <c r="I4" i="2"/>
  <c r="A5" i="2"/>
  <c r="B5" i="2"/>
  <c r="H5" i="2"/>
  <c r="I5" i="2"/>
  <c r="A6" i="2"/>
  <c r="B6" i="2"/>
  <c r="H6" i="2"/>
  <c r="I6" i="2"/>
  <c r="A7" i="2"/>
  <c r="B7" i="2"/>
  <c r="H7" i="2"/>
  <c r="I7" i="2"/>
  <c r="A8" i="2"/>
  <c r="B8" i="2"/>
  <c r="H8" i="2"/>
  <c r="I8" i="2"/>
  <c r="A9" i="2"/>
  <c r="B9" i="2"/>
  <c r="H9" i="2"/>
  <c r="I9" i="2"/>
  <c r="A10" i="2"/>
  <c r="B10" i="2"/>
  <c r="H10" i="2"/>
  <c r="I10" i="2"/>
  <c r="A11" i="2"/>
  <c r="B11" i="2"/>
  <c r="H11" i="2"/>
  <c r="I11" i="2"/>
  <c r="A12" i="2"/>
  <c r="B12" i="2"/>
  <c r="H12" i="2"/>
  <c r="I12" i="2"/>
  <c r="A13" i="2"/>
  <c r="B13" i="2"/>
  <c r="H13" i="2"/>
  <c r="I13" i="2"/>
  <c r="A14" i="2"/>
  <c r="B14" i="2"/>
  <c r="H14" i="2"/>
  <c r="I14" i="2"/>
  <c r="A15" i="2"/>
  <c r="B15" i="2"/>
  <c r="H15" i="2"/>
  <c r="I15" i="2"/>
  <c r="A16" i="2"/>
  <c r="B16" i="2"/>
  <c r="H16" i="2"/>
  <c r="I16" i="2"/>
  <c r="A17" i="2"/>
  <c r="B17" i="2"/>
  <c r="H17" i="2"/>
  <c r="I17" i="2"/>
  <c r="A18" i="2"/>
  <c r="B18" i="2"/>
  <c r="H18" i="2"/>
  <c r="I18" i="2"/>
  <c r="A19" i="2"/>
  <c r="B19" i="2"/>
  <c r="H19" i="2"/>
  <c r="I19" i="2"/>
  <c r="A20" i="2"/>
  <c r="B20" i="2"/>
  <c r="H20" i="2"/>
  <c r="I20" i="2"/>
  <c r="A21" i="2"/>
  <c r="B21" i="2"/>
  <c r="H21" i="2"/>
  <c r="I21" i="2"/>
  <c r="A22" i="2"/>
  <c r="B22" i="2"/>
  <c r="H22" i="2"/>
  <c r="I22" i="2"/>
  <c r="A23" i="2"/>
  <c r="B23" i="2"/>
  <c r="H23" i="2"/>
  <c r="I23" i="2"/>
  <c r="A24" i="2"/>
  <c r="B24" i="2"/>
  <c r="H24" i="2"/>
  <c r="I24" i="2"/>
  <c r="A25" i="2"/>
  <c r="B25" i="2"/>
  <c r="H25" i="2"/>
  <c r="I25" i="2"/>
  <c r="A26" i="2"/>
  <c r="B26" i="2"/>
  <c r="H26" i="2"/>
  <c r="I26" i="2"/>
  <c r="A27" i="2"/>
  <c r="B27" i="2"/>
  <c r="H27" i="2"/>
  <c r="I27" i="2"/>
  <c r="A28" i="2"/>
  <c r="B28" i="2"/>
  <c r="H28" i="2"/>
  <c r="I28" i="2"/>
  <c r="A29" i="2"/>
  <c r="B29" i="2"/>
  <c r="H29" i="2"/>
  <c r="I29" i="2"/>
  <c r="A30" i="2"/>
  <c r="B30" i="2"/>
  <c r="H30" i="2"/>
  <c r="I30" i="2"/>
  <c r="A31" i="2"/>
  <c r="B31" i="2"/>
  <c r="H31" i="2"/>
  <c r="I31" i="2"/>
  <c r="A32" i="2"/>
  <c r="B32" i="2"/>
  <c r="H32" i="2"/>
  <c r="I32" i="2"/>
  <c r="C34" i="2"/>
  <c r="D34" i="2"/>
  <c r="H34" i="2"/>
  <c r="I34" i="2"/>
  <c r="C3" i="4"/>
  <c r="C4" i="4"/>
  <c r="C5" i="4"/>
</calcChain>
</file>

<file path=xl/comments1.xml><?xml version="1.0" encoding="utf-8"?>
<comments xmlns="http://schemas.openxmlformats.org/spreadsheetml/2006/main">
  <authors>
    <author>Darcy Cole</author>
    <author>KARI THOMAS</author>
  </authors>
  <commentList>
    <comment ref="C2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upstream problems.
Do not charge customer.
</t>
        </r>
      </text>
    </comment>
    <comment ref="C5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 CUT BY 70
</t>
        </r>
      </text>
    </comment>
    <comment ref="C6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constraints. 10000 did not flow.
</t>
        </r>
      </text>
    </comment>
    <comment ref="C7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constraints. 10000 did not flow.
</t>
        </r>
      </text>
    </comment>
    <comment ref="C8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constraints. 10000 did not flow.
</t>
        </r>
      </text>
    </comment>
    <comment ref="C9" authorId="0" shapeId="0">
      <text>
        <r>
          <rPr>
            <b/>
            <sz val="8"/>
            <color indexed="81"/>
            <rFont val="Tahoma"/>
          </rPr>
          <t xml:space="preserve">Darcy Cole
net out  with purchase of 5000
</t>
        </r>
      </text>
    </comment>
    <comment ref="C16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5000 did not flow 
downstream problems
no makeup
</t>
        </r>
      </text>
    </comment>
    <comment ref="C19" authorId="1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PROBLEMS 
NO MAKEUP
</t>
        </r>
      </text>
    </comment>
    <comment ref="C24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</t>
        </r>
      </text>
    </comment>
    <comment ref="C27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5000 did not flow due to PGE problems
</t>
        </r>
      </text>
    </comment>
    <comment ref="C28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4220 did not flow due to PGE problems
</t>
        </r>
      </text>
    </comment>
    <comment ref="C29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5000 did not flow due to PGE problems
</t>
        </r>
      </text>
    </comment>
    <comment ref="C30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5000 did not flow due to PGE problems
</t>
        </r>
      </text>
    </comment>
  </commentList>
</comments>
</file>

<file path=xl/comments2.xml><?xml version="1.0" encoding="utf-8"?>
<comments xmlns="http://schemas.openxmlformats.org/spreadsheetml/2006/main">
  <authors>
    <author>Darcy Cole</author>
  </authors>
  <commentList>
    <comment ref="C3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no flow due to downstream restsrictions.
</t>
        </r>
      </text>
    </comment>
    <comment ref="C4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
restrictions
</t>
        </r>
      </text>
    </comment>
    <comment ref="C11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</t>
        </r>
      </text>
    </comment>
  </commentList>
</comments>
</file>

<file path=xl/sharedStrings.xml><?xml version="1.0" encoding="utf-8"?>
<sst xmlns="http://schemas.openxmlformats.org/spreadsheetml/2006/main" count="33" uniqueCount="15">
  <si>
    <t>DCQ</t>
  </si>
  <si>
    <t>Sales Vol</t>
  </si>
  <si>
    <t>Purch Vol</t>
  </si>
  <si>
    <t>Ticket #</t>
  </si>
  <si>
    <t>Price</t>
  </si>
  <si>
    <t>Alberta</t>
  </si>
  <si>
    <t>Vol. Diff.</t>
  </si>
  <si>
    <t>Charge</t>
  </si>
  <si>
    <t>No Charge Upstream Problem</t>
  </si>
  <si>
    <t>No Charge Replacement Gas Bought Cheaper</t>
  </si>
  <si>
    <t>No Charge Cut Due to PG&amp;E</t>
  </si>
  <si>
    <t>Enron Defficiency Charges</t>
  </si>
  <si>
    <t>Malin</t>
  </si>
  <si>
    <t>Citygate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</si>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</sst>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"/>
    <numFmt numFmtId="167" formatCode="_(* #,##0_);_(* \(#,##0\);_(* &quot;-&quot;??_);_(@_)"/>
    <numFmt numFmtId="168" formatCode="0;[Red]0"/>
    <numFmt numFmtId="169" formatCode="0_);\(0\)"/>
    <numFmt numFmtId="171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65" fontId="2" fillId="0" borderId="0" xfId="0" applyNumberFormat="1" applyFont="1" applyFill="1"/>
    <xf numFmtId="0" fontId="2" fillId="0" borderId="0" xfId="0" applyFont="1"/>
    <xf numFmtId="167" fontId="2" fillId="0" borderId="0" xfId="1" applyNumberFormat="1" applyFont="1"/>
    <xf numFmtId="14" fontId="2" fillId="0" borderId="0" xfId="0" applyNumberFormat="1" applyFont="1"/>
    <xf numFmtId="167" fontId="2" fillId="0" borderId="0" xfId="1" applyNumberFormat="1" applyFont="1" applyBorder="1"/>
    <xf numFmtId="167" fontId="2" fillId="0" borderId="0" xfId="1" applyNumberFormat="1" applyFont="1" applyFill="1"/>
    <xf numFmtId="167" fontId="5" fillId="0" borderId="0" xfId="1" applyNumberFormat="1" applyFont="1" applyFill="1" applyBorder="1" applyAlignment="1">
      <alignment horizontal="center"/>
    </xf>
    <xf numFmtId="168" fontId="2" fillId="0" borderId="0" xfId="1" applyNumberFormat="1" applyFont="1" applyFill="1" applyAlignment="1">
      <alignment horizontal="right"/>
    </xf>
    <xf numFmtId="37" fontId="2" fillId="0" borderId="0" xfId="0" applyNumberFormat="1" applyFont="1"/>
    <xf numFmtId="167" fontId="2" fillId="0" borderId="0" xfId="1" applyNumberFormat="1" applyFont="1" applyFill="1" applyBorder="1"/>
    <xf numFmtId="169" fontId="2" fillId="0" borderId="0" xfId="1" applyNumberFormat="1" applyFont="1" applyFill="1" applyBorder="1"/>
    <xf numFmtId="44" fontId="2" fillId="0" borderId="0" xfId="2" applyFont="1"/>
    <xf numFmtId="171" fontId="2" fillId="0" borderId="0" xfId="2" applyNumberFormat="1" applyFont="1"/>
    <xf numFmtId="171" fontId="5" fillId="0" borderId="0" xfId="2" applyNumberFormat="1" applyFont="1" applyFill="1" applyBorder="1" applyAlignment="1">
      <alignment horizontal="center"/>
    </xf>
    <xf numFmtId="0" fontId="2" fillId="0" borderId="0" xfId="0" applyNumberFormat="1" applyFont="1"/>
    <xf numFmtId="0" fontId="5" fillId="0" borderId="0" xfId="1" applyNumberFormat="1" applyFont="1" applyFill="1" applyBorder="1" applyAlignment="1">
      <alignment horizontal="center"/>
    </xf>
    <xf numFmtId="167" fontId="2" fillId="0" borderId="0" xfId="0" applyNumberFormat="1" applyFont="1"/>
    <xf numFmtId="167" fontId="2" fillId="2" borderId="0" xfId="0" applyNumberFormat="1" applyFont="1" applyFill="1"/>
    <xf numFmtId="44" fontId="2" fillId="2" borderId="0" xfId="2" applyFont="1" applyFill="1"/>
    <xf numFmtId="0" fontId="2" fillId="0" borderId="0" xfId="0" quotePrefix="1" applyFont="1"/>
    <xf numFmtId="167" fontId="2" fillId="0" borderId="0" xfId="0" applyNumberFormat="1" applyFont="1" applyFill="1"/>
    <xf numFmtId="44" fontId="2" fillId="0" borderId="0" xfId="2" applyFont="1" applyFill="1"/>
    <xf numFmtId="0" fontId="6" fillId="0" borderId="0" xfId="0" applyFont="1"/>
    <xf numFmtId="44" fontId="0" fillId="0" borderId="0" xfId="0" applyNumberFormat="1"/>
    <xf numFmtId="44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RowHeight="13.2" x14ac:dyDescent="0.25"/>
  <cols>
    <col min="3" max="3" width="12.33203125" bestFit="1" customWidth="1"/>
  </cols>
  <sheetData>
    <row r="1" spans="1:3" ht="17.399999999999999" x14ac:dyDescent="0.3">
      <c r="A1" s="23" t="s">
        <v>11</v>
      </c>
    </row>
    <row r="3" spans="1:3" x14ac:dyDescent="0.25">
      <c r="B3" t="s">
        <v>12</v>
      </c>
      <c r="C3" s="24">
        <f>Malin!I34</f>
        <v>20169.083000000002</v>
      </c>
    </row>
    <row r="4" spans="1:3" x14ac:dyDescent="0.25">
      <c r="B4" t="s">
        <v>13</v>
      </c>
      <c r="C4" s="24">
        <f>Citygate!P34+Citygate!R34</f>
        <v>154084.323</v>
      </c>
    </row>
    <row r="5" spans="1:3" x14ac:dyDescent="0.25">
      <c r="B5" t="s">
        <v>14</v>
      </c>
      <c r="C5" s="25">
        <f>SUM(C3:C4)</f>
        <v>174253.40600000002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9.109375" defaultRowHeight="13.2" x14ac:dyDescent="0.25"/>
  <cols>
    <col min="1" max="1" width="11" style="2" bestFit="1" customWidth="1"/>
    <col min="2" max="2" width="4.88671875" style="2" bestFit="1" customWidth="1"/>
    <col min="3" max="3" width="10.109375" style="3" bestFit="1" customWidth="1"/>
    <col min="4" max="4" width="10.33203125" style="3" bestFit="1" customWidth="1"/>
    <col min="5" max="5" width="8.6640625" style="3" bestFit="1" customWidth="1"/>
    <col min="6" max="6" width="9.109375" style="2"/>
    <col min="7" max="7" width="10.5546875" style="13" bestFit="1" customWidth="1"/>
    <col min="8" max="8" width="9.109375" style="3"/>
    <col min="9" max="9" width="9.109375" style="2"/>
    <col min="10" max="10" width="10.5546875" style="13" bestFit="1" customWidth="1"/>
    <col min="11" max="11" width="9.109375" style="3"/>
    <col min="12" max="12" width="9.109375" style="2"/>
    <col min="13" max="13" width="9.6640625" style="13" customWidth="1"/>
    <col min="14" max="15" width="9.109375" style="2"/>
    <col min="16" max="16" width="13.33203125" style="12" bestFit="1" customWidth="1"/>
    <col min="17" max="17" width="9.109375" style="2"/>
    <col min="18" max="18" width="12.109375" style="2" bestFit="1" customWidth="1"/>
    <col min="19" max="16384" width="9.109375" style="2"/>
  </cols>
  <sheetData>
    <row r="1" spans="1:19" x14ac:dyDescent="0.25">
      <c r="C1" s="3" t="s">
        <v>1</v>
      </c>
      <c r="D1" s="3" t="s">
        <v>2</v>
      </c>
      <c r="E1" s="3" t="s">
        <v>0</v>
      </c>
      <c r="F1" s="2" t="s">
        <v>3</v>
      </c>
      <c r="G1" s="13" t="s">
        <v>4</v>
      </c>
      <c r="H1" s="3" t="s">
        <v>0</v>
      </c>
      <c r="I1" s="2" t="s">
        <v>3</v>
      </c>
      <c r="J1" s="13" t="s">
        <v>4</v>
      </c>
      <c r="K1" s="3" t="s">
        <v>0</v>
      </c>
      <c r="L1" s="2" t="s">
        <v>3</v>
      </c>
      <c r="M1" s="13" t="s">
        <v>4</v>
      </c>
      <c r="N1" s="2" t="s">
        <v>5</v>
      </c>
      <c r="O1" s="2" t="s">
        <v>6</v>
      </c>
      <c r="P1" s="12" t="s">
        <v>7</v>
      </c>
      <c r="Q1" s="2" t="s">
        <v>6</v>
      </c>
      <c r="R1" s="12" t="s">
        <v>7</v>
      </c>
    </row>
    <row r="2" spans="1:19" x14ac:dyDescent="0.25">
      <c r="A2" s="4">
        <v>37012</v>
      </c>
      <c r="B2" s="1">
        <f t="shared" ref="B2:B32" si="0">A2</f>
        <v>37012</v>
      </c>
      <c r="C2" s="5">
        <v>2533</v>
      </c>
      <c r="D2" s="5"/>
      <c r="E2" s="3">
        <v>5000</v>
      </c>
      <c r="F2" s="2">
        <v>5041334</v>
      </c>
      <c r="G2" s="13">
        <v>12</v>
      </c>
      <c r="N2" s="14">
        <v>4.1523000000000003</v>
      </c>
      <c r="O2" s="18">
        <f>E2-C2</f>
        <v>2467</v>
      </c>
      <c r="P2" s="19">
        <v>0</v>
      </c>
      <c r="Q2" s="17">
        <v>0</v>
      </c>
      <c r="R2" s="12">
        <f>(J2-N2)*Q2</f>
        <v>0</v>
      </c>
      <c r="S2" s="20" t="s">
        <v>8</v>
      </c>
    </row>
    <row r="3" spans="1:19" x14ac:dyDescent="0.25">
      <c r="A3" s="4">
        <f>A2+1</f>
        <v>37013</v>
      </c>
      <c r="B3" s="1">
        <f t="shared" si="0"/>
        <v>37013</v>
      </c>
      <c r="C3" s="5">
        <v>10000</v>
      </c>
      <c r="D3" s="5"/>
      <c r="E3" s="3">
        <v>5000</v>
      </c>
      <c r="F3" s="2">
        <v>5041491</v>
      </c>
      <c r="G3" s="13">
        <v>11.65</v>
      </c>
      <c r="H3" s="3">
        <v>5000</v>
      </c>
      <c r="I3" s="2">
        <v>5041493</v>
      </c>
      <c r="J3" s="13">
        <v>10.4</v>
      </c>
      <c r="N3" s="14">
        <v>4.1536999999999997</v>
      </c>
      <c r="O3" s="17">
        <v>0</v>
      </c>
      <c r="P3" s="12">
        <f t="shared" ref="P3:P32" si="1">(G3-N3)*O3</f>
        <v>0</v>
      </c>
      <c r="Q3" s="17">
        <v>0</v>
      </c>
      <c r="R3" s="12">
        <f t="shared" ref="R3:R32" si="2">(J3-N3)*Q3</f>
        <v>0</v>
      </c>
    </row>
    <row r="4" spans="1:19" x14ac:dyDescent="0.25">
      <c r="A4" s="4">
        <f t="shared" ref="A4:A31" si="3">A3+1</f>
        <v>37014</v>
      </c>
      <c r="B4" s="1">
        <f t="shared" si="0"/>
        <v>37014</v>
      </c>
      <c r="C4" s="5"/>
      <c r="D4" s="5"/>
      <c r="N4" s="14">
        <v>4.1334</v>
      </c>
      <c r="O4" s="17">
        <f t="shared" ref="O4:O32" si="4">E4-C4</f>
        <v>0</v>
      </c>
      <c r="P4" s="12">
        <f t="shared" si="1"/>
        <v>0</v>
      </c>
      <c r="Q4" s="17">
        <v>0</v>
      </c>
      <c r="R4" s="12">
        <f t="shared" si="2"/>
        <v>0</v>
      </c>
    </row>
    <row r="5" spans="1:19" x14ac:dyDescent="0.25">
      <c r="A5" s="4">
        <f t="shared" si="3"/>
        <v>37015</v>
      </c>
      <c r="B5" s="1">
        <f t="shared" si="0"/>
        <v>37015</v>
      </c>
      <c r="C5" s="5">
        <v>9930</v>
      </c>
      <c r="D5" s="5"/>
      <c r="E5" s="3">
        <v>10000</v>
      </c>
      <c r="F5" s="2">
        <v>5041756</v>
      </c>
      <c r="G5" s="13">
        <v>8.4499999999999993</v>
      </c>
      <c r="N5" s="14">
        <v>4.1311</v>
      </c>
      <c r="O5" s="17">
        <f t="shared" si="4"/>
        <v>70</v>
      </c>
      <c r="P5" s="12">
        <f t="shared" si="1"/>
        <v>302.32299999999998</v>
      </c>
      <c r="Q5" s="17">
        <v>0</v>
      </c>
      <c r="R5" s="12">
        <f t="shared" si="2"/>
        <v>0</v>
      </c>
    </row>
    <row r="6" spans="1:19" x14ac:dyDescent="0.25">
      <c r="A6" s="4">
        <f t="shared" si="3"/>
        <v>37016</v>
      </c>
      <c r="B6" s="1">
        <f t="shared" si="0"/>
        <v>37016</v>
      </c>
      <c r="C6" s="5">
        <v>0</v>
      </c>
      <c r="D6" s="5"/>
      <c r="E6" s="3">
        <v>5000</v>
      </c>
      <c r="F6" s="2">
        <v>5041915</v>
      </c>
      <c r="G6" s="13">
        <v>8.0500000000000007</v>
      </c>
      <c r="H6" s="3">
        <v>5000</v>
      </c>
      <c r="I6" s="2">
        <v>5041919</v>
      </c>
      <c r="J6" s="13">
        <v>7.9</v>
      </c>
      <c r="N6" s="14">
        <v>4.0861000000000001</v>
      </c>
      <c r="O6" s="17">
        <f t="shared" si="4"/>
        <v>5000</v>
      </c>
      <c r="P6" s="12">
        <f t="shared" si="1"/>
        <v>19819.500000000004</v>
      </c>
      <c r="Q6" s="17">
        <v>5000</v>
      </c>
      <c r="R6" s="12">
        <f t="shared" si="2"/>
        <v>19069.5</v>
      </c>
    </row>
    <row r="7" spans="1:19" x14ac:dyDescent="0.25">
      <c r="A7" s="4">
        <f t="shared" si="3"/>
        <v>37017</v>
      </c>
      <c r="B7" s="1">
        <f t="shared" si="0"/>
        <v>37017</v>
      </c>
      <c r="C7" s="5">
        <v>0</v>
      </c>
      <c r="D7" s="5"/>
      <c r="E7" s="3">
        <v>5000</v>
      </c>
      <c r="F7" s="2">
        <v>5041915</v>
      </c>
      <c r="G7" s="13">
        <v>8.0500000000000007</v>
      </c>
      <c r="H7" s="3">
        <v>5000</v>
      </c>
      <c r="I7" s="2">
        <v>5041919</v>
      </c>
      <c r="J7" s="13">
        <v>7.9</v>
      </c>
      <c r="N7" s="14">
        <v>4.0031999999999996</v>
      </c>
      <c r="O7" s="17">
        <f t="shared" si="4"/>
        <v>5000</v>
      </c>
      <c r="P7" s="12">
        <f t="shared" si="1"/>
        <v>20234.000000000004</v>
      </c>
      <c r="Q7" s="17">
        <v>5000</v>
      </c>
      <c r="R7" s="12">
        <f t="shared" si="2"/>
        <v>19484.000000000004</v>
      </c>
    </row>
    <row r="8" spans="1:19" x14ac:dyDescent="0.25">
      <c r="A8" s="4">
        <f t="shared" si="3"/>
        <v>37018</v>
      </c>
      <c r="B8" s="1">
        <f t="shared" si="0"/>
        <v>37018</v>
      </c>
      <c r="C8" s="5">
        <v>0</v>
      </c>
      <c r="D8" s="5"/>
      <c r="E8" s="3">
        <v>5000</v>
      </c>
      <c r="F8" s="2">
        <v>5041915</v>
      </c>
      <c r="G8" s="13">
        <v>8.0500000000000007</v>
      </c>
      <c r="H8" s="3">
        <v>5000</v>
      </c>
      <c r="I8" s="2">
        <v>5041919</v>
      </c>
      <c r="J8" s="13">
        <v>7.9</v>
      </c>
      <c r="N8" s="14">
        <v>3.9830999999999999</v>
      </c>
      <c r="O8" s="17">
        <f t="shared" si="4"/>
        <v>5000</v>
      </c>
      <c r="P8" s="12">
        <f t="shared" si="1"/>
        <v>20334.500000000004</v>
      </c>
      <c r="Q8" s="17">
        <v>5000</v>
      </c>
      <c r="R8" s="12">
        <f t="shared" si="2"/>
        <v>19584.500000000004</v>
      </c>
    </row>
    <row r="9" spans="1:19" x14ac:dyDescent="0.25">
      <c r="A9" s="4">
        <f t="shared" si="3"/>
        <v>37019</v>
      </c>
      <c r="B9" s="1">
        <f t="shared" si="0"/>
        <v>37019</v>
      </c>
      <c r="C9" s="5">
        <v>20000</v>
      </c>
      <c r="D9" s="5"/>
      <c r="E9" s="3">
        <v>5000</v>
      </c>
      <c r="F9" s="2">
        <v>5042013</v>
      </c>
      <c r="G9" s="13">
        <v>7.8</v>
      </c>
      <c r="H9" s="3">
        <v>5000</v>
      </c>
      <c r="I9" s="2">
        <v>5042014</v>
      </c>
      <c r="J9" s="13">
        <v>7.5</v>
      </c>
      <c r="K9" s="3">
        <v>10000</v>
      </c>
      <c r="L9" s="2">
        <v>5042015</v>
      </c>
      <c r="M9" s="13">
        <v>7.15</v>
      </c>
      <c r="N9" s="14">
        <v>3.9350999999999998</v>
      </c>
      <c r="O9" s="17">
        <v>0</v>
      </c>
      <c r="P9" s="12">
        <f t="shared" si="1"/>
        <v>0</v>
      </c>
      <c r="Q9" s="17">
        <v>0</v>
      </c>
      <c r="R9" s="12">
        <f t="shared" si="2"/>
        <v>0</v>
      </c>
    </row>
    <row r="10" spans="1:19" x14ac:dyDescent="0.25">
      <c r="A10" s="4">
        <f t="shared" si="3"/>
        <v>37020</v>
      </c>
      <c r="B10" s="1">
        <f t="shared" si="0"/>
        <v>37020</v>
      </c>
      <c r="C10" s="5">
        <v>15000</v>
      </c>
      <c r="D10" s="5"/>
      <c r="E10" s="3">
        <v>5000</v>
      </c>
      <c r="F10" s="2">
        <v>5042125</v>
      </c>
      <c r="G10" s="13">
        <v>8.75</v>
      </c>
      <c r="H10" s="3">
        <v>10000</v>
      </c>
      <c r="I10" s="2">
        <v>5042126</v>
      </c>
      <c r="J10" s="13">
        <v>8.75</v>
      </c>
      <c r="N10" s="14">
        <v>3.8567999999999998</v>
      </c>
      <c r="O10" s="17">
        <v>0</v>
      </c>
      <c r="P10" s="12">
        <f t="shared" si="1"/>
        <v>0</v>
      </c>
      <c r="Q10" s="17">
        <v>0</v>
      </c>
      <c r="R10" s="12">
        <f t="shared" si="2"/>
        <v>0</v>
      </c>
    </row>
    <row r="11" spans="1:19" x14ac:dyDescent="0.25">
      <c r="A11" s="4">
        <f t="shared" si="3"/>
        <v>37021</v>
      </c>
      <c r="B11" s="1">
        <f t="shared" si="0"/>
        <v>37021</v>
      </c>
      <c r="C11" s="5"/>
      <c r="D11" s="5"/>
      <c r="N11" s="14">
        <v>3.9087000000000001</v>
      </c>
      <c r="O11" s="17">
        <f t="shared" si="4"/>
        <v>0</v>
      </c>
      <c r="P11" s="12">
        <f t="shared" si="1"/>
        <v>0</v>
      </c>
      <c r="Q11" s="17">
        <v>0</v>
      </c>
      <c r="R11" s="12">
        <f t="shared" si="2"/>
        <v>0</v>
      </c>
    </row>
    <row r="12" spans="1:19" x14ac:dyDescent="0.25">
      <c r="A12" s="4">
        <f t="shared" si="3"/>
        <v>37022</v>
      </c>
      <c r="B12" s="1">
        <f t="shared" si="0"/>
        <v>37022</v>
      </c>
      <c r="C12" s="5"/>
      <c r="D12" s="5"/>
      <c r="N12" s="14">
        <v>3.8658000000000001</v>
      </c>
      <c r="O12" s="17">
        <f t="shared" si="4"/>
        <v>0</v>
      </c>
      <c r="P12" s="12">
        <f t="shared" si="1"/>
        <v>0</v>
      </c>
      <c r="Q12" s="17">
        <v>0</v>
      </c>
      <c r="R12" s="12">
        <f t="shared" si="2"/>
        <v>0</v>
      </c>
    </row>
    <row r="13" spans="1:19" x14ac:dyDescent="0.25">
      <c r="A13" s="4">
        <f t="shared" si="3"/>
        <v>37023</v>
      </c>
      <c r="B13" s="1">
        <f t="shared" si="0"/>
        <v>37023</v>
      </c>
      <c r="C13" s="5"/>
      <c r="D13" s="5"/>
      <c r="N13" s="14">
        <v>3.8515999999999999</v>
      </c>
      <c r="O13" s="17">
        <f t="shared" si="4"/>
        <v>0</v>
      </c>
      <c r="P13" s="12">
        <f t="shared" si="1"/>
        <v>0</v>
      </c>
      <c r="Q13" s="17">
        <v>0</v>
      </c>
      <c r="R13" s="12">
        <f t="shared" si="2"/>
        <v>0</v>
      </c>
    </row>
    <row r="14" spans="1:19" x14ac:dyDescent="0.25">
      <c r="A14" s="4">
        <f t="shared" si="3"/>
        <v>37024</v>
      </c>
      <c r="B14" s="1">
        <f t="shared" si="0"/>
        <v>37024</v>
      </c>
      <c r="C14" s="5"/>
      <c r="D14" s="5"/>
      <c r="N14" s="14">
        <v>3.9689999999999999</v>
      </c>
      <c r="O14" s="17">
        <f t="shared" si="4"/>
        <v>0</v>
      </c>
      <c r="P14" s="12">
        <f t="shared" si="1"/>
        <v>0</v>
      </c>
      <c r="Q14" s="17">
        <v>0</v>
      </c>
      <c r="R14" s="12">
        <f t="shared" si="2"/>
        <v>0</v>
      </c>
    </row>
    <row r="15" spans="1:19" x14ac:dyDescent="0.25">
      <c r="A15" s="4">
        <f t="shared" si="3"/>
        <v>37025</v>
      </c>
      <c r="B15" s="1">
        <f t="shared" si="0"/>
        <v>37025</v>
      </c>
      <c r="C15" s="5"/>
      <c r="D15" s="5"/>
      <c r="N15" s="14">
        <v>3.9533</v>
      </c>
      <c r="O15" s="17">
        <f t="shared" si="4"/>
        <v>0</v>
      </c>
      <c r="P15" s="12">
        <f t="shared" si="1"/>
        <v>0</v>
      </c>
      <c r="Q15" s="17">
        <v>0</v>
      </c>
      <c r="R15" s="12">
        <f t="shared" si="2"/>
        <v>0</v>
      </c>
    </row>
    <row r="16" spans="1:19" x14ac:dyDescent="0.25">
      <c r="A16" s="4">
        <f t="shared" si="3"/>
        <v>37026</v>
      </c>
      <c r="B16" s="1">
        <f t="shared" si="0"/>
        <v>37026</v>
      </c>
      <c r="C16" s="5">
        <v>0</v>
      </c>
      <c r="D16" s="5"/>
      <c r="E16" s="3">
        <v>5000</v>
      </c>
      <c r="F16" s="2">
        <v>5042667</v>
      </c>
      <c r="G16" s="13">
        <v>5</v>
      </c>
      <c r="N16" s="14">
        <v>4.1614000000000004</v>
      </c>
      <c r="O16" s="17">
        <f t="shared" si="4"/>
        <v>5000</v>
      </c>
      <c r="P16" s="12">
        <f t="shared" si="1"/>
        <v>4192.9999999999982</v>
      </c>
      <c r="Q16" s="17">
        <v>0</v>
      </c>
      <c r="R16" s="12">
        <f t="shared" si="2"/>
        <v>0</v>
      </c>
    </row>
    <row r="17" spans="1:19" x14ac:dyDescent="0.25">
      <c r="A17" s="4">
        <f t="shared" si="3"/>
        <v>37027</v>
      </c>
      <c r="B17" s="1">
        <f t="shared" si="0"/>
        <v>37027</v>
      </c>
      <c r="C17" s="5"/>
      <c r="D17" s="5"/>
      <c r="N17" s="14">
        <v>4.0799000000000003</v>
      </c>
      <c r="O17" s="17">
        <f t="shared" si="4"/>
        <v>0</v>
      </c>
      <c r="P17" s="12">
        <f t="shared" si="1"/>
        <v>0</v>
      </c>
      <c r="Q17" s="17">
        <v>0</v>
      </c>
      <c r="R17" s="12">
        <f t="shared" si="2"/>
        <v>0</v>
      </c>
    </row>
    <row r="18" spans="1:19" x14ac:dyDescent="0.25">
      <c r="A18" s="4">
        <f t="shared" si="3"/>
        <v>37028</v>
      </c>
      <c r="B18" s="1">
        <f t="shared" si="0"/>
        <v>37028</v>
      </c>
      <c r="C18" s="5"/>
      <c r="D18" s="5"/>
      <c r="N18" s="14">
        <v>3.8569</v>
      </c>
      <c r="O18" s="17">
        <f t="shared" si="4"/>
        <v>0</v>
      </c>
      <c r="P18" s="12">
        <f t="shared" si="1"/>
        <v>0</v>
      </c>
      <c r="Q18" s="17">
        <v>0</v>
      </c>
      <c r="R18" s="12">
        <f t="shared" si="2"/>
        <v>0</v>
      </c>
    </row>
    <row r="19" spans="1:19" x14ac:dyDescent="0.25">
      <c r="A19" s="4">
        <f t="shared" si="3"/>
        <v>37029</v>
      </c>
      <c r="B19" s="1">
        <f t="shared" si="0"/>
        <v>37029</v>
      </c>
      <c r="C19" s="5">
        <v>0</v>
      </c>
      <c r="D19" s="5"/>
      <c r="E19" s="3">
        <v>5000</v>
      </c>
      <c r="F19" s="2">
        <v>5043132</v>
      </c>
      <c r="G19" s="13">
        <v>4.5</v>
      </c>
      <c r="N19" s="14">
        <v>3.7149999999999999</v>
      </c>
      <c r="O19" s="17">
        <f t="shared" si="4"/>
        <v>5000</v>
      </c>
      <c r="P19" s="12">
        <f t="shared" si="1"/>
        <v>3925.0000000000009</v>
      </c>
      <c r="Q19" s="17">
        <v>0</v>
      </c>
      <c r="R19" s="12">
        <f t="shared" si="2"/>
        <v>0</v>
      </c>
    </row>
    <row r="20" spans="1:19" x14ac:dyDescent="0.25">
      <c r="A20" s="4">
        <f t="shared" si="3"/>
        <v>37030</v>
      </c>
      <c r="B20" s="1">
        <f t="shared" si="0"/>
        <v>37030</v>
      </c>
      <c r="C20" s="5"/>
      <c r="D20" s="5"/>
      <c r="N20" s="14">
        <v>3.6322999999999999</v>
      </c>
      <c r="O20" s="17">
        <f t="shared" si="4"/>
        <v>0</v>
      </c>
      <c r="P20" s="12">
        <f t="shared" si="1"/>
        <v>0</v>
      </c>
      <c r="Q20" s="17">
        <v>0</v>
      </c>
      <c r="R20" s="12">
        <f t="shared" si="2"/>
        <v>0</v>
      </c>
    </row>
    <row r="21" spans="1:19" x14ac:dyDescent="0.25">
      <c r="A21" s="4">
        <f t="shared" si="3"/>
        <v>37031</v>
      </c>
      <c r="B21" s="1">
        <f t="shared" si="0"/>
        <v>37031</v>
      </c>
      <c r="C21" s="5"/>
      <c r="D21" s="5"/>
      <c r="N21" s="14">
        <v>3.6274000000000002</v>
      </c>
      <c r="O21" s="17">
        <f t="shared" si="4"/>
        <v>0</v>
      </c>
      <c r="P21" s="12">
        <f t="shared" si="1"/>
        <v>0</v>
      </c>
      <c r="Q21" s="17">
        <v>0</v>
      </c>
      <c r="R21" s="12">
        <f t="shared" si="2"/>
        <v>0</v>
      </c>
    </row>
    <row r="22" spans="1:19" x14ac:dyDescent="0.25">
      <c r="A22" s="4">
        <f t="shared" si="3"/>
        <v>37032</v>
      </c>
      <c r="B22" s="1">
        <f t="shared" si="0"/>
        <v>37032</v>
      </c>
      <c r="C22" s="5"/>
      <c r="D22" s="5"/>
      <c r="N22" s="14">
        <v>3.7048000000000001</v>
      </c>
      <c r="O22" s="17">
        <f t="shared" si="4"/>
        <v>0</v>
      </c>
      <c r="P22" s="12">
        <f t="shared" si="1"/>
        <v>0</v>
      </c>
      <c r="Q22" s="17">
        <v>0</v>
      </c>
      <c r="R22" s="12">
        <f t="shared" si="2"/>
        <v>0</v>
      </c>
    </row>
    <row r="23" spans="1:19" x14ac:dyDescent="0.25">
      <c r="A23" s="4">
        <f t="shared" si="3"/>
        <v>37033</v>
      </c>
      <c r="B23" s="1">
        <f t="shared" si="0"/>
        <v>37033</v>
      </c>
      <c r="C23" s="5"/>
      <c r="D23" s="5"/>
      <c r="N23" s="14">
        <v>3.6423000000000001</v>
      </c>
      <c r="O23" s="17">
        <f t="shared" si="4"/>
        <v>0</v>
      </c>
      <c r="P23" s="12">
        <f t="shared" si="1"/>
        <v>0</v>
      </c>
      <c r="Q23" s="17">
        <v>0</v>
      </c>
      <c r="R23" s="12">
        <f t="shared" si="2"/>
        <v>0</v>
      </c>
    </row>
    <row r="24" spans="1:19" x14ac:dyDescent="0.25">
      <c r="A24" s="4">
        <f t="shared" si="3"/>
        <v>37034</v>
      </c>
      <c r="B24" s="1">
        <f t="shared" si="0"/>
        <v>37034</v>
      </c>
      <c r="C24" s="5">
        <v>0</v>
      </c>
      <c r="D24" s="5"/>
      <c r="E24" s="3">
        <v>5000</v>
      </c>
      <c r="F24" s="2">
        <v>5043406</v>
      </c>
      <c r="G24" s="13">
        <v>9.15</v>
      </c>
      <c r="N24" s="14">
        <v>3.7223999999999999</v>
      </c>
      <c r="O24" s="17">
        <f t="shared" si="4"/>
        <v>5000</v>
      </c>
      <c r="P24" s="12">
        <f t="shared" si="1"/>
        <v>27138</v>
      </c>
      <c r="Q24" s="17">
        <v>0</v>
      </c>
      <c r="R24" s="12">
        <f t="shared" si="2"/>
        <v>0</v>
      </c>
    </row>
    <row r="25" spans="1:19" x14ac:dyDescent="0.25">
      <c r="A25" s="4">
        <f t="shared" si="3"/>
        <v>37035</v>
      </c>
      <c r="B25" s="1">
        <f t="shared" si="0"/>
        <v>37035</v>
      </c>
      <c r="C25" s="5"/>
      <c r="D25" s="5"/>
      <c r="N25" s="14">
        <v>3.7945000000000002</v>
      </c>
      <c r="O25" s="17">
        <f t="shared" si="4"/>
        <v>0</v>
      </c>
      <c r="P25" s="12">
        <f t="shared" si="1"/>
        <v>0</v>
      </c>
      <c r="Q25" s="17">
        <v>0</v>
      </c>
      <c r="R25" s="12">
        <f t="shared" si="2"/>
        <v>0</v>
      </c>
    </row>
    <row r="26" spans="1:19" x14ac:dyDescent="0.25">
      <c r="A26" s="4">
        <f t="shared" si="3"/>
        <v>37036</v>
      </c>
      <c r="B26" s="1">
        <f t="shared" si="0"/>
        <v>37036</v>
      </c>
      <c r="C26" s="5">
        <v>1094</v>
      </c>
      <c r="D26" s="5">
        <v>0</v>
      </c>
      <c r="E26" s="3">
        <v>1094</v>
      </c>
      <c r="F26" s="2">
        <v>5043624</v>
      </c>
      <c r="G26" s="13">
        <v>9.3000000000000007</v>
      </c>
      <c r="H26" s="3">
        <v>5000</v>
      </c>
      <c r="I26" s="2">
        <v>5043629</v>
      </c>
      <c r="J26" s="13">
        <v>7.95</v>
      </c>
      <c r="N26" s="14">
        <v>3.6008</v>
      </c>
      <c r="O26" s="21">
        <f t="shared" si="4"/>
        <v>0</v>
      </c>
      <c r="P26" s="22">
        <f>(J26-N26)*O26</f>
        <v>0</v>
      </c>
      <c r="Q26" s="18">
        <f>H26-D26</f>
        <v>5000</v>
      </c>
      <c r="R26" s="19">
        <v>0</v>
      </c>
      <c r="S26" s="2" t="s">
        <v>9</v>
      </c>
    </row>
    <row r="27" spans="1:19" x14ac:dyDescent="0.25">
      <c r="A27" s="4">
        <f t="shared" si="3"/>
        <v>37037</v>
      </c>
      <c r="B27" s="1">
        <f t="shared" si="0"/>
        <v>37037</v>
      </c>
      <c r="C27" s="5">
        <v>0</v>
      </c>
      <c r="E27" s="5">
        <v>5000</v>
      </c>
      <c r="F27" s="2">
        <v>5043786</v>
      </c>
      <c r="G27" s="13">
        <v>3.85</v>
      </c>
      <c r="N27" s="14">
        <v>3.4839000000000002</v>
      </c>
      <c r="O27" s="18">
        <f t="shared" si="4"/>
        <v>5000</v>
      </c>
      <c r="P27" s="19">
        <v>0</v>
      </c>
      <c r="Q27" s="17">
        <v>0</v>
      </c>
      <c r="R27" s="12">
        <f t="shared" si="2"/>
        <v>0</v>
      </c>
      <c r="S27" s="2" t="s">
        <v>10</v>
      </c>
    </row>
    <row r="28" spans="1:19" x14ac:dyDescent="0.25">
      <c r="A28" s="4">
        <f t="shared" si="3"/>
        <v>37038</v>
      </c>
      <c r="B28" s="1">
        <f t="shared" si="0"/>
        <v>37038</v>
      </c>
      <c r="C28" s="5">
        <v>780</v>
      </c>
      <c r="E28" s="5">
        <v>5000</v>
      </c>
      <c r="F28" s="2">
        <v>5043786</v>
      </c>
      <c r="G28" s="13">
        <v>3.85</v>
      </c>
      <c r="N28" s="14">
        <v>3.3344999999999998</v>
      </c>
      <c r="O28" s="18">
        <f t="shared" si="4"/>
        <v>4220</v>
      </c>
      <c r="P28" s="19">
        <v>0</v>
      </c>
      <c r="Q28" s="17">
        <v>0</v>
      </c>
      <c r="R28" s="12">
        <f t="shared" si="2"/>
        <v>0</v>
      </c>
      <c r="S28" s="2" t="s">
        <v>10</v>
      </c>
    </row>
    <row r="29" spans="1:19" x14ac:dyDescent="0.25">
      <c r="A29" s="4">
        <f t="shared" si="3"/>
        <v>37039</v>
      </c>
      <c r="B29" s="1">
        <f t="shared" si="0"/>
        <v>37039</v>
      </c>
      <c r="C29" s="5">
        <v>0</v>
      </c>
      <c r="E29" s="5">
        <v>5000</v>
      </c>
      <c r="F29" s="2">
        <v>5043786</v>
      </c>
      <c r="G29" s="13">
        <v>3.85</v>
      </c>
      <c r="N29" s="14">
        <v>3.3959999999999999</v>
      </c>
      <c r="O29" s="18">
        <f t="shared" si="4"/>
        <v>5000</v>
      </c>
      <c r="P29" s="19">
        <v>0</v>
      </c>
      <c r="Q29" s="17">
        <v>0</v>
      </c>
      <c r="R29" s="12">
        <f t="shared" si="2"/>
        <v>0</v>
      </c>
      <c r="S29" s="2" t="s">
        <v>10</v>
      </c>
    </row>
    <row r="30" spans="1:19" x14ac:dyDescent="0.25">
      <c r="A30" s="4">
        <f t="shared" si="3"/>
        <v>37040</v>
      </c>
      <c r="B30" s="1">
        <f t="shared" si="0"/>
        <v>37040</v>
      </c>
      <c r="C30" s="5">
        <v>0</v>
      </c>
      <c r="E30" s="5">
        <v>5000</v>
      </c>
      <c r="F30" s="2">
        <v>5043786</v>
      </c>
      <c r="G30" s="13">
        <v>3.85</v>
      </c>
      <c r="N30" s="14">
        <v>3.4140999999999999</v>
      </c>
      <c r="O30" s="18">
        <f t="shared" si="4"/>
        <v>5000</v>
      </c>
      <c r="P30" s="19">
        <v>0</v>
      </c>
      <c r="Q30" s="17">
        <v>0</v>
      </c>
      <c r="R30" s="12">
        <f t="shared" si="2"/>
        <v>0</v>
      </c>
      <c r="S30" s="2" t="s">
        <v>10</v>
      </c>
    </row>
    <row r="31" spans="1:19" x14ac:dyDescent="0.25">
      <c r="A31" s="4">
        <f t="shared" si="3"/>
        <v>37041</v>
      </c>
      <c r="B31" s="1">
        <f t="shared" si="0"/>
        <v>37041</v>
      </c>
      <c r="C31" s="5"/>
      <c r="D31" s="5"/>
      <c r="N31" s="14">
        <v>3.2957999999999998</v>
      </c>
      <c r="O31" s="17">
        <f t="shared" si="4"/>
        <v>0</v>
      </c>
      <c r="P31" s="12">
        <f t="shared" si="1"/>
        <v>0</v>
      </c>
      <c r="Q31" s="17">
        <v>0</v>
      </c>
      <c r="R31" s="12">
        <f t="shared" si="2"/>
        <v>0</v>
      </c>
    </row>
    <row r="32" spans="1:19" x14ac:dyDescent="0.25">
      <c r="A32" s="4">
        <f>A31+1</f>
        <v>37042</v>
      </c>
      <c r="B32" s="1">
        <f t="shared" si="0"/>
        <v>37042</v>
      </c>
      <c r="N32" s="14">
        <v>3.3115000000000001</v>
      </c>
      <c r="O32" s="17">
        <f t="shared" si="4"/>
        <v>0</v>
      </c>
      <c r="P32" s="12">
        <f t="shared" si="1"/>
        <v>0</v>
      </c>
      <c r="Q32" s="17">
        <v>0</v>
      </c>
      <c r="R32" s="12">
        <f t="shared" si="2"/>
        <v>0</v>
      </c>
    </row>
    <row r="34" spans="3:18" x14ac:dyDescent="0.25">
      <c r="C34" s="3">
        <f>SUM(C2:C32)</f>
        <v>59337</v>
      </c>
      <c r="D34" s="3">
        <f>SUM(D2:D32)</f>
        <v>0</v>
      </c>
      <c r="E34" s="3">
        <f>SUM(E2:E32)</f>
        <v>81094</v>
      </c>
      <c r="O34" s="3">
        <f>SUM(O2:O32)</f>
        <v>51757</v>
      </c>
      <c r="P34" s="12">
        <f>SUM(P2:P32)</f>
        <v>95946.323000000004</v>
      </c>
      <c r="Q34" s="3">
        <f>SUM(Q2:Q32)</f>
        <v>20000</v>
      </c>
      <c r="R34" s="12">
        <f>SUM(R2:R32)</f>
        <v>58138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4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9.109375" defaultRowHeight="13.2" x14ac:dyDescent="0.25"/>
  <cols>
    <col min="1" max="1" width="11" style="2" bestFit="1" customWidth="1"/>
    <col min="2" max="2" width="4.88671875" style="2" customWidth="1"/>
    <col min="3" max="3" width="10.109375" style="3" customWidth="1"/>
    <col min="4" max="4" width="8.6640625" style="3" customWidth="1"/>
    <col min="5" max="5" width="10" style="15" bestFit="1" customWidth="1"/>
    <col min="6" max="7" width="9.109375" style="13"/>
    <col min="8" max="8" width="9.109375" style="2"/>
    <col min="9" max="9" width="12.109375" style="12" bestFit="1" customWidth="1"/>
    <col min="10" max="16384" width="9.109375" style="2"/>
  </cols>
  <sheetData>
    <row r="1" spans="1:9" x14ac:dyDescent="0.25">
      <c r="C1" s="3" t="s">
        <v>1</v>
      </c>
      <c r="D1" s="3" t="s">
        <v>0</v>
      </c>
      <c r="E1" s="15" t="s">
        <v>3</v>
      </c>
      <c r="F1" s="13" t="s">
        <v>4</v>
      </c>
      <c r="G1" s="13" t="s">
        <v>5</v>
      </c>
      <c r="H1" s="2" t="s">
        <v>6</v>
      </c>
      <c r="I1" s="12" t="s">
        <v>7</v>
      </c>
    </row>
    <row r="2" spans="1:9" x14ac:dyDescent="0.25">
      <c r="A2" s="4">
        <v>37012</v>
      </c>
      <c r="B2" s="1">
        <f t="shared" ref="B2:B32" si="0">A2</f>
        <v>37012</v>
      </c>
      <c r="C2" s="6"/>
      <c r="D2" s="7"/>
      <c r="E2" s="16"/>
      <c r="F2" s="14"/>
      <c r="G2" s="14">
        <v>4.1523000000000003</v>
      </c>
      <c r="H2" s="17">
        <f>D2-C2</f>
        <v>0</v>
      </c>
      <c r="I2" s="12">
        <f>H2*(F2-G2)</f>
        <v>0</v>
      </c>
    </row>
    <row r="3" spans="1:9" x14ac:dyDescent="0.25">
      <c r="A3" s="4">
        <f>A2+1</f>
        <v>37013</v>
      </c>
      <c r="B3" s="1">
        <f t="shared" si="0"/>
        <v>37013</v>
      </c>
      <c r="C3" s="8">
        <v>0</v>
      </c>
      <c r="D3" s="7">
        <v>3200</v>
      </c>
      <c r="E3" s="16">
        <v>5041492</v>
      </c>
      <c r="F3" s="14">
        <v>8.1</v>
      </c>
      <c r="G3" s="14">
        <v>4.1536999999999997</v>
      </c>
      <c r="H3" s="17">
        <f t="shared" ref="H3:H32" si="1">D3-C3</f>
        <v>3200</v>
      </c>
      <c r="I3" s="12">
        <f t="shared" ref="I3:I32" si="2">H3*(F3-G3)</f>
        <v>12628.16</v>
      </c>
    </row>
    <row r="4" spans="1:9" x14ac:dyDescent="0.25">
      <c r="A4" s="4">
        <f t="shared" ref="A4:A31" si="3">A3+1</f>
        <v>37014</v>
      </c>
      <c r="B4" s="1">
        <f t="shared" si="0"/>
        <v>37014</v>
      </c>
      <c r="C4" s="9">
        <v>1595</v>
      </c>
      <c r="D4" s="7">
        <v>3200</v>
      </c>
      <c r="E4" s="16">
        <v>5041630</v>
      </c>
      <c r="F4" s="14">
        <v>7.4</v>
      </c>
      <c r="G4" s="14">
        <v>4.1334</v>
      </c>
      <c r="H4" s="17">
        <f t="shared" si="1"/>
        <v>1605</v>
      </c>
      <c r="I4" s="12">
        <f t="shared" si="2"/>
        <v>5242.8930000000009</v>
      </c>
    </row>
    <row r="5" spans="1:9" x14ac:dyDescent="0.25">
      <c r="A5" s="4">
        <f t="shared" si="3"/>
        <v>37015</v>
      </c>
      <c r="B5" s="1">
        <f t="shared" si="0"/>
        <v>37015</v>
      </c>
      <c r="C5" s="9">
        <v>3200</v>
      </c>
      <c r="D5" s="7">
        <v>3200</v>
      </c>
      <c r="E5" s="16">
        <v>5041758</v>
      </c>
      <c r="F5" s="14">
        <v>5.5</v>
      </c>
      <c r="G5" s="14">
        <v>4.1311</v>
      </c>
      <c r="H5" s="17">
        <f t="shared" si="1"/>
        <v>0</v>
      </c>
      <c r="I5" s="12">
        <f t="shared" si="2"/>
        <v>0</v>
      </c>
    </row>
    <row r="6" spans="1:9" x14ac:dyDescent="0.25">
      <c r="A6" s="4">
        <f t="shared" si="3"/>
        <v>37016</v>
      </c>
      <c r="B6" s="1">
        <f t="shared" si="0"/>
        <v>37016</v>
      </c>
      <c r="C6" s="6">
        <v>3200</v>
      </c>
      <c r="D6" s="7">
        <v>3200</v>
      </c>
      <c r="E6" s="16">
        <v>5041917</v>
      </c>
      <c r="F6" s="14">
        <v>4.55</v>
      </c>
      <c r="G6" s="14">
        <v>4.0861000000000001</v>
      </c>
      <c r="H6" s="17">
        <f t="shared" si="1"/>
        <v>0</v>
      </c>
      <c r="I6" s="12">
        <f t="shared" si="2"/>
        <v>0</v>
      </c>
    </row>
    <row r="7" spans="1:9" x14ac:dyDescent="0.25">
      <c r="A7" s="4">
        <f t="shared" si="3"/>
        <v>37017</v>
      </c>
      <c r="B7" s="1">
        <f t="shared" si="0"/>
        <v>37017</v>
      </c>
      <c r="C7" s="6">
        <v>3200</v>
      </c>
      <c r="D7" s="7">
        <v>3200</v>
      </c>
      <c r="E7" s="16">
        <v>5041917</v>
      </c>
      <c r="F7" s="14">
        <v>4.55</v>
      </c>
      <c r="G7" s="14">
        <v>4.0031999999999996</v>
      </c>
      <c r="H7" s="17">
        <f t="shared" si="1"/>
        <v>0</v>
      </c>
      <c r="I7" s="12">
        <f t="shared" si="2"/>
        <v>0</v>
      </c>
    </row>
    <row r="8" spans="1:9" x14ac:dyDescent="0.25">
      <c r="A8" s="4">
        <f t="shared" si="3"/>
        <v>37018</v>
      </c>
      <c r="B8" s="1">
        <f t="shared" si="0"/>
        <v>37018</v>
      </c>
      <c r="C8" s="6">
        <v>3200</v>
      </c>
      <c r="D8" s="7">
        <v>3200</v>
      </c>
      <c r="E8" s="16">
        <v>5041917</v>
      </c>
      <c r="F8" s="14">
        <v>4.55</v>
      </c>
      <c r="G8" s="14">
        <v>3.9830999999999999</v>
      </c>
      <c r="H8" s="17">
        <f t="shared" si="1"/>
        <v>0</v>
      </c>
      <c r="I8" s="12">
        <f t="shared" si="2"/>
        <v>0</v>
      </c>
    </row>
    <row r="9" spans="1:9" x14ac:dyDescent="0.25">
      <c r="A9" s="4">
        <f t="shared" si="3"/>
        <v>37019</v>
      </c>
      <c r="B9" s="1">
        <f t="shared" si="0"/>
        <v>37019</v>
      </c>
      <c r="C9" s="10">
        <v>3200</v>
      </c>
      <c r="D9" s="7">
        <v>3200</v>
      </c>
      <c r="E9" s="16">
        <v>50420179</v>
      </c>
      <c r="F9" s="14">
        <v>4.95</v>
      </c>
      <c r="G9" s="14">
        <v>3.9350999999999998</v>
      </c>
      <c r="H9" s="17">
        <f t="shared" si="1"/>
        <v>0</v>
      </c>
      <c r="I9" s="12">
        <f t="shared" si="2"/>
        <v>0</v>
      </c>
    </row>
    <row r="10" spans="1:9" x14ac:dyDescent="0.25">
      <c r="A10" s="4">
        <f t="shared" si="3"/>
        <v>37020</v>
      </c>
      <c r="B10" s="1">
        <f t="shared" si="0"/>
        <v>37020</v>
      </c>
      <c r="C10" s="10">
        <v>3200</v>
      </c>
      <c r="D10" s="7">
        <v>3200</v>
      </c>
      <c r="E10" s="16">
        <v>5042128</v>
      </c>
      <c r="F10" s="14">
        <v>4.75</v>
      </c>
      <c r="G10" s="14">
        <v>3.8567999999999998</v>
      </c>
      <c r="H10" s="17">
        <f t="shared" si="1"/>
        <v>0</v>
      </c>
      <c r="I10" s="12">
        <f t="shared" si="2"/>
        <v>0</v>
      </c>
    </row>
    <row r="11" spans="1:9" x14ac:dyDescent="0.25">
      <c r="A11" s="4">
        <f t="shared" si="3"/>
        <v>37021</v>
      </c>
      <c r="B11" s="1">
        <f t="shared" si="0"/>
        <v>37021</v>
      </c>
      <c r="C11" s="11">
        <v>0</v>
      </c>
      <c r="D11" s="7">
        <v>3100</v>
      </c>
      <c r="E11" s="16">
        <v>5042275</v>
      </c>
      <c r="F11" s="14">
        <v>4.6500000000000004</v>
      </c>
      <c r="G11" s="14">
        <v>3.9087000000000001</v>
      </c>
      <c r="H11" s="17">
        <f t="shared" si="1"/>
        <v>3100</v>
      </c>
      <c r="I11" s="12">
        <f t="shared" si="2"/>
        <v>2298.0300000000011</v>
      </c>
    </row>
    <row r="12" spans="1:9" x14ac:dyDescent="0.25">
      <c r="A12" s="4">
        <f t="shared" si="3"/>
        <v>37022</v>
      </c>
      <c r="B12" s="1">
        <f t="shared" si="0"/>
        <v>37022</v>
      </c>
      <c r="C12" s="10"/>
      <c r="D12" s="7"/>
      <c r="E12" s="16"/>
      <c r="F12" s="14"/>
      <c r="G12" s="14">
        <v>3.8658000000000001</v>
      </c>
      <c r="H12" s="17">
        <f t="shared" si="1"/>
        <v>0</v>
      </c>
      <c r="I12" s="12">
        <f t="shared" si="2"/>
        <v>0</v>
      </c>
    </row>
    <row r="13" spans="1:9" x14ac:dyDescent="0.25">
      <c r="A13" s="4">
        <f t="shared" si="3"/>
        <v>37023</v>
      </c>
      <c r="B13" s="1">
        <f t="shared" si="0"/>
        <v>37023</v>
      </c>
      <c r="C13" s="10">
        <v>10000</v>
      </c>
      <c r="D13" s="10">
        <v>10000</v>
      </c>
      <c r="E13" s="2">
        <v>5042547</v>
      </c>
      <c r="F13" s="13">
        <v>4.0999999999999996</v>
      </c>
      <c r="G13" s="14">
        <v>3.8515999999999999</v>
      </c>
      <c r="H13" s="17">
        <f t="shared" si="1"/>
        <v>0</v>
      </c>
      <c r="I13" s="12">
        <f t="shared" si="2"/>
        <v>0</v>
      </c>
    </row>
    <row r="14" spans="1:9" x14ac:dyDescent="0.25">
      <c r="A14" s="4">
        <f t="shared" si="3"/>
        <v>37024</v>
      </c>
      <c r="B14" s="1">
        <f t="shared" si="0"/>
        <v>37024</v>
      </c>
      <c r="C14" s="10">
        <v>10000</v>
      </c>
      <c r="D14" s="10">
        <v>10000</v>
      </c>
      <c r="E14" s="2">
        <v>5042547</v>
      </c>
      <c r="F14" s="13">
        <v>4.0999999999999996</v>
      </c>
      <c r="G14" s="14">
        <v>3.9689999999999999</v>
      </c>
      <c r="H14" s="17">
        <f t="shared" si="1"/>
        <v>0</v>
      </c>
      <c r="I14" s="12">
        <f t="shared" si="2"/>
        <v>0</v>
      </c>
    </row>
    <row r="15" spans="1:9" x14ac:dyDescent="0.25">
      <c r="A15" s="4">
        <f t="shared" si="3"/>
        <v>37025</v>
      </c>
      <c r="B15" s="1">
        <f t="shared" si="0"/>
        <v>37025</v>
      </c>
      <c r="C15" s="10">
        <v>10000</v>
      </c>
      <c r="D15" s="10">
        <v>10000</v>
      </c>
      <c r="E15" s="2">
        <v>5042547</v>
      </c>
      <c r="F15" s="13">
        <v>4.0999999999999996</v>
      </c>
      <c r="G15" s="14">
        <v>3.9533</v>
      </c>
      <c r="H15" s="17">
        <f t="shared" si="1"/>
        <v>0</v>
      </c>
      <c r="I15" s="12">
        <f t="shared" si="2"/>
        <v>0</v>
      </c>
    </row>
    <row r="16" spans="1:9" x14ac:dyDescent="0.25">
      <c r="A16" s="4">
        <f t="shared" si="3"/>
        <v>37026</v>
      </c>
      <c r="B16" s="1">
        <f t="shared" si="0"/>
        <v>37026</v>
      </c>
      <c r="C16" s="10"/>
      <c r="D16" s="7"/>
      <c r="E16" s="16"/>
      <c r="F16" s="14"/>
      <c r="G16" s="14">
        <v>4.1614000000000004</v>
      </c>
      <c r="H16" s="17">
        <f t="shared" si="1"/>
        <v>0</v>
      </c>
      <c r="I16" s="12">
        <f t="shared" si="2"/>
        <v>0</v>
      </c>
    </row>
    <row r="17" spans="1:9" x14ac:dyDescent="0.25">
      <c r="A17" s="4">
        <f t="shared" si="3"/>
        <v>37027</v>
      </c>
      <c r="B17" s="1">
        <f t="shared" si="0"/>
        <v>37027</v>
      </c>
      <c r="C17" s="10"/>
      <c r="D17" s="7"/>
      <c r="E17" s="16"/>
      <c r="F17" s="14"/>
      <c r="G17" s="14">
        <v>4.0799000000000003</v>
      </c>
      <c r="H17" s="17">
        <f t="shared" si="1"/>
        <v>0</v>
      </c>
      <c r="I17" s="12">
        <f t="shared" si="2"/>
        <v>0</v>
      </c>
    </row>
    <row r="18" spans="1:9" x14ac:dyDescent="0.25">
      <c r="A18" s="4">
        <f t="shared" si="3"/>
        <v>37028</v>
      </c>
      <c r="B18" s="1">
        <f t="shared" si="0"/>
        <v>37028</v>
      </c>
      <c r="C18" s="10">
        <v>3200</v>
      </c>
      <c r="D18" s="7">
        <v>3200</v>
      </c>
      <c r="E18" s="16">
        <v>5042975</v>
      </c>
      <c r="F18" s="14">
        <v>4.75</v>
      </c>
      <c r="G18" s="14">
        <v>3.8569</v>
      </c>
      <c r="H18" s="17">
        <f t="shared" si="1"/>
        <v>0</v>
      </c>
      <c r="I18" s="12">
        <f t="shared" si="2"/>
        <v>0</v>
      </c>
    </row>
    <row r="19" spans="1:9" x14ac:dyDescent="0.25">
      <c r="A19" s="4">
        <f t="shared" si="3"/>
        <v>37029</v>
      </c>
      <c r="B19" s="1">
        <f t="shared" si="0"/>
        <v>37029</v>
      </c>
      <c r="C19" s="10">
        <v>3200</v>
      </c>
      <c r="D19" s="7">
        <v>3200</v>
      </c>
      <c r="E19" s="16">
        <v>5043133</v>
      </c>
      <c r="F19" s="14">
        <v>4.1500000000000004</v>
      </c>
      <c r="G19" s="14">
        <v>3.7149999999999999</v>
      </c>
      <c r="H19" s="17">
        <f t="shared" si="1"/>
        <v>0</v>
      </c>
      <c r="I19" s="12">
        <f t="shared" si="2"/>
        <v>0</v>
      </c>
    </row>
    <row r="20" spans="1:9" x14ac:dyDescent="0.25">
      <c r="A20" s="4">
        <f t="shared" si="3"/>
        <v>37030</v>
      </c>
      <c r="B20" s="1">
        <f t="shared" si="0"/>
        <v>37030</v>
      </c>
      <c r="C20" s="10"/>
      <c r="D20" s="7"/>
      <c r="E20" s="16"/>
      <c r="F20" s="14"/>
      <c r="G20" s="14">
        <v>3.6322999999999999</v>
      </c>
      <c r="H20" s="17">
        <f t="shared" si="1"/>
        <v>0</v>
      </c>
      <c r="I20" s="12">
        <f t="shared" si="2"/>
        <v>0</v>
      </c>
    </row>
    <row r="21" spans="1:9" x14ac:dyDescent="0.25">
      <c r="A21" s="4">
        <f t="shared" si="3"/>
        <v>37031</v>
      </c>
      <c r="B21" s="1">
        <f t="shared" si="0"/>
        <v>37031</v>
      </c>
      <c r="C21" s="10"/>
      <c r="D21" s="7"/>
      <c r="E21" s="16"/>
      <c r="F21" s="14"/>
      <c r="G21" s="14">
        <v>3.6274000000000002</v>
      </c>
      <c r="H21" s="17">
        <f t="shared" si="1"/>
        <v>0</v>
      </c>
      <c r="I21" s="12">
        <f t="shared" si="2"/>
        <v>0</v>
      </c>
    </row>
    <row r="22" spans="1:9" x14ac:dyDescent="0.25">
      <c r="A22" s="4">
        <f t="shared" si="3"/>
        <v>37032</v>
      </c>
      <c r="B22" s="1">
        <f t="shared" si="0"/>
        <v>37032</v>
      </c>
      <c r="C22" s="10"/>
      <c r="D22" s="7"/>
      <c r="E22" s="16"/>
      <c r="F22" s="14"/>
      <c r="G22" s="14">
        <v>3.7048000000000001</v>
      </c>
      <c r="H22" s="17">
        <f t="shared" si="1"/>
        <v>0</v>
      </c>
      <c r="I22" s="12">
        <f t="shared" si="2"/>
        <v>0</v>
      </c>
    </row>
    <row r="23" spans="1:9" x14ac:dyDescent="0.25">
      <c r="A23" s="4">
        <f t="shared" si="3"/>
        <v>37033</v>
      </c>
      <c r="B23" s="1">
        <f t="shared" si="0"/>
        <v>37033</v>
      </c>
      <c r="C23" s="10">
        <v>3200</v>
      </c>
      <c r="D23" s="7">
        <v>3200</v>
      </c>
      <c r="E23" s="16">
        <v>5043286</v>
      </c>
      <c r="F23" s="14">
        <v>4.95</v>
      </c>
      <c r="G23" s="14">
        <v>3.6423000000000001</v>
      </c>
      <c r="H23" s="17">
        <f t="shared" si="1"/>
        <v>0</v>
      </c>
      <c r="I23" s="12">
        <f t="shared" si="2"/>
        <v>0</v>
      </c>
    </row>
    <row r="24" spans="1:9" x14ac:dyDescent="0.25">
      <c r="A24" s="4">
        <f t="shared" si="3"/>
        <v>37034</v>
      </c>
      <c r="B24" s="1">
        <f t="shared" si="0"/>
        <v>37034</v>
      </c>
      <c r="C24" s="10">
        <v>3200</v>
      </c>
      <c r="D24" s="7">
        <v>3200</v>
      </c>
      <c r="E24" s="16">
        <v>5043405</v>
      </c>
      <c r="F24" s="14">
        <v>5.2</v>
      </c>
      <c r="G24" s="14">
        <v>3.7223999999999999</v>
      </c>
      <c r="H24" s="17">
        <f t="shared" si="1"/>
        <v>0</v>
      </c>
      <c r="I24" s="12">
        <f t="shared" si="2"/>
        <v>0</v>
      </c>
    </row>
    <row r="25" spans="1:9" x14ac:dyDescent="0.25">
      <c r="A25" s="4">
        <f t="shared" si="3"/>
        <v>37035</v>
      </c>
      <c r="B25" s="1">
        <f t="shared" si="0"/>
        <v>37035</v>
      </c>
      <c r="C25" s="10"/>
      <c r="D25" s="7"/>
      <c r="E25" s="16"/>
      <c r="F25" s="14"/>
      <c r="G25" s="14">
        <v>3.7945000000000002</v>
      </c>
      <c r="H25" s="17">
        <f t="shared" si="1"/>
        <v>0</v>
      </c>
      <c r="I25" s="12">
        <f t="shared" si="2"/>
        <v>0</v>
      </c>
    </row>
    <row r="26" spans="1:9" x14ac:dyDescent="0.25">
      <c r="A26" s="4">
        <f t="shared" si="3"/>
        <v>37036</v>
      </c>
      <c r="B26" s="1">
        <f t="shared" si="0"/>
        <v>37036</v>
      </c>
      <c r="C26" s="10"/>
      <c r="D26" s="7"/>
      <c r="E26" s="16"/>
      <c r="F26" s="14"/>
      <c r="G26" s="14">
        <v>3.6008</v>
      </c>
      <c r="H26" s="17">
        <f t="shared" si="1"/>
        <v>0</v>
      </c>
      <c r="I26" s="12">
        <f t="shared" si="2"/>
        <v>0</v>
      </c>
    </row>
    <row r="27" spans="1:9" x14ac:dyDescent="0.25">
      <c r="A27" s="4">
        <f t="shared" si="3"/>
        <v>37037</v>
      </c>
      <c r="B27" s="1">
        <f t="shared" si="0"/>
        <v>37037</v>
      </c>
      <c r="C27" s="10"/>
      <c r="D27" s="7"/>
      <c r="E27" s="16"/>
      <c r="F27" s="14"/>
      <c r="G27" s="14">
        <v>3.4839000000000002</v>
      </c>
      <c r="H27" s="17">
        <f t="shared" si="1"/>
        <v>0</v>
      </c>
      <c r="I27" s="12">
        <f t="shared" si="2"/>
        <v>0</v>
      </c>
    </row>
    <row r="28" spans="1:9" x14ac:dyDescent="0.25">
      <c r="A28" s="4">
        <f t="shared" si="3"/>
        <v>37038</v>
      </c>
      <c r="B28" s="1">
        <f t="shared" si="0"/>
        <v>37038</v>
      </c>
      <c r="C28" s="10"/>
      <c r="D28" s="7"/>
      <c r="E28" s="16"/>
      <c r="F28" s="14"/>
      <c r="G28" s="14">
        <v>3.3344999999999998</v>
      </c>
      <c r="H28" s="17">
        <f t="shared" si="1"/>
        <v>0</v>
      </c>
      <c r="I28" s="12">
        <f t="shared" si="2"/>
        <v>0</v>
      </c>
    </row>
    <row r="29" spans="1:9" x14ac:dyDescent="0.25">
      <c r="A29" s="4">
        <f t="shared" si="3"/>
        <v>37039</v>
      </c>
      <c r="B29" s="1">
        <f t="shared" si="0"/>
        <v>37039</v>
      </c>
      <c r="C29" s="10"/>
      <c r="D29" s="7"/>
      <c r="E29" s="16"/>
      <c r="F29" s="14"/>
      <c r="G29" s="14">
        <v>3.3959999999999999</v>
      </c>
      <c r="H29" s="17">
        <f t="shared" si="1"/>
        <v>0</v>
      </c>
      <c r="I29" s="12">
        <f t="shared" si="2"/>
        <v>0</v>
      </c>
    </row>
    <row r="30" spans="1:9" x14ac:dyDescent="0.25">
      <c r="A30" s="4">
        <f t="shared" si="3"/>
        <v>37040</v>
      </c>
      <c r="B30" s="1">
        <f t="shared" si="0"/>
        <v>37040</v>
      </c>
      <c r="C30" s="10"/>
      <c r="D30" s="7"/>
      <c r="E30" s="16"/>
      <c r="F30" s="14"/>
      <c r="G30" s="14">
        <v>3.4140999999999999</v>
      </c>
      <c r="H30" s="17">
        <f t="shared" si="1"/>
        <v>0</v>
      </c>
      <c r="I30" s="12">
        <f t="shared" si="2"/>
        <v>0</v>
      </c>
    </row>
    <row r="31" spans="1:9" x14ac:dyDescent="0.25">
      <c r="A31" s="4">
        <f t="shared" si="3"/>
        <v>37041</v>
      </c>
      <c r="B31" s="1">
        <f t="shared" si="0"/>
        <v>37041</v>
      </c>
      <c r="C31" s="10">
        <v>3100</v>
      </c>
      <c r="D31" s="7">
        <v>3100</v>
      </c>
      <c r="E31" s="16">
        <v>5043973</v>
      </c>
      <c r="F31" s="14">
        <v>4.1500000000000004</v>
      </c>
      <c r="G31" s="14">
        <v>3.2957999999999998</v>
      </c>
      <c r="H31" s="17">
        <f t="shared" si="1"/>
        <v>0</v>
      </c>
      <c r="I31" s="12">
        <f t="shared" si="2"/>
        <v>0</v>
      </c>
    </row>
    <row r="32" spans="1:9" x14ac:dyDescent="0.25">
      <c r="A32" s="4">
        <f>A31+1</f>
        <v>37042</v>
      </c>
      <c r="B32" s="1">
        <f t="shared" si="0"/>
        <v>37042</v>
      </c>
      <c r="C32" s="10">
        <v>3100</v>
      </c>
      <c r="D32" s="7">
        <v>3100</v>
      </c>
      <c r="E32" s="16">
        <v>5044151</v>
      </c>
      <c r="F32" s="14">
        <v>4.1500000000000004</v>
      </c>
      <c r="G32" s="14">
        <v>3.3115000000000001</v>
      </c>
      <c r="H32" s="17">
        <f t="shared" si="1"/>
        <v>0</v>
      </c>
      <c r="I32" s="12">
        <f t="shared" si="2"/>
        <v>0</v>
      </c>
    </row>
    <row r="34" spans="3:9" x14ac:dyDescent="0.25">
      <c r="C34" s="3">
        <f>SUM(C2:C32)</f>
        <v>69795</v>
      </c>
      <c r="D34" s="3">
        <f>SUM(D2:D32)</f>
        <v>77700</v>
      </c>
      <c r="H34" s="3">
        <f>SUM(H2:H32)</f>
        <v>7905</v>
      </c>
      <c r="I34" s="12">
        <f>SUM(I2:I32)</f>
        <v>20169.083000000002</v>
      </c>
    </row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Citygate</vt:lpstr>
      <vt:lpstr>Malin</vt:lpstr>
    </vt:vector>
  </TitlesOfParts>
  <Company>TransCanada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Michael_Huse</dc:creator>
  <cp:lastModifiedBy>Havlíček Jan</cp:lastModifiedBy>
  <dcterms:created xsi:type="dcterms:W3CDTF">2001-10-23T18:54:34Z</dcterms:created>
  <dcterms:modified xsi:type="dcterms:W3CDTF">2023-09-10T11:53:30Z</dcterms:modified>
</cp:coreProperties>
</file>