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Sheet1!$B$2:$M$22</definedName>
  </definedNames>
  <calcPr calcId="0"/>
</workbook>
</file>

<file path=xl/calcChain.xml><?xml version="1.0" encoding="utf-8"?>
<calcChain xmlns="http://schemas.openxmlformats.org/spreadsheetml/2006/main">
  <c r="J6" i="1" l="1"/>
  <c r="J7" i="1"/>
  <c r="J8" i="1"/>
  <c r="J9" i="1"/>
  <c r="H10" i="1"/>
  <c r="J10" i="1"/>
  <c r="J11" i="1"/>
  <c r="G12" i="1"/>
  <c r="H12" i="1"/>
  <c r="I12" i="1"/>
  <c r="J12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  <c r="G21" i="1"/>
  <c r="H21" i="1"/>
  <c r="I21" i="1"/>
  <c r="J21" i="1"/>
  <c r="G22" i="1"/>
  <c r="H22" i="1"/>
  <c r="I22" i="1"/>
  <c r="J22" i="1"/>
</calcChain>
</file>

<file path=xl/sharedStrings.xml><?xml version="1.0" encoding="utf-8"?>
<sst xmlns="http://schemas.openxmlformats.org/spreadsheetml/2006/main" count="100" uniqueCount="70">
  <si>
    <t>Maine</t>
  </si>
  <si>
    <t>Marcus Hook 50</t>
  </si>
  <si>
    <t>Merchant Assets</t>
  </si>
  <si>
    <t>Contract Assets</t>
  </si>
  <si>
    <t>Doswell</t>
  </si>
  <si>
    <t>Wind</t>
  </si>
  <si>
    <t>Bellingham</t>
  </si>
  <si>
    <t>Sayreville</t>
  </si>
  <si>
    <t>Cherokee</t>
  </si>
  <si>
    <t>Location</t>
  </si>
  <si>
    <t>In-service Date</t>
  </si>
  <si>
    <t>Regulatory Classification</t>
  </si>
  <si>
    <t>Fuel</t>
  </si>
  <si>
    <t>Plant Type</t>
  </si>
  <si>
    <t>Paris, TX</t>
  </si>
  <si>
    <t>EWG</t>
  </si>
  <si>
    <t>Gross Capacity (MW)</t>
  </si>
  <si>
    <t>Net Capacity (MW)</t>
  </si>
  <si>
    <t>Natural Gas</t>
  </si>
  <si>
    <t>Sub-Total</t>
  </si>
  <si>
    <t>1902-1989</t>
  </si>
  <si>
    <t>Hydro</t>
  </si>
  <si>
    <t>Pool</t>
  </si>
  <si>
    <t>NEPOOL</t>
  </si>
  <si>
    <t>Mason</t>
  </si>
  <si>
    <t>Maine Hydro</t>
  </si>
  <si>
    <t>1942-1955</t>
  </si>
  <si>
    <t># 6 Fuel Oil</t>
  </si>
  <si>
    <t>Steam S/C</t>
  </si>
  <si>
    <t>Gas C/C</t>
  </si>
  <si>
    <t>Wyman</t>
  </si>
  <si>
    <t>Yarmouth, ME</t>
  </si>
  <si>
    <t>1957-1978</t>
  </si>
  <si>
    <t>Avec</t>
  </si>
  <si>
    <t>Fort Fairfield, ME</t>
  </si>
  <si>
    <t>Waste Wood</t>
  </si>
  <si>
    <t>Delaware, PA</t>
  </si>
  <si>
    <t>ERCOT/SPP</t>
  </si>
  <si>
    <t>Plants</t>
  </si>
  <si>
    <t>PJM</t>
  </si>
  <si>
    <t>Norfolk, MA</t>
  </si>
  <si>
    <t>NG, # 2 LS Oil</t>
  </si>
  <si>
    <t>Gas, Oil C/C</t>
  </si>
  <si>
    <t>Gaffney, SC</t>
  </si>
  <si>
    <t>Hanover, VA</t>
  </si>
  <si>
    <t>Middlesex, NJ</t>
  </si>
  <si>
    <t>Barstow, CA</t>
  </si>
  <si>
    <t>Solar</t>
  </si>
  <si>
    <t>Solar, NG</t>
  </si>
  <si>
    <t>Segs VIII</t>
  </si>
  <si>
    <t>Segs IX</t>
  </si>
  <si>
    <t>CA, IA, TX, OR</t>
  </si>
  <si>
    <t>Total</t>
  </si>
  <si>
    <t>Core Portfolio - FPLE</t>
  </si>
  <si>
    <t>Gross Contract MW</t>
  </si>
  <si>
    <t>Gross Merchant MW</t>
  </si>
  <si>
    <t>Wind (17)</t>
  </si>
  <si>
    <t>* Lamar's contract MW varies by year.</t>
  </si>
  <si>
    <t>Lamar*</t>
  </si>
  <si>
    <t>Wicasset, ME</t>
  </si>
  <si>
    <t>Gas S/C - Cogen</t>
  </si>
  <si>
    <t>EWG - Cogen</t>
  </si>
  <si>
    <t>QF - Cogen</t>
  </si>
  <si>
    <t>Partner</t>
  </si>
  <si>
    <t>Panda 1%</t>
  </si>
  <si>
    <t>Tratebel 50%</t>
  </si>
  <si>
    <t>Caithness 50%</t>
  </si>
  <si>
    <t>Various Partners</t>
  </si>
  <si>
    <t>QF - SPP</t>
  </si>
  <si>
    <t>QF - SPP, EWG, IPP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</si>
</sst>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8" formatCode="&quot;0&quot;&quot;*&quot;"/>
  </numFmts>
  <fonts count="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Fill="1"/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3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7" fontId="4" fillId="0" borderId="5" xfId="0" applyNumberFormat="1" applyFont="1" applyFill="1" applyBorder="1" applyAlignment="1">
      <alignment horizontal="center"/>
    </xf>
    <xf numFmtId="3" fontId="4" fillId="0" borderId="0" xfId="1" applyNumberFormat="1" applyFont="1" applyFill="1" applyAlignment="1">
      <alignment horizontal="center"/>
    </xf>
    <xf numFmtId="3" fontId="4" fillId="0" borderId="4" xfId="1" applyNumberFormat="1" applyFont="1" applyFill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0" borderId="4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3" fontId="4" fillId="0" borderId="8" xfId="0" applyNumberFormat="1" applyFont="1" applyFill="1" applyBorder="1" applyAlignment="1">
      <alignment horizontal="center"/>
    </xf>
    <xf numFmtId="3" fontId="4" fillId="0" borderId="7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3" fontId="6" fillId="0" borderId="9" xfId="0" applyNumberFormat="1" applyFont="1" applyFill="1" applyBorder="1" applyAlignment="1">
      <alignment horizontal="center"/>
    </xf>
    <xf numFmtId="3" fontId="6" fillId="0" borderId="11" xfId="0" applyNumberFormat="1" applyFont="1" applyFill="1" applyBorder="1" applyAlignment="1">
      <alignment horizontal="center"/>
    </xf>
    <xf numFmtId="0" fontId="6" fillId="0" borderId="0" xfId="0" applyFont="1" applyFill="1"/>
    <xf numFmtId="0" fontId="4" fillId="0" borderId="0" xfId="0" applyFont="1" applyFill="1" applyAlignment="1"/>
    <xf numFmtId="0" fontId="6" fillId="0" borderId="12" xfId="0" applyFont="1" applyFill="1" applyBorder="1" applyAlignment="1">
      <alignment horizontal="center"/>
    </xf>
    <xf numFmtId="0" fontId="4" fillId="0" borderId="13" xfId="0" applyFont="1" applyFill="1" applyBorder="1"/>
    <xf numFmtId="0" fontId="4" fillId="0" borderId="12" xfId="0" applyFont="1" applyFill="1" applyBorder="1"/>
    <xf numFmtId="0" fontId="4" fillId="0" borderId="14" xfId="0" applyFont="1" applyFill="1" applyBorder="1"/>
    <xf numFmtId="3" fontId="6" fillId="0" borderId="12" xfId="0" applyNumberFormat="1" applyFont="1" applyFill="1" applyBorder="1" applyAlignment="1">
      <alignment horizontal="center"/>
    </xf>
    <xf numFmtId="3" fontId="6" fillId="0" borderId="14" xfId="0" applyNumberFormat="1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showGridLines="0" tabSelected="1" zoomScaleNormal="100" workbookViewId="0">
      <selection activeCell="G29" sqref="G29"/>
    </sheetView>
  </sheetViews>
  <sheetFormatPr defaultColWidth="9.109375" defaultRowHeight="10.199999999999999" x14ac:dyDescent="0.2"/>
  <cols>
    <col min="1" max="1" width="1.6640625" style="1" customWidth="1"/>
    <col min="2" max="2" width="13.33203125" style="1" customWidth="1"/>
    <col min="3" max="3" width="12.6640625" style="1" customWidth="1"/>
    <col min="4" max="4" width="10.33203125" style="1" customWidth="1"/>
    <col min="5" max="5" width="8.6640625" style="1" customWidth="1"/>
    <col min="6" max="6" width="14.6640625" style="1" customWidth="1"/>
    <col min="7" max="10" width="8.33203125" style="1" customWidth="1"/>
    <col min="11" max="11" width="11.33203125" style="1" customWidth="1"/>
    <col min="12" max="12" width="13.33203125" style="1" customWidth="1"/>
    <col min="13" max="13" width="12.6640625" style="1" customWidth="1"/>
    <col min="14" max="16384" width="9.109375" style="1"/>
  </cols>
  <sheetData>
    <row r="2" spans="2:13" ht="15.6" x14ac:dyDescent="0.3">
      <c r="B2" s="40" t="s">
        <v>53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4" spans="2:13" ht="30.6" x14ac:dyDescent="0.2">
      <c r="B4" s="2" t="s">
        <v>38</v>
      </c>
      <c r="C4" s="3" t="s">
        <v>9</v>
      </c>
      <c r="D4" s="3" t="s">
        <v>22</v>
      </c>
      <c r="E4" s="3" t="s">
        <v>10</v>
      </c>
      <c r="F4" s="3" t="s">
        <v>11</v>
      </c>
      <c r="G4" s="4" t="s">
        <v>16</v>
      </c>
      <c r="H4" s="5" t="s">
        <v>17</v>
      </c>
      <c r="I4" s="4" t="s">
        <v>54</v>
      </c>
      <c r="J4" s="5" t="s">
        <v>55</v>
      </c>
      <c r="K4" s="3" t="s">
        <v>12</v>
      </c>
      <c r="L4" s="3" t="s">
        <v>13</v>
      </c>
      <c r="M4" s="4" t="s">
        <v>63</v>
      </c>
    </row>
    <row r="5" spans="2:13" ht="24.9" customHeight="1" thickBot="1" x14ac:dyDescent="0.3">
      <c r="B5" s="38" t="s">
        <v>2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</row>
    <row r="6" spans="2:13" x14ac:dyDescent="0.2">
      <c r="B6" s="8" t="s">
        <v>25</v>
      </c>
      <c r="C6" s="9" t="s">
        <v>0</v>
      </c>
      <c r="D6" s="9" t="s">
        <v>23</v>
      </c>
      <c r="E6" s="9" t="s">
        <v>20</v>
      </c>
      <c r="F6" s="10" t="s">
        <v>15</v>
      </c>
      <c r="G6" s="6">
        <v>373</v>
      </c>
      <c r="H6" s="11">
        <v>373</v>
      </c>
      <c r="I6" s="7">
        <v>0</v>
      </c>
      <c r="J6" s="11">
        <f t="shared" ref="J6:J11" si="0">G6-I6</f>
        <v>373</v>
      </c>
      <c r="K6" s="9" t="s">
        <v>21</v>
      </c>
      <c r="L6" s="36" t="s">
        <v>21</v>
      </c>
      <c r="M6" s="7"/>
    </row>
    <row r="7" spans="2:13" x14ac:dyDescent="0.2">
      <c r="B7" s="8" t="s">
        <v>24</v>
      </c>
      <c r="C7" s="9" t="s">
        <v>59</v>
      </c>
      <c r="D7" s="9" t="s">
        <v>23</v>
      </c>
      <c r="E7" s="9" t="s">
        <v>26</v>
      </c>
      <c r="F7" s="10" t="s">
        <v>15</v>
      </c>
      <c r="G7" s="6">
        <v>101</v>
      </c>
      <c r="H7" s="11">
        <v>101</v>
      </c>
      <c r="I7" s="7">
        <v>0</v>
      </c>
      <c r="J7" s="11">
        <f t="shared" si="0"/>
        <v>101</v>
      </c>
      <c r="K7" s="9" t="s">
        <v>27</v>
      </c>
      <c r="L7" s="9" t="s">
        <v>28</v>
      </c>
      <c r="M7" s="7"/>
    </row>
    <row r="8" spans="2:13" x14ac:dyDescent="0.2">
      <c r="B8" s="8" t="s">
        <v>30</v>
      </c>
      <c r="C8" s="9" t="s">
        <v>31</v>
      </c>
      <c r="D8" s="9" t="s">
        <v>23</v>
      </c>
      <c r="E8" s="9" t="s">
        <v>32</v>
      </c>
      <c r="F8" s="10" t="s">
        <v>15</v>
      </c>
      <c r="G8" s="6">
        <v>610</v>
      </c>
      <c r="H8" s="11">
        <v>610</v>
      </c>
      <c r="I8" s="7">
        <v>0</v>
      </c>
      <c r="J8" s="11">
        <f t="shared" si="0"/>
        <v>610</v>
      </c>
      <c r="K8" s="9" t="s">
        <v>27</v>
      </c>
      <c r="L8" s="9" t="s">
        <v>28</v>
      </c>
      <c r="M8" s="7"/>
    </row>
    <row r="9" spans="2:13" x14ac:dyDescent="0.2">
      <c r="B9" s="8" t="s">
        <v>33</v>
      </c>
      <c r="C9" s="9" t="s">
        <v>34</v>
      </c>
      <c r="D9" s="9" t="s">
        <v>23</v>
      </c>
      <c r="E9" s="12">
        <v>32082</v>
      </c>
      <c r="F9" s="10" t="s">
        <v>15</v>
      </c>
      <c r="G9" s="6">
        <v>31</v>
      </c>
      <c r="H9" s="11">
        <v>31</v>
      </c>
      <c r="I9" s="7">
        <v>0</v>
      </c>
      <c r="J9" s="11">
        <f t="shared" si="0"/>
        <v>31</v>
      </c>
      <c r="K9" s="9" t="s">
        <v>35</v>
      </c>
      <c r="L9" s="9" t="s">
        <v>28</v>
      </c>
      <c r="M9" s="7"/>
    </row>
    <row r="10" spans="2:13" x14ac:dyDescent="0.2">
      <c r="B10" s="8" t="s">
        <v>58</v>
      </c>
      <c r="C10" s="9" t="s">
        <v>14</v>
      </c>
      <c r="D10" s="9" t="s">
        <v>37</v>
      </c>
      <c r="E10" s="12">
        <v>36708</v>
      </c>
      <c r="F10" s="10" t="s">
        <v>15</v>
      </c>
      <c r="G10" s="13">
        <v>1000</v>
      </c>
      <c r="H10" s="14">
        <f>G10*0.99</f>
        <v>990</v>
      </c>
      <c r="I10" s="15">
        <v>0</v>
      </c>
      <c r="J10" s="16">
        <f t="shared" si="0"/>
        <v>1000</v>
      </c>
      <c r="K10" s="9" t="s">
        <v>18</v>
      </c>
      <c r="L10" s="9" t="s">
        <v>29</v>
      </c>
      <c r="M10" s="7" t="s">
        <v>64</v>
      </c>
    </row>
    <row r="11" spans="2:13" x14ac:dyDescent="0.2">
      <c r="B11" s="17" t="s">
        <v>1</v>
      </c>
      <c r="C11" s="9" t="s">
        <v>36</v>
      </c>
      <c r="D11" s="9" t="s">
        <v>39</v>
      </c>
      <c r="E11" s="9">
        <v>1987</v>
      </c>
      <c r="F11" s="10" t="s">
        <v>61</v>
      </c>
      <c r="G11" s="18">
        <v>50</v>
      </c>
      <c r="H11" s="19">
        <v>50</v>
      </c>
      <c r="I11" s="20">
        <v>0</v>
      </c>
      <c r="J11" s="21">
        <f t="shared" si="0"/>
        <v>50</v>
      </c>
      <c r="K11" s="9" t="s">
        <v>18</v>
      </c>
      <c r="L11" s="37" t="s">
        <v>60</v>
      </c>
      <c r="M11" s="22"/>
    </row>
    <row r="12" spans="2:13" s="28" customFormat="1" ht="10.8" thickBot="1" x14ac:dyDescent="0.25">
      <c r="B12" s="23" t="s">
        <v>19</v>
      </c>
      <c r="C12" s="24"/>
      <c r="D12" s="23"/>
      <c r="E12" s="23"/>
      <c r="F12" s="25"/>
      <c r="G12" s="26">
        <f>SUM(G6:G11)</f>
        <v>2165</v>
      </c>
      <c r="H12" s="27">
        <f>SUM(H6:H11)</f>
        <v>2155</v>
      </c>
      <c r="I12" s="26">
        <f>SUM(I6:I11)</f>
        <v>0</v>
      </c>
      <c r="J12" s="26">
        <f>SUM(J6:J11)</f>
        <v>2165</v>
      </c>
      <c r="K12" s="24"/>
      <c r="L12" s="23"/>
      <c r="M12" s="23"/>
    </row>
    <row r="13" spans="2:13" s="29" customFormat="1" ht="24.9" customHeight="1" thickBot="1" x14ac:dyDescent="0.3">
      <c r="B13" s="39" t="s">
        <v>3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2:13" x14ac:dyDescent="0.2">
      <c r="B14" s="8" t="s">
        <v>4</v>
      </c>
      <c r="C14" s="9" t="s">
        <v>44</v>
      </c>
      <c r="D14" s="9"/>
      <c r="E14" s="12">
        <v>33725</v>
      </c>
      <c r="F14" s="9" t="s">
        <v>15</v>
      </c>
      <c r="G14" s="6">
        <v>665</v>
      </c>
      <c r="H14" s="11">
        <v>665</v>
      </c>
      <c r="I14" s="6">
        <f t="shared" ref="I14:I19" si="1">G14</f>
        <v>665</v>
      </c>
      <c r="J14" s="10">
        <f t="shared" ref="J14:J20" si="2">G14-I14</f>
        <v>0</v>
      </c>
      <c r="K14" s="9" t="s">
        <v>41</v>
      </c>
      <c r="L14" s="36" t="s">
        <v>42</v>
      </c>
      <c r="M14" s="7"/>
    </row>
    <row r="15" spans="2:13" x14ac:dyDescent="0.2">
      <c r="B15" s="8" t="s">
        <v>56</v>
      </c>
      <c r="C15" s="9" t="s">
        <v>51</v>
      </c>
      <c r="D15" s="9"/>
      <c r="E15" s="9"/>
      <c r="F15" s="9" t="s">
        <v>69</v>
      </c>
      <c r="G15" s="6">
        <v>955</v>
      </c>
      <c r="H15" s="11">
        <v>479</v>
      </c>
      <c r="I15" s="6">
        <f t="shared" si="1"/>
        <v>955</v>
      </c>
      <c r="J15" s="10">
        <f t="shared" si="2"/>
        <v>0</v>
      </c>
      <c r="K15" s="9" t="s">
        <v>5</v>
      </c>
      <c r="L15" s="9" t="s">
        <v>5</v>
      </c>
      <c r="M15" s="7" t="s">
        <v>67</v>
      </c>
    </row>
    <row r="16" spans="2:13" x14ac:dyDescent="0.2">
      <c r="B16" s="8" t="s">
        <v>49</v>
      </c>
      <c r="C16" s="9" t="s">
        <v>46</v>
      </c>
      <c r="D16" s="9"/>
      <c r="E16" s="12">
        <v>32843</v>
      </c>
      <c r="F16" s="9" t="s">
        <v>68</v>
      </c>
      <c r="G16" s="6">
        <v>80</v>
      </c>
      <c r="H16" s="11">
        <v>40</v>
      </c>
      <c r="I16" s="6">
        <f t="shared" si="1"/>
        <v>80</v>
      </c>
      <c r="J16" s="10">
        <f t="shared" si="2"/>
        <v>0</v>
      </c>
      <c r="K16" s="9" t="s">
        <v>48</v>
      </c>
      <c r="L16" s="9" t="s">
        <v>47</v>
      </c>
      <c r="M16" s="7" t="s">
        <v>66</v>
      </c>
    </row>
    <row r="17" spans="2:13" x14ac:dyDescent="0.2">
      <c r="B17" s="8" t="s">
        <v>50</v>
      </c>
      <c r="C17" s="9" t="s">
        <v>46</v>
      </c>
      <c r="D17" s="9"/>
      <c r="E17" s="12">
        <v>33178</v>
      </c>
      <c r="F17" s="9" t="s">
        <v>68</v>
      </c>
      <c r="G17" s="6">
        <v>80</v>
      </c>
      <c r="H17" s="11">
        <v>40</v>
      </c>
      <c r="I17" s="6">
        <f t="shared" si="1"/>
        <v>80</v>
      </c>
      <c r="J17" s="10">
        <f t="shared" si="2"/>
        <v>0</v>
      </c>
      <c r="K17" s="9" t="s">
        <v>48</v>
      </c>
      <c r="L17" s="9" t="s">
        <v>47</v>
      </c>
      <c r="M17" s="7" t="s">
        <v>66</v>
      </c>
    </row>
    <row r="18" spans="2:13" x14ac:dyDescent="0.2">
      <c r="B18" s="8" t="s">
        <v>6</v>
      </c>
      <c r="C18" s="9" t="s">
        <v>40</v>
      </c>
      <c r="D18" s="9"/>
      <c r="E18" s="9">
        <v>1991</v>
      </c>
      <c r="F18" s="9" t="s">
        <v>62</v>
      </c>
      <c r="G18" s="6">
        <v>303</v>
      </c>
      <c r="H18" s="11">
        <v>150</v>
      </c>
      <c r="I18" s="6">
        <f t="shared" si="1"/>
        <v>303</v>
      </c>
      <c r="J18" s="10">
        <f t="shared" si="2"/>
        <v>0</v>
      </c>
      <c r="K18" s="9" t="s">
        <v>41</v>
      </c>
      <c r="L18" s="9" t="s">
        <v>42</v>
      </c>
      <c r="M18" s="7" t="s">
        <v>65</v>
      </c>
    </row>
    <row r="19" spans="2:13" x14ac:dyDescent="0.2">
      <c r="B19" s="8" t="s">
        <v>7</v>
      </c>
      <c r="C19" s="9" t="s">
        <v>45</v>
      </c>
      <c r="D19" s="9"/>
      <c r="E19" s="12">
        <v>33451</v>
      </c>
      <c r="F19" s="9" t="s">
        <v>62</v>
      </c>
      <c r="G19" s="6">
        <v>264</v>
      </c>
      <c r="H19" s="11">
        <v>150</v>
      </c>
      <c r="I19" s="6">
        <f t="shared" si="1"/>
        <v>264</v>
      </c>
      <c r="J19" s="10">
        <f t="shared" si="2"/>
        <v>0</v>
      </c>
      <c r="K19" s="9" t="s">
        <v>18</v>
      </c>
      <c r="L19" s="9" t="s">
        <v>29</v>
      </c>
      <c r="M19" s="7" t="s">
        <v>65</v>
      </c>
    </row>
    <row r="20" spans="2:13" x14ac:dyDescent="0.2">
      <c r="B20" s="8" t="s">
        <v>8</v>
      </c>
      <c r="C20" s="9" t="s">
        <v>43</v>
      </c>
      <c r="D20" s="9"/>
      <c r="E20" s="12">
        <v>35977</v>
      </c>
      <c r="F20" s="9" t="s">
        <v>62</v>
      </c>
      <c r="G20" s="6">
        <v>100</v>
      </c>
      <c r="H20" s="11">
        <v>50</v>
      </c>
      <c r="I20" s="7">
        <v>80</v>
      </c>
      <c r="J20" s="10">
        <f t="shared" si="2"/>
        <v>20</v>
      </c>
      <c r="K20" s="9" t="s">
        <v>18</v>
      </c>
      <c r="L20" s="37" t="s">
        <v>29</v>
      </c>
      <c r="M20" s="7" t="s">
        <v>66</v>
      </c>
    </row>
    <row r="21" spans="2:13" s="28" customFormat="1" ht="10.8" thickBot="1" x14ac:dyDescent="0.25">
      <c r="B21" s="23" t="s">
        <v>19</v>
      </c>
      <c r="C21" s="24"/>
      <c r="D21" s="23"/>
      <c r="E21" s="23"/>
      <c r="F21" s="25"/>
      <c r="G21" s="26">
        <f>SUM(G14:G20)</f>
        <v>2447</v>
      </c>
      <c r="H21" s="27">
        <f>SUM(H14:H20)</f>
        <v>1574</v>
      </c>
      <c r="I21" s="26">
        <f>SUM(I14:I20)</f>
        <v>2427</v>
      </c>
      <c r="J21" s="26">
        <f>SUM(J14:J20)</f>
        <v>20</v>
      </c>
      <c r="K21" s="24"/>
      <c r="L21" s="23"/>
      <c r="M21" s="23"/>
    </row>
    <row r="22" spans="2:13" ht="20.100000000000001" customHeight="1" thickBot="1" x14ac:dyDescent="0.25">
      <c r="B22" s="30" t="s">
        <v>52</v>
      </c>
      <c r="C22" s="31"/>
      <c r="D22" s="32"/>
      <c r="E22" s="32"/>
      <c r="F22" s="33"/>
      <c r="G22" s="34">
        <f>G12+G21:G21</f>
        <v>4612</v>
      </c>
      <c r="H22" s="35">
        <f>H12+H21:H21</f>
        <v>3729</v>
      </c>
      <c r="I22" s="34">
        <f>I12+I21:I21</f>
        <v>2427</v>
      </c>
      <c r="J22" s="34">
        <f>J12+J21:J21</f>
        <v>2185</v>
      </c>
      <c r="K22" s="31"/>
      <c r="L22" s="32"/>
      <c r="M22" s="32"/>
    </row>
    <row r="23" spans="2:13" ht="17.100000000000001" customHeight="1" x14ac:dyDescent="0.2">
      <c r="B23" s="1" t="s">
        <v>57</v>
      </c>
    </row>
  </sheetData>
  <mergeCells count="3">
    <mergeCell ref="B5:M5"/>
    <mergeCell ref="B13:M13"/>
    <mergeCell ref="B2:M2"/>
  </mergeCells>
  <pageMargins left="0.5" right="0.5" top="0.5" bottom="0.5" header="0.25" footer="0.2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Jinsung Myung</dc:creator>
  <cp:lastModifiedBy>Havlíček Jan</cp:lastModifiedBy>
  <cp:lastPrinted>2000-06-19T23:00:08Z</cp:lastPrinted>
  <dcterms:created xsi:type="dcterms:W3CDTF">2000-06-19T20:06:42Z</dcterms:created>
  <dcterms:modified xsi:type="dcterms:W3CDTF">2023-09-10T11:55:03Z</dcterms:modified>
</cp:coreProperties>
</file>