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580" activeTab="1"/>
  </bookViews>
  <sheets>
    <sheet name="Terms" sheetId="1" r:id="rId1"/>
    <sheet name="Cash Comparison" sheetId="2" r:id="rId2"/>
  </sheets>
  <definedNames>
    <definedName name="_xlnm.Print_Area" localSheetId="1">'Cash Comparison'!$A$1:$G$25</definedName>
    <definedName name="_xlnm.Print_Titles" localSheetId="0">Terms!$1:$10</definedName>
  </definedNames>
  <calcPr calcId="0" fullCalcOnLoad="1"/>
</workbook>
</file>

<file path=xl/calcChain.xml><?xml version="1.0" encoding="utf-8"?>
<calcChain xmlns="http://schemas.openxmlformats.org/spreadsheetml/2006/main">
  <c r="B6" i="2" l="1"/>
  <c r="B7" i="2"/>
  <c r="B9" i="2"/>
  <c r="B11" i="2"/>
  <c r="B13" i="2"/>
  <c r="A16" i="2"/>
  <c r="B16" i="2"/>
  <c r="B17" i="2"/>
  <c r="B18" i="2"/>
  <c r="B19" i="2"/>
  <c r="C36" i="1"/>
  <c r="C52" i="1"/>
  <c r="C54" i="1"/>
</calcChain>
</file>

<file path=xl/sharedStrings.xml><?xml version="1.0" encoding="utf-8"?>
<sst xmlns="http://schemas.openxmlformats.org/spreadsheetml/2006/main" count="97" uniqueCount="89">
  <si>
    <t>Tolling Agreement with Enron NA</t>
  </si>
  <si>
    <t>Draft Terms and Conditions</t>
  </si>
  <si>
    <t>DEVELOPMENT</t>
  </si>
  <si>
    <t>UAE Lowell Power LLC</t>
  </si>
  <si>
    <t>Right to Purchase Turbines</t>
  </si>
  <si>
    <t>The parties agree to work exclusively together on the project</t>
  </si>
  <si>
    <t xml:space="preserve">Exclusivity </t>
  </si>
  <si>
    <t>Confidentiality</t>
  </si>
  <si>
    <t>Working relationship will not be confidential; project specifics will be treated as confidential, except that both parties may inform their consultants, accountants, lenders, investors, etc of the project specifics.</t>
  </si>
  <si>
    <t>Developer</t>
  </si>
  <si>
    <t>Power Purchaser</t>
  </si>
  <si>
    <t>NA</t>
  </si>
  <si>
    <t>Term Sheet Period</t>
  </si>
  <si>
    <t>Turbine Package Scope, Pricing and Terms</t>
  </si>
  <si>
    <t>See Attached Exhibit A</t>
  </si>
  <si>
    <t>open</t>
  </si>
  <si>
    <t>TOLLING</t>
  </si>
  <si>
    <t>Capacity</t>
  </si>
  <si>
    <t>Turbine Option Payment</t>
  </si>
  <si>
    <t xml:space="preserve"> 82 MW nominal</t>
  </si>
  <si>
    <t>Availability Standard</t>
  </si>
  <si>
    <t>Forced Outage Payment</t>
  </si>
  <si>
    <t>Start Charge</t>
  </si>
  <si>
    <t>$28,000 per start</t>
  </si>
  <si>
    <t>Limit of two starts per week, fifty per year</t>
  </si>
  <si>
    <t>Variable O&amp;M</t>
  </si>
  <si>
    <t>$1.85 per mw-hr overhaul reserve</t>
  </si>
  <si>
    <t>$0.40 per mw-hr consumables</t>
  </si>
  <si>
    <t>$0.50 per mw-hr for water</t>
  </si>
  <si>
    <t>$2.50 per mw-hr for LDC</t>
  </si>
  <si>
    <t>$1.00 per mw-hr for consumables and maint</t>
  </si>
  <si>
    <t>$3.50 per mw-hr for maint on fuel oil</t>
  </si>
  <si>
    <t>Profit Sharing</t>
  </si>
  <si>
    <t>Fuel Charges</t>
  </si>
  <si>
    <t xml:space="preserve">Enron delivers gas to Tennessee/Tewksbury city gate, variable O&amp;M charge pays for LDC transport.  Enron pays for all charges to deliver to the city gate.  Gas imbalance risk taken by Enron up to 95% availability, project takes risk thereafter for plant failures only.  </t>
  </si>
  <si>
    <t>The existing project has the right to burn light distillate fuel when gas is not available.  Enron will be responsible for the delivery of light distillate.  The project has 250,000 gallons of storage capacity on site, and burns ~160,000 gallons per day at winter HOL conditions. Heat rates will be higher for liquid fuel.</t>
  </si>
  <si>
    <t>Force Majeure Risks</t>
  </si>
  <si>
    <t>Reservation Charge</t>
  </si>
  <si>
    <t>Enron North America (Enron)</t>
  </si>
  <si>
    <t>$10 per kw-month from 6/01 through 12/01</t>
  </si>
  <si>
    <t xml:space="preserve">Enron delivers gas to Tennessee/Tewksbury city gate, variable O&amp;M charge pays for LDC transport.  Enron pays for all charges to deliver to the city gate.  Gas imbalance risk taken by Enron until 95% availability threshold is met,  project takes risk for gas imbalance charges if availability is less than 95% for plant failures only.  The project will not burn fuel oil.  </t>
  </si>
  <si>
    <t>Enron NA and Lowell Power will share 50/50 of the following benefits: (1) uplift premiums, (2) busbar premiums (congestion, etc), and (3) revenue less cost of generation sold above the guaranteed capacity levels.</t>
  </si>
  <si>
    <t>$500 per start per unit</t>
  </si>
  <si>
    <t>(based on summer rating)</t>
  </si>
  <si>
    <t>96 MW nominal</t>
  </si>
  <si>
    <t>92 MW summer rated</t>
  </si>
  <si>
    <t>Sharing of Ancillary Revenues to be discussed.</t>
  </si>
  <si>
    <t>Comparable cashflows</t>
  </si>
  <si>
    <t>(assuming two LM6000 units)</t>
  </si>
  <si>
    <t>EBITDA</t>
  </si>
  <si>
    <t>MW</t>
  </si>
  <si>
    <t>per kw of investment starting Jan 2006</t>
  </si>
  <si>
    <t>kw</t>
  </si>
  <si>
    <t>per kw-year tolling offer</t>
  </si>
  <si>
    <t>single year revenue</t>
  </si>
  <si>
    <t>ULP Expansion</t>
  </si>
  <si>
    <t>Revenue</t>
  </si>
  <si>
    <t>Unit Basis</t>
  </si>
  <si>
    <t>Capital basis starting Jan 2006</t>
  </si>
  <si>
    <t>Capital cost</t>
  </si>
  <si>
    <t>Reduction in plant basis</t>
  </si>
  <si>
    <t>Interest at 9%</t>
  </si>
  <si>
    <t>Five year expenses ($1 million per year)</t>
  </si>
  <si>
    <t>Five year revenue (no discount)</t>
  </si>
  <si>
    <t>ten year amortization of $40 million</t>
  </si>
  <si>
    <t xml:space="preserve"> Up to 80 MW summer rated (allows for upgrades)</t>
  </si>
  <si>
    <t>$6.50 per kw-month 01/02 through 12/05</t>
  </si>
  <si>
    <t>$6.25 per kw-month from 1/01 through 12/05</t>
  </si>
  <si>
    <t>$2.00 per mw-hr for LDC (open issue)</t>
  </si>
  <si>
    <t>During Force Majeure, Lowell Power will not be liable for damages, and will receive Reservation Charges.  Force Majeure will be considered an event outside of the Site boundaries; events inside the plant boundaries will not be considered Force Majeure.  I am assuming that Force Majeure risks inside the plant boundary can be covered by the ACE policy</t>
  </si>
  <si>
    <t xml:space="preserve">  as well as other terms and conditions in the attached term sheet</t>
  </si>
  <si>
    <t>Prepared April 20, 2000</t>
  </si>
  <si>
    <t xml:space="preserve">Enron will reserve two gas turbines for the exclusive use by UAE Power.  Enron currently has two or more GE LM6000 Enhanced Sprint Turbine Packages (as defined below) on order for delivery in December 2000.    </t>
  </si>
  <si>
    <t>UAE Power Operations Corp.  (UAE Power)</t>
  </si>
  <si>
    <t>Approximately 9600 btu/kwhr at 90 degrees F</t>
  </si>
  <si>
    <t>Approximately 8500 btu/kwhr at 90 degrees F</t>
  </si>
  <si>
    <t>Approximately 8200 btu/kwhr at 20 degrees F</t>
  </si>
  <si>
    <t>Heat Rate and Capacity</t>
  </si>
  <si>
    <t>HOL of 92 MW at 90 degrees F</t>
  </si>
  <si>
    <t>HOL of up to 80 MW at 90 degrees F</t>
  </si>
  <si>
    <t>Expansion Project (92 MW summer)</t>
  </si>
  <si>
    <t>Existing Project (up to 80 MW summer)</t>
  </si>
  <si>
    <t>Sign by May 5, valid through June</t>
  </si>
  <si>
    <t>Turbine Price of $14.2 million plus $450,000 for the enhanced sprint package.</t>
  </si>
  <si>
    <t xml:space="preserve">After 95% availability threshold, UAE Power pays difference between $70/mwhr and system average market price.  An ACE policy should cover this risk. </t>
  </si>
  <si>
    <t>No start restrictions</t>
  </si>
  <si>
    <t xml:space="preserve">   taking to the UAE board at the end of a five season toll</t>
  </si>
  <si>
    <t xml:space="preserve">The capital basis is an indication of the risk position that I am comfortable </t>
  </si>
  <si>
    <t>Acceptance of this risk position is assumes a toll at $6.25 per kw-month for the existing ULP asset,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</si>
</sst>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6" x14ac:knownFonts="1">
    <font>
      <sz val="10"/>
      <name val="Arial"/>
    </font>
    <font>
      <b/>
      <sz val="10"/>
      <name val="Arial"/>
      <family val="2"/>
    </font>
    <font>
      <b/>
      <sz val="12"/>
      <name val="Arial"/>
      <family val="2"/>
    </font>
    <font>
      <sz val="8"/>
      <name val="Arial"/>
      <family val="2"/>
    </font>
    <font>
      <u/>
      <sz val="10"/>
      <name val="Arial"/>
      <family val="2"/>
    </font>
    <font>
      <sz val="10"/>
      <name val="Arial"/>
      <family val="2"/>
    </font>
  </fonts>
  <fills count="2">
    <fill>
      <patternFill patternType="none"/>
    </fill>
    <fill>
      <patternFill patternType="gray125"/>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applyAlignment="1">
      <alignment vertical="top" wrapText="1"/>
    </xf>
    <xf numFmtId="0" fontId="0" fillId="0" borderId="0" xfId="0" applyAlignment="1">
      <alignment vertical="top" wrapText="1"/>
    </xf>
    <xf numFmtId="0" fontId="2" fillId="0" borderId="1" xfId="0" applyFont="1" applyBorder="1" applyAlignment="1">
      <alignment vertical="top" wrapText="1"/>
    </xf>
    <xf numFmtId="0" fontId="1" fillId="0" borderId="2" xfId="0" applyFont="1" applyBorder="1" applyAlignment="1">
      <alignment horizontal="center" vertical="top" wrapText="1"/>
    </xf>
    <xf numFmtId="0" fontId="1" fillId="0" borderId="3" xfId="0" applyFont="1" applyBorder="1" applyAlignment="1">
      <alignment vertical="top" wrapText="1"/>
    </xf>
    <xf numFmtId="0" fontId="0" fillId="0" borderId="4" xfId="0" applyBorder="1" applyAlignment="1">
      <alignment vertical="top" wrapText="1"/>
    </xf>
    <xf numFmtId="0" fontId="1" fillId="0" borderId="5" xfId="0" applyFont="1" applyBorder="1" applyAlignment="1">
      <alignment vertical="top" wrapText="1"/>
    </xf>
    <xf numFmtId="0" fontId="0" fillId="0" borderId="6" xfId="0"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1" fillId="0" borderId="7" xfId="0" applyFont="1" applyBorder="1" applyAlignment="1">
      <alignment horizontal="center"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9" xfId="0" applyBorder="1" applyAlignment="1">
      <alignment vertical="top" wrapText="1"/>
    </xf>
    <xf numFmtId="0" fontId="0" fillId="0" borderId="2" xfId="0" quotePrefix="1" applyBorder="1" applyAlignment="1">
      <alignment vertical="top" wrapText="1"/>
    </xf>
    <xf numFmtId="0" fontId="0" fillId="0" borderId="4" xfId="0" quotePrefix="1" applyBorder="1" applyAlignment="1">
      <alignment vertical="top" wrapText="1"/>
    </xf>
    <xf numFmtId="9" fontId="0" fillId="0" borderId="2" xfId="0" applyNumberFormat="1" applyBorder="1" applyAlignment="1">
      <alignment horizontal="center" vertical="top" wrapText="1"/>
    </xf>
    <xf numFmtId="9" fontId="0" fillId="0" borderId="7" xfId="0" applyNumberFormat="1" applyBorder="1" applyAlignment="1">
      <alignment horizontal="center" vertical="top" wrapText="1"/>
    </xf>
    <xf numFmtId="0" fontId="1" fillId="0" borderId="10" xfId="0" applyFont="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1" fillId="0" borderId="0" xfId="0" applyFont="1" applyAlignment="1">
      <alignment vertical="top"/>
    </xf>
    <xf numFmtId="0" fontId="0" fillId="0" borderId="0" xfId="0" applyAlignment="1">
      <alignment vertical="top"/>
    </xf>
    <xf numFmtId="6" fontId="0" fillId="0" borderId="0" xfId="0" applyNumberFormat="1" applyAlignment="1">
      <alignment vertical="top"/>
    </xf>
    <xf numFmtId="0" fontId="3" fillId="0" borderId="0" xfId="0" applyFont="1" applyAlignment="1">
      <alignment vertical="top"/>
    </xf>
    <xf numFmtId="6" fontId="4" fillId="0" borderId="0" xfId="0" applyNumberFormat="1" applyFont="1" applyAlignment="1">
      <alignment vertical="top"/>
    </xf>
    <xf numFmtId="8" fontId="0" fillId="0" borderId="0" xfId="0" applyNumberFormat="1" applyAlignment="1">
      <alignment vertical="top"/>
    </xf>
    <xf numFmtId="0" fontId="1" fillId="0" borderId="0" xfId="0" applyFont="1"/>
    <xf numFmtId="0" fontId="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view="pageBreakPreview" topLeftCell="A4" zoomScaleNormal="80" workbookViewId="0">
      <selection activeCell="B57" sqref="B57"/>
    </sheetView>
  </sheetViews>
  <sheetFormatPr defaultRowHeight="13.2" x14ac:dyDescent="0.25"/>
  <cols>
    <col min="1" max="1" width="44.6640625" style="1" customWidth="1"/>
    <col min="2" max="3" width="45.88671875" style="2" customWidth="1"/>
  </cols>
  <sheetData>
    <row r="1" spans="1:3" x14ac:dyDescent="0.25">
      <c r="A1" s="1" t="s">
        <v>3</v>
      </c>
    </row>
    <row r="2" spans="1:3" x14ac:dyDescent="0.25">
      <c r="A2" s="1" t="s">
        <v>0</v>
      </c>
    </row>
    <row r="3" spans="1:3" x14ac:dyDescent="0.25">
      <c r="A3" s="1" t="s">
        <v>1</v>
      </c>
    </row>
    <row r="4" spans="1:3" x14ac:dyDescent="0.25">
      <c r="A4" s="1" t="s">
        <v>71</v>
      </c>
    </row>
    <row r="6" spans="1:3" x14ac:dyDescent="0.25">
      <c r="A6" s="1" t="s">
        <v>9</v>
      </c>
      <c r="B6" s="2" t="s">
        <v>73</v>
      </c>
    </row>
    <row r="7" spans="1:3" x14ac:dyDescent="0.25">
      <c r="A7" s="1" t="s">
        <v>10</v>
      </c>
      <c r="B7" s="2" t="s">
        <v>38</v>
      </c>
    </row>
    <row r="9" spans="1:3" x14ac:dyDescent="0.25">
      <c r="A9" s="1" t="s">
        <v>12</v>
      </c>
      <c r="B9" s="2" t="s">
        <v>82</v>
      </c>
    </row>
    <row r="12" spans="1:3" ht="15.6" x14ac:dyDescent="0.25">
      <c r="A12" s="3" t="s">
        <v>2</v>
      </c>
      <c r="B12" s="11" t="s">
        <v>80</v>
      </c>
      <c r="C12" s="4" t="s">
        <v>81</v>
      </c>
    </row>
    <row r="13" spans="1:3" x14ac:dyDescent="0.25">
      <c r="A13" s="5"/>
      <c r="B13" s="12"/>
      <c r="C13" s="6"/>
    </row>
    <row r="14" spans="1:3" ht="26.4" x14ac:dyDescent="0.25">
      <c r="A14" s="9" t="s">
        <v>6</v>
      </c>
      <c r="B14" s="13" t="s">
        <v>5</v>
      </c>
      <c r="C14" s="10" t="s">
        <v>5</v>
      </c>
    </row>
    <row r="15" spans="1:3" x14ac:dyDescent="0.25">
      <c r="A15" s="7"/>
      <c r="B15" s="14"/>
      <c r="C15" s="8"/>
    </row>
    <row r="16" spans="1:3" ht="66" x14ac:dyDescent="0.25">
      <c r="A16" s="9" t="s">
        <v>7</v>
      </c>
      <c r="B16" s="13" t="s">
        <v>8</v>
      </c>
      <c r="C16" s="10" t="s">
        <v>8</v>
      </c>
    </row>
    <row r="17" spans="1:3" x14ac:dyDescent="0.25">
      <c r="A17" s="7"/>
      <c r="B17" s="14"/>
      <c r="C17" s="8"/>
    </row>
    <row r="18" spans="1:3" ht="88.5" customHeight="1" x14ac:dyDescent="0.25">
      <c r="A18" s="9" t="s">
        <v>4</v>
      </c>
      <c r="B18" s="13" t="s">
        <v>72</v>
      </c>
      <c r="C18" s="10" t="s">
        <v>11</v>
      </c>
    </row>
    <row r="19" spans="1:3" x14ac:dyDescent="0.25">
      <c r="A19" s="7"/>
      <c r="B19" s="14"/>
      <c r="C19" s="8"/>
    </row>
    <row r="20" spans="1:3" ht="27.75" customHeight="1" x14ac:dyDescent="0.25">
      <c r="A20" s="9" t="s">
        <v>13</v>
      </c>
      <c r="B20" s="13" t="s">
        <v>14</v>
      </c>
      <c r="C20" s="10"/>
    </row>
    <row r="21" spans="1:3" ht="26.4" x14ac:dyDescent="0.25">
      <c r="A21" s="7"/>
      <c r="B21" s="14" t="s">
        <v>83</v>
      </c>
      <c r="C21" s="8"/>
    </row>
    <row r="22" spans="1:3" x14ac:dyDescent="0.25">
      <c r="A22" s="5" t="s">
        <v>18</v>
      </c>
      <c r="B22" s="12" t="s">
        <v>15</v>
      </c>
      <c r="C22" s="6"/>
    </row>
    <row r="23" spans="1:3" x14ac:dyDescent="0.25">
      <c r="A23" s="7"/>
      <c r="B23" s="14"/>
      <c r="C23" s="8"/>
    </row>
    <row r="26" spans="1:3" ht="15.6" x14ac:dyDescent="0.25">
      <c r="A26" s="3" t="s">
        <v>16</v>
      </c>
      <c r="B26" s="11" t="s">
        <v>80</v>
      </c>
      <c r="C26" s="4" t="s">
        <v>81</v>
      </c>
    </row>
    <row r="27" spans="1:3" x14ac:dyDescent="0.25">
      <c r="A27" s="7"/>
      <c r="B27" s="14"/>
      <c r="C27" s="8"/>
    </row>
    <row r="28" spans="1:3" x14ac:dyDescent="0.25">
      <c r="A28" s="9" t="s">
        <v>17</v>
      </c>
      <c r="B28" s="13" t="s">
        <v>44</v>
      </c>
      <c r="C28" s="15" t="s">
        <v>19</v>
      </c>
    </row>
    <row r="29" spans="1:3" x14ac:dyDescent="0.25">
      <c r="A29" s="5"/>
      <c r="B29" s="12" t="s">
        <v>45</v>
      </c>
      <c r="C29" s="16" t="s">
        <v>65</v>
      </c>
    </row>
    <row r="30" spans="1:3" x14ac:dyDescent="0.25">
      <c r="A30" s="7"/>
      <c r="B30" s="14"/>
      <c r="C30" s="8"/>
    </row>
    <row r="31" spans="1:3" x14ac:dyDescent="0.25">
      <c r="A31" s="9" t="s">
        <v>37</v>
      </c>
      <c r="B31" s="13" t="s">
        <v>39</v>
      </c>
      <c r="C31" s="10" t="s">
        <v>67</v>
      </c>
    </row>
    <row r="32" spans="1:3" x14ac:dyDescent="0.25">
      <c r="A32" s="5" t="s">
        <v>43</v>
      </c>
      <c r="B32" s="12" t="s">
        <v>66</v>
      </c>
      <c r="C32" s="6"/>
    </row>
    <row r="33" spans="1:3" x14ac:dyDescent="0.25">
      <c r="A33" s="7"/>
      <c r="B33" s="14"/>
      <c r="C33" s="8"/>
    </row>
    <row r="34" spans="1:3" x14ac:dyDescent="0.25">
      <c r="A34" s="9" t="s">
        <v>20</v>
      </c>
      <c r="B34" s="18">
        <v>0.95</v>
      </c>
      <c r="C34" s="17">
        <v>0.95</v>
      </c>
    </row>
    <row r="35" spans="1:3" x14ac:dyDescent="0.25">
      <c r="A35" s="7"/>
      <c r="B35" s="14"/>
      <c r="C35" s="8"/>
    </row>
    <row r="36" spans="1:3" ht="39.6" x14ac:dyDescent="0.25">
      <c r="A36" s="9" t="s">
        <v>21</v>
      </c>
      <c r="B36" s="13" t="s">
        <v>84</v>
      </c>
      <c r="C36" s="10" t="str">
        <f>B36</f>
        <v xml:space="preserve">After 95% availability threshold, UAE Power pays difference between $70/mwhr and system average market price.  An ACE policy should cover this risk. </v>
      </c>
    </row>
    <row r="37" spans="1:3" x14ac:dyDescent="0.25">
      <c r="A37" s="7"/>
      <c r="B37" s="14"/>
      <c r="C37" s="8"/>
    </row>
    <row r="38" spans="1:3" x14ac:dyDescent="0.25">
      <c r="A38" s="9" t="s">
        <v>22</v>
      </c>
      <c r="B38" s="13" t="s">
        <v>42</v>
      </c>
      <c r="C38" s="10" t="s">
        <v>23</v>
      </c>
    </row>
    <row r="39" spans="1:3" x14ac:dyDescent="0.25">
      <c r="A39" s="5"/>
      <c r="B39" s="12" t="s">
        <v>85</v>
      </c>
      <c r="C39" s="6" t="s">
        <v>24</v>
      </c>
    </row>
    <row r="40" spans="1:3" x14ac:dyDescent="0.25">
      <c r="A40" s="7"/>
      <c r="B40" s="14"/>
      <c r="C40" s="8"/>
    </row>
    <row r="41" spans="1:3" x14ac:dyDescent="0.25">
      <c r="A41" s="5" t="s">
        <v>77</v>
      </c>
      <c r="B41" s="12" t="s">
        <v>78</v>
      </c>
      <c r="C41" s="12" t="s">
        <v>79</v>
      </c>
    </row>
    <row r="42" spans="1:3" x14ac:dyDescent="0.25">
      <c r="A42" s="5"/>
      <c r="B42" s="12" t="s">
        <v>74</v>
      </c>
      <c r="C42" s="12" t="s">
        <v>75</v>
      </c>
    </row>
    <row r="43" spans="1:3" x14ac:dyDescent="0.25">
      <c r="A43" s="5"/>
      <c r="B43" s="12"/>
      <c r="C43" s="12" t="s">
        <v>76</v>
      </c>
    </row>
    <row r="44" spans="1:3" ht="92.4" x14ac:dyDescent="0.25">
      <c r="A44" s="9" t="s">
        <v>33</v>
      </c>
      <c r="B44" s="13" t="s">
        <v>40</v>
      </c>
      <c r="C44" s="10" t="s">
        <v>34</v>
      </c>
    </row>
    <row r="45" spans="1:3" ht="92.4" x14ac:dyDescent="0.25">
      <c r="A45" s="5"/>
      <c r="B45" s="12"/>
      <c r="C45" s="6" t="s">
        <v>35</v>
      </c>
    </row>
    <row r="46" spans="1:3" x14ac:dyDescent="0.25">
      <c r="A46" s="7"/>
      <c r="B46" s="14"/>
      <c r="C46" s="8"/>
    </row>
    <row r="47" spans="1:3" x14ac:dyDescent="0.25">
      <c r="A47" s="9" t="s">
        <v>25</v>
      </c>
      <c r="B47" s="13" t="s">
        <v>26</v>
      </c>
      <c r="C47" s="10" t="s">
        <v>29</v>
      </c>
    </row>
    <row r="48" spans="1:3" x14ac:dyDescent="0.25">
      <c r="A48" s="5"/>
      <c r="B48" s="12" t="s">
        <v>27</v>
      </c>
      <c r="C48" s="6" t="s">
        <v>30</v>
      </c>
    </row>
    <row r="49" spans="1:3" x14ac:dyDescent="0.25">
      <c r="A49" s="5"/>
      <c r="B49" s="12" t="s">
        <v>28</v>
      </c>
      <c r="C49" s="6"/>
    </row>
    <row r="50" spans="1:3" x14ac:dyDescent="0.25">
      <c r="A50" s="5"/>
      <c r="B50" s="12" t="s">
        <v>68</v>
      </c>
      <c r="C50" s="6" t="s">
        <v>31</v>
      </c>
    </row>
    <row r="51" spans="1:3" x14ac:dyDescent="0.25">
      <c r="A51" s="7"/>
      <c r="B51" s="14"/>
      <c r="C51" s="8"/>
    </row>
    <row r="52" spans="1:3" ht="66" x14ac:dyDescent="0.25">
      <c r="A52" s="9" t="s">
        <v>32</v>
      </c>
      <c r="B52" s="13" t="s">
        <v>41</v>
      </c>
      <c r="C52" s="10" t="str">
        <f>B52</f>
        <v>Enron NA and Lowell Power will share 50/50 of the following benefits: (1) uplift premiums, (2) busbar premiums (congestion, etc), and (3) revenue less cost of generation sold above the guaranteed capacity levels.</v>
      </c>
    </row>
    <row r="53" spans="1:3" x14ac:dyDescent="0.25">
      <c r="A53" s="7"/>
      <c r="B53" s="14" t="s">
        <v>46</v>
      </c>
      <c r="C53" s="14" t="s">
        <v>46</v>
      </c>
    </row>
    <row r="54" spans="1:3" ht="111.75" customHeight="1" x14ac:dyDescent="0.25">
      <c r="A54" s="19" t="s">
        <v>36</v>
      </c>
      <c r="B54" s="20" t="s">
        <v>69</v>
      </c>
      <c r="C54" s="21" t="str">
        <f>B54</f>
        <v>During Force Majeure, Lowell Power will not be liable for damages, and will receive Reservation Charges.  Force Majeure will be considered an event outside of the Site boundaries; events inside the plant boundaries will not be considered Force Majeure.  I am assuming that Force Majeure risks inside the plant boundary can be covered by the ACE policy</v>
      </c>
    </row>
  </sheetData>
  <pageMargins left="0.75" right="0.75" top="1" bottom="1" header="0.5" footer="0.5"/>
  <pageSetup scale="66" fitToHeight="2" orientation="portrait" r:id="rId1"/>
  <headerFooter alignWithMargins="0"/>
  <rowBreaks count="1" manualBreakCount="1">
    <brk id="2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tabSelected="1" view="pageBreakPreview" zoomScale="60" zoomScaleNormal="100" workbookViewId="0">
      <selection activeCell="A25" sqref="A25"/>
    </sheetView>
  </sheetViews>
  <sheetFormatPr defaultRowHeight="13.2" x14ac:dyDescent="0.25"/>
  <cols>
    <col min="1" max="1" width="30.109375" customWidth="1"/>
    <col min="2" max="2" width="15" customWidth="1"/>
  </cols>
  <sheetData>
    <row r="1" spans="1:3" x14ac:dyDescent="0.25">
      <c r="A1" s="28" t="s">
        <v>55</v>
      </c>
    </row>
    <row r="2" spans="1:3" x14ac:dyDescent="0.25">
      <c r="A2" s="22" t="s">
        <v>47</v>
      </c>
    </row>
    <row r="3" spans="1:3" x14ac:dyDescent="0.25">
      <c r="A3" s="22" t="s">
        <v>48</v>
      </c>
    </row>
    <row r="5" spans="1:3" x14ac:dyDescent="0.25">
      <c r="A5" t="s">
        <v>17</v>
      </c>
      <c r="B5" s="23">
        <v>92000</v>
      </c>
      <c r="C5" s="23" t="s">
        <v>52</v>
      </c>
    </row>
    <row r="6" spans="1:3" x14ac:dyDescent="0.25">
      <c r="A6" t="s">
        <v>37</v>
      </c>
      <c r="B6" s="23">
        <f>6.5*12</f>
        <v>78</v>
      </c>
      <c r="C6" s="23" t="s">
        <v>53</v>
      </c>
    </row>
    <row r="7" spans="1:3" x14ac:dyDescent="0.25">
      <c r="A7" s="29" t="s">
        <v>56</v>
      </c>
      <c r="B7" s="24">
        <f>B5*B6</f>
        <v>7176000</v>
      </c>
      <c r="C7" s="23" t="s">
        <v>54</v>
      </c>
    </row>
    <row r="8" spans="1:3" x14ac:dyDescent="0.25">
      <c r="A8" s="25"/>
      <c r="B8" s="23"/>
      <c r="C8" s="23"/>
    </row>
    <row r="9" spans="1:3" x14ac:dyDescent="0.25">
      <c r="A9" s="23" t="s">
        <v>63</v>
      </c>
      <c r="B9" s="24">
        <f>5*B7</f>
        <v>35880000</v>
      </c>
    </row>
    <row r="10" spans="1:3" x14ac:dyDescent="0.25">
      <c r="A10" s="23" t="s">
        <v>62</v>
      </c>
      <c r="B10" s="26">
        <v>-5600000</v>
      </c>
    </row>
    <row r="11" spans="1:3" x14ac:dyDescent="0.25">
      <c r="A11" s="23" t="s">
        <v>49</v>
      </c>
      <c r="B11" s="24">
        <f>B9+B10</f>
        <v>30280000</v>
      </c>
    </row>
    <row r="12" spans="1:3" x14ac:dyDescent="0.25">
      <c r="A12" s="23" t="s">
        <v>61</v>
      </c>
      <c r="B12" s="26">
        <v>-14700000</v>
      </c>
      <c r="C12" t="s">
        <v>64</v>
      </c>
    </row>
    <row r="13" spans="1:3" x14ac:dyDescent="0.25">
      <c r="A13" s="23" t="s">
        <v>60</v>
      </c>
      <c r="B13" s="24">
        <f>SUM(B11:B12)</f>
        <v>15580000</v>
      </c>
    </row>
    <row r="14" spans="1:3" x14ac:dyDescent="0.25">
      <c r="A14" s="23"/>
      <c r="B14" s="23"/>
    </row>
    <row r="15" spans="1:3" x14ac:dyDescent="0.25">
      <c r="A15" s="23" t="s">
        <v>59</v>
      </c>
      <c r="B15" s="24">
        <v>55000000</v>
      </c>
    </row>
    <row r="16" spans="1:3" x14ac:dyDescent="0.25">
      <c r="A16" s="23" t="str">
        <f>A13</f>
        <v>Reduction in plant basis</v>
      </c>
      <c r="B16" s="26">
        <f>-B13</f>
        <v>-15580000</v>
      </c>
    </row>
    <row r="17" spans="1:3" x14ac:dyDescent="0.25">
      <c r="A17" s="23" t="s">
        <v>58</v>
      </c>
      <c r="B17" s="24">
        <f>B15+B16</f>
        <v>39420000</v>
      </c>
    </row>
    <row r="18" spans="1:3" x14ac:dyDescent="0.25">
      <c r="A18" t="s">
        <v>17</v>
      </c>
      <c r="B18" s="23">
        <f>96</f>
        <v>96</v>
      </c>
      <c r="C18" s="23" t="s">
        <v>50</v>
      </c>
    </row>
    <row r="19" spans="1:3" x14ac:dyDescent="0.25">
      <c r="A19" t="s">
        <v>57</v>
      </c>
      <c r="B19" s="27">
        <f>B17/B18/1000</f>
        <v>410.625</v>
      </c>
      <c r="C19" s="23" t="s">
        <v>51</v>
      </c>
    </row>
    <row r="21" spans="1:3" x14ac:dyDescent="0.25">
      <c r="A21" t="s">
        <v>87</v>
      </c>
    </row>
    <row r="22" spans="1:3" x14ac:dyDescent="0.25">
      <c r="A22" t="s">
        <v>86</v>
      </c>
    </row>
    <row r="24" spans="1:3" x14ac:dyDescent="0.25">
      <c r="A24" t="s">
        <v>88</v>
      </c>
    </row>
    <row r="25" spans="1:3" x14ac:dyDescent="0.25">
      <c r="A25" t="s">
        <v>70</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Terms</vt:lpstr>
      <vt:lpstr>Cash Comparison</vt:lpstr>
      <vt:lpstr>'Cash Comparison'!Print_Area</vt:lpstr>
      <vt:lpstr>Terms!Print_Titles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Reed Wills</dc:creator>
  <cp:lastModifiedBy>Havlíček Jan</cp:lastModifiedBy>
  <cp:lastPrinted>2000-04-20T21:36:02Z</cp:lastPrinted>
  <dcterms:created xsi:type="dcterms:W3CDTF">2000-03-23T11:20:58Z</dcterms:created>
  <dcterms:modified xsi:type="dcterms:W3CDTF">2023-09-10T11:58:01Z</dcterms:modified>
</cp:coreProperties>
</file>