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5472" windowWidth="6888" windowHeight="5388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'FPL-Projects'!$A$1:$T$138</definedName>
    <definedName name="_xlnm.Print_Titles" localSheetId="1">'FPL-Projects'!$A:$B</definedName>
  </definedNames>
  <calcPr calcId="0" fullCalcOnLoad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F62" i="4"/>
  <c r="C63" i="4"/>
  <c r="F63" i="4"/>
  <c r="C64" i="4"/>
  <c r="F64" i="4"/>
  <c r="C65" i="4"/>
  <c r="F65" i="4"/>
  <c r="F66" i="4"/>
  <c r="F67" i="4"/>
  <c r="F68" i="4"/>
  <c r="F69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F74" i="2"/>
  <c r="D77" i="2"/>
  <c r="F77" i="2"/>
  <c r="F83" i="2"/>
  <c r="F84" i="2"/>
  <c r="D85" i="2"/>
  <c r="F85" i="2"/>
  <c r="F86" i="2"/>
  <c r="D87" i="2"/>
  <c r="F87" i="2"/>
  <c r="D88" i="2"/>
  <c r="F88" i="2"/>
  <c r="F89" i="2"/>
  <c r="F90" i="2"/>
  <c r="D91" i="2"/>
  <c r="F92" i="2"/>
  <c r="D93" i="2"/>
  <c r="F93" i="2"/>
  <c r="F94" i="2"/>
  <c r="D95" i="2"/>
  <c r="F95" i="2"/>
  <c r="F96" i="2"/>
  <c r="D97" i="2"/>
  <c r="D102" i="2"/>
  <c r="F102" i="2"/>
  <c r="D111" i="2"/>
  <c r="F111" i="2"/>
  <c r="D123" i="2"/>
  <c r="F123" i="2"/>
  <c r="D138" i="2"/>
  <c r="F138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<sst xmlns="http://schemas.openxmlformats.org/spreadsheetml/2006/main" count="892" uniqueCount="319">
  <si>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</si>
  <si>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</si>
  <si>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</si>
  <si>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</si>
  <si>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</si>
  <si>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</si>
  <si>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</si>
  <si>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</si>
  <si>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</si>
  <si>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</si>
  <si>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</si>
  <si>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</si>
  <si>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</si>
  <si>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</si>
  <si>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</si>
  <si>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</si>
  <si>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</si>
  <si>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</si>
  <si>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</si>
  <si>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</si>
  <si>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</si>
  <si>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</si>
  <si>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</si>
  <si>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</si>
  <si>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</si>
  <si>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</si>
  <si>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</si>
  <si>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</si>
  <si>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</si>
  <si>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</si>
  <si>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</si>
  <si>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</si>
  <si>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</si>
  <si>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</si>
  <si>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</si>
  <si>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</si>
  <si>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</si>
  <si>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</si>
  <si>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</si>
  <si>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</si>
  <si>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</si>
  <si>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</si>
  <si>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</si>
  <si>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</si>
  <si>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</si>
  <si>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</si>
  <si>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</si>
  <si>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</si>
  <si>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</si>
  <si>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</si>
  <si>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</si>
  <si>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</si>
  <si>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</si>
  <si>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</si>
  <si>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</si>
  <si>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</si>
  <si>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</si>
  <si>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</si>
  <si>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</si>
  <si>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</si>
  <si>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</si>
  <si>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</si>
  <si>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</si>
  <si>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</si>
  <si>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</si>
  <si>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</si>
  <si>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</si>
  <si>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</si>
  <si>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</si>
  <si>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</si>
  <si>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</si>
  <si>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</si>
  <si>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</si>
  <si>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</si>
  <si>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</si>
  <si>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</si>
  <si>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</si>
  <si>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</si>
  <si>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</si>
  <si>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</si>
  <si>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</si>
  <si>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</si>
  <si>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</si>
  <si>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</si>
  <si>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</si>
  <si>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</si>
  <si>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</si>
  <si>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</si>
  <si>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</si>
  <si>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</si>
  <si>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</si>
  <si>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</si>
  <si>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</si>
  <si>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</si>
  <si>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</si>
  <si>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</si>
  <si>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</si>
  <si>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</si>
  <si>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</si>
  <si>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</si>
  <si>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</si>
  <si>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</si>
  <si>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</si>
  <si>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</si>
  <si>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</si>
  <si>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</si>
  <si>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</si>
  <si>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</si>
  <si>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</si>
  <si>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</si>
  <si>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</si>
  <si>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</si>
  <si>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</si>
  <si>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</si>
  <si>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</si>
  <si>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</si>
  <si>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</si>
  <si>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</si>
  <si>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</si>
  <si>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</si>
  <si>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</si>
  <si>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</si>
  <si>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</si>
  <si>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</si>
  <si>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</si>
  <si>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</si>
  <si>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</si>
  <si>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</si>
  <si>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</si>
  <si>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</si>
  <si>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</si>
  <si>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</si>
  <si>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</si>
  <si>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</si>
  <si>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</si>
  <si>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</si>
  <si>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</si>
  <si>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</si>
  <si>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</si>
  <si>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</si>
  <si>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</si>
  <si>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</si>
  <si>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</si>
  <si>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</si>
  <si>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</si>
  <si>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</si>
  <si>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</si>
  <si>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</si>
  <si>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</si>
  <si>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</si>
  <si>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</si>
  <si>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</si>
  <si>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</si>
  <si>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</si>
  <si>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</si>
  <si>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</si>
  <si>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</si>
  <si>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</si>
  <si>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</si>
  <si>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</si>
  <si>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</si>
  <si>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</si>
  <si>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</si>
  <si>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</si>
  <si>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</si>
  <si>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</si>
  <si>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</si>
  <si>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</si>
  <si>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</si>
  <si>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</si>
  <si>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</si>
  <si>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</si>
  <si>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</si>
  <si>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</si>
  <si>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</si>
  <si>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</si>
  <si>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</si>
  <si>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</si>
  <si>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</si>
  <si>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</si>
  <si>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</si>
  <si>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</si>
  <si>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</si>
  <si>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</si>
  <si>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</si>
  <si>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</si>
  <si>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</si>
  <si>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</si>
  <si>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</si>
  <si>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</si>
  <si>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</si>
  <si>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</si>
  <si>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</si>
  <si>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</si>
  <si>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</si>
  <si>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</si>
  <si>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</si>
  <si>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</si>
  <si>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</si>
  <si>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</si>
  <si>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</si>
  <si>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</si>
  <si>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</si>
  <si>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</si>
  <si>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</si>
  <si>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</si>
  <si>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</si>
  <si>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</si>
  <si>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</si>
  <si>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</si>
  <si>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</si>
  <si>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</si>
  <si>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</si>
  <si>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</si>
  <si>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</si>
  <si>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</si>
  <si>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</si>
  <si>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</si>
  <si>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</si>
  <si>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</si>
  <si>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</si>
  <si>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</si>
  <si>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</si>
  <si>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</si>
  <si>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</si>
  <si>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</si>
  <si>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</si>
  <si>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</si>
  <si>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</si>
  <si>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</si>
  <si>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</si>
  <si>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</si>
  <si>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</si>
  <si>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</si>
  <si>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</si>
  <si>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</si>
  <si>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</si>
  <si>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</si>
  <si>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</si>
  <si>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</si>
  <si>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</si>
  <si>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Everett Delta</t>
  </si>
  <si>
    <t>Bellingham, ME</t>
  </si>
  <si>
    <t>Everett, ME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</si>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</sst>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1111123167442944"/>
          <c:y val="1.8867980401569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269857262934517"/>
          <c:y val="0.31536481528338001"/>
          <c:w val="0.23809533036308378"/>
          <c:h val="0.404313865747923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AF-47BB-AA24-86B21995B2B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AF-47BB-AA24-86B21995B2B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AF-47BB-AA24-86B21995B2B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AF-47BB-AA24-86B21995B2B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5AF-47BB-AA24-86B21995B2BF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AF-47BB-AA24-86B21995B2BF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5AF-47BB-AA24-86B21995B2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F-47BB-AA24-86B21995B2B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1111123167442944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46047923660684"/>
          <c:y val="0.38814131111800609"/>
          <c:w val="0.21904770393403705"/>
          <c:h val="0.3719687564880891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6A-4F21-9D02-DA2D412856F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6A-4F21-9D02-DA2D412856F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6984149066898038"/>
                  <c:y val="0.23989289367710104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6A-4F21-9D02-DA2D412856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793666602208351"/>
                  <c:y val="0.81671400881080458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6A-4F21-9D02-DA2D412856F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A-4F21-9D02-DA2D412856F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92076471073784"/>
          <c:y val="2.42588319448753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634936381966297"/>
          <c:y val="0.48517663889750767"/>
          <c:w val="0.19047626429046702"/>
          <c:h val="0.3234510925983384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28-4A8C-886A-8CB5B247102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828-4A8C-886A-8CB5B247102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828-4A8C-886A-8CB5B247102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828-4A8C-886A-8CB5B247102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828-4A8C-886A-8CB5B247102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828-4A8C-886A-8CB5B247102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828-4A8C-886A-8CB5B247102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90478589440178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28-4A8C-886A-8CB5B247102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301609507382156"/>
                  <c:y val="0.83019113766906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28-4A8C-886A-8CB5B24710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666673125415865"/>
                  <c:y val="0.517521748157341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28-4A8C-886A-8CB5B247102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333342375582211"/>
                  <c:y val="0.3800550338030477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28-4A8C-886A-8CB5B247102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80964929379391"/>
                  <c:y val="0.320755666826685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28-4A8C-886A-8CB5B247102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682555060513952"/>
                  <c:y val="0.239892893677101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28-4A8C-886A-8CB5B247102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269861138184036"/>
                  <c:y val="0.2425883194487538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28-4A8C-886A-8CB5B247102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174623781088703"/>
                  <c:y val="0.1859843782440446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28-4A8C-886A-8CB5B247102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28-4A8C-886A-8CB5B247102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33334625083173"/>
          <c:y val="1.8817272224014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2063508364144792"/>
          <c:y val="0.49193725957065876"/>
          <c:w val="0.18730165988562589"/>
          <c:h val="0.3172054460619548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0EF-4908-A175-4BEF50FCDC3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EF-4908-A175-4BEF50FCDC3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EF-4908-A175-4BEF50FCDC3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EF-4908-A175-4BEF50FCDC3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0EF-4908-A175-4BEF50FCDC3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EF-4908-A175-4BEF50FCDC3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0EF-4908-A175-4BEF50FCDC3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317479816731703"/>
                  <c:y val="0.33871090003225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EF-4908-A175-4BEF50FCDC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952392947200891"/>
                  <c:y val="0.556453621481564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EF-4908-A175-4BEF50FCDC3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317468190983148"/>
                  <c:y val="0.43548544289861596"/>
                </c:manualLayout>
              </c:layout>
              <c:tx>
                <c:rich>
                  <a:bodyPr/>
                  <a:lstStyle/>
                  <a:p>
                    <a:pPr>
                      <a:defRPr sz="8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EF-4908-A175-4BEF50FCDC3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8888903959303683"/>
                  <c:y val="0.3494636270174078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EF-4908-A175-4BEF50FCDC3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EF-4908-A175-4BEF50FCDC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41876590676381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801453936912528"/>
          <c:y val="0.32458233890214794"/>
          <c:w val="0.34574505501069958"/>
          <c:h val="0.465393794749403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20C-4922-9AA5-1DF0F575B55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0C-4922-9AA5-1DF0F575B55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20C-4922-9AA5-1DF0F575B5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C-4922-9AA5-1DF0F575B5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265532498515174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743412352194778"/>
          <c:y val="0.32380971203596537"/>
          <c:w val="0.34690317951514466"/>
          <c:h val="0.4666669379341854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29F-4E85-AD79-C4A95594E12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9F-4E85-AD79-C4A95594E12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9F-4E85-AD79-C4A95594E12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9F-4E85-AD79-C4A95594E12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9F-4E85-AD79-C4A95594E129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141635481075505"/>
                  <c:y val="0.769048066085417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9F-4E85-AD79-C4A95594E1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75223621267749"/>
                  <c:y val="0.266666821676677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F-4E85-AD79-C4A95594E1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36335115274524"/>
                  <c:y val="0.1214286420134870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F-4E85-AD79-C4A95594E1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513356780951294"/>
                  <c:y val="0.102381011893724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F-4E85-AD79-C4A95594E1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2928812591107"/>
                  <c:y val="0.23095251520212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F-4E85-AD79-C4A95594E129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9F-4E85-AD79-C4A95594E12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089440060276958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235787139460724"/>
          <c:y val="0.3705467480547015"/>
          <c:w val="0.25691067109322246"/>
          <c:h val="0.37529734738873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46A-424B-B604-12F9B59DD0B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6A-424B-B604-12F9B59DD0B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6A-424B-B604-12F9B59DD0B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6A-424B-B604-12F9B59DD0B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46A-424B-B604-12F9B59DD0B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46A-424B-B604-12F9B59DD0BB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3170752814863131"/>
                  <c:y val="9.2636687013675362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6A-424B-B604-12F9B59DD0BB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A-424B-B604-12F9B59DD0B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6936694975739534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267706960799634"/>
          <c:y val="0.37231503579952269"/>
          <c:w val="0.2746486546545992"/>
          <c:h val="0.37231503579952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0AE-4F1D-8AC2-01CDB4B7A6A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AE-4F1D-8AC2-01CDB4B7A6A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0AE-4F1D-8AC2-01CDB4B7A6A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AE-4F1D-8AC2-01CDB4B7A6A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0AE-4F1D-8AC2-01CDB4B7A6A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AE-4F1D-8AC2-01CDB4B7A6A5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33888403782211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AE-4F1D-8AC2-01CDB4B7A6A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83230415020877"/>
                  <c:y val="0.13365155131264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AE-4F1D-8AC2-01CDB4B7A6A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21276291665476"/>
                  <c:y val="0.262529832935560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AE-4F1D-8AC2-01CDB4B7A6A5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AE-4F1D-8AC2-01CDB4B7A6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68580</xdr:rowOff>
    </xdr:from>
    <xdr:to>
      <xdr:col>4</xdr:col>
      <xdr:colOff>205740</xdr:colOff>
      <xdr:row>19</xdr:row>
      <xdr:rowOff>45720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2</xdr:row>
      <xdr:rowOff>99060</xdr:rowOff>
    </xdr:from>
    <xdr:to>
      <xdr:col>9</xdr:col>
      <xdr:colOff>129540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23</xdr:row>
      <xdr:rowOff>22860</xdr:rowOff>
    </xdr:from>
    <xdr:to>
      <xdr:col>4</xdr:col>
      <xdr:colOff>205740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899160</xdr:colOff>
      <xdr:row>23</xdr:row>
      <xdr:rowOff>7620</xdr:rowOff>
    </xdr:from>
    <xdr:to>
      <xdr:col>9</xdr:col>
      <xdr:colOff>114300</xdr:colOff>
      <xdr:row>39</xdr:row>
      <xdr:rowOff>160020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160020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7620</xdr:colOff>
      <xdr:row>19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7620</xdr:colOff>
      <xdr:row>20</xdr:row>
      <xdr:rowOff>22860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30480</xdr:colOff>
      <xdr:row>20</xdr:row>
      <xdr:rowOff>7620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3.2" x14ac:dyDescent="0.25"/>
  <cols>
    <col min="1" max="1" width="4.5546875" customWidth="1"/>
    <col min="2" max="2" width="33.109375" customWidth="1"/>
    <col min="3" max="3" width="30.5546875" customWidth="1"/>
    <col min="4" max="4" width="12.6640625" customWidth="1"/>
    <col min="5" max="5" width="14.88671875" customWidth="1"/>
    <col min="6" max="6" width="22.88671875" bestFit="1" customWidth="1"/>
    <col min="7" max="8" width="12.6640625" customWidth="1"/>
    <col min="9" max="9" width="27.109375" bestFit="1" customWidth="1"/>
    <col min="10" max="18" width="12.6640625" customWidth="1"/>
    <col min="19" max="19" width="6.5546875" customWidth="1"/>
    <col min="20" max="20" width="5.88671875" customWidth="1"/>
    <col min="21" max="24" width="20.5546875" customWidth="1"/>
    <col min="25" max="25" width="18.109375" customWidth="1"/>
    <col min="26" max="26" width="12.88671875" customWidth="1"/>
  </cols>
  <sheetData>
    <row r="1" spans="2:2" ht="22.8" x14ac:dyDescent="0.4">
      <c r="B1" s="1" t="s">
        <v>62</v>
      </c>
    </row>
    <row r="2" spans="2:2" x14ac:dyDescent="0.25">
      <c r="B2" s="2"/>
    </row>
    <row r="3" spans="2:2" x14ac:dyDescent="0.25">
      <c r="B3" s="2"/>
    </row>
    <row r="4" spans="2:2" x14ac:dyDescent="0.25">
      <c r="B4" s="2"/>
    </row>
    <row r="5" spans="2:2" x14ac:dyDescent="0.25">
      <c r="B5" s="3" t="s">
        <v>0</v>
      </c>
    </row>
    <row r="6" spans="2:2" x14ac:dyDescent="0.25">
      <c r="B6" s="2"/>
    </row>
    <row r="7" spans="2:2" x14ac:dyDescent="0.25">
      <c r="B7" s="2"/>
    </row>
    <row r="8" spans="2:2" x14ac:dyDescent="0.25">
      <c r="B8" s="3"/>
    </row>
    <row r="9" spans="2:2" x14ac:dyDescent="0.25">
      <c r="B9" s="3" t="s">
        <v>1</v>
      </c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18" x14ac:dyDescent="0.25">
      <c r="B17" s="3"/>
    </row>
    <row r="18" spans="2:18" x14ac:dyDescent="0.25">
      <c r="B18" s="3"/>
    </row>
    <row r="19" spans="2:18" x14ac:dyDescent="0.25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5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5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5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5">
      <c r="B24" s="3" t="s">
        <v>18</v>
      </c>
      <c r="D24" s="24"/>
      <c r="F24" s="24"/>
    </row>
    <row r="25" spans="2:18" x14ac:dyDescent="0.25">
      <c r="D25" s="24"/>
      <c r="E25" s="24"/>
    </row>
    <row r="26" spans="2:18" x14ac:dyDescent="0.25">
      <c r="B26" s="3" t="s">
        <v>19</v>
      </c>
    </row>
    <row r="28" spans="2:18" x14ac:dyDescent="0.25">
      <c r="B28" s="3" t="s">
        <v>20</v>
      </c>
    </row>
    <row r="30" spans="2:18" x14ac:dyDescent="0.25">
      <c r="B30" s="3" t="s">
        <v>21</v>
      </c>
    </row>
    <row r="32" spans="2:18" x14ac:dyDescent="0.25">
      <c r="B32" s="3" t="s">
        <v>32</v>
      </c>
    </row>
    <row r="34" spans="2:2" x14ac:dyDescent="0.25">
      <c r="B34" s="3" t="s">
        <v>22</v>
      </c>
    </row>
    <row r="36" spans="2:2" x14ac:dyDescent="0.25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topLeftCell="A33" zoomScaleNormal="100" workbookViewId="0">
      <selection activeCell="P47" sqref="P47"/>
    </sheetView>
  </sheetViews>
  <sheetFormatPr defaultColWidth="29.33203125" defaultRowHeight="13.2" x14ac:dyDescent="0.25"/>
  <cols>
    <col min="1" max="1" width="3" style="31" bestFit="1" customWidth="1"/>
    <col min="2" max="2" width="56.5546875" style="31" bestFit="1" customWidth="1"/>
    <col min="3" max="3" width="24.44140625" style="31" bestFit="1" customWidth="1"/>
    <col min="4" max="4" width="13.6640625" style="31" bestFit="1" customWidth="1"/>
    <col min="5" max="5" width="13.6640625" style="34" customWidth="1"/>
    <col min="6" max="6" width="13.6640625" style="31" customWidth="1"/>
    <col min="7" max="7" width="16.33203125" style="31" customWidth="1"/>
    <col min="8" max="8" width="13.6640625" style="31" customWidth="1"/>
    <col min="9" max="9" width="19.5546875" style="31" bestFit="1" customWidth="1"/>
    <col min="10" max="10" width="1.6640625" style="31" customWidth="1"/>
    <col min="11" max="11" width="14.33203125" style="31" bestFit="1" customWidth="1"/>
    <col min="12" max="12" width="20.88671875" style="31" bestFit="1" customWidth="1"/>
    <col min="13" max="13" width="30.5546875" style="31" hidden="1" customWidth="1"/>
    <col min="14" max="14" width="19.109375" style="31" hidden="1" customWidth="1"/>
    <col min="15" max="15" width="21.5546875" style="31" hidden="1" customWidth="1"/>
    <col min="16" max="16" width="19.109375" style="31" bestFit="1" customWidth="1"/>
    <col min="17" max="17" width="1.6640625" style="31" customWidth="1"/>
    <col min="18" max="18" width="14.33203125" style="31" customWidth="1"/>
    <col min="19" max="19" width="16.88671875" style="31" customWidth="1"/>
    <col min="20" max="20" width="12.88671875" style="31" bestFit="1" customWidth="1"/>
    <col min="21" max="21" width="29.33203125" style="31" customWidth="1"/>
    <col min="22" max="22" width="30.6640625" style="31" bestFit="1" customWidth="1"/>
    <col min="23" max="25" width="14.6640625" style="31" customWidth="1"/>
    <col min="26" max="26" width="17.44140625" style="31" bestFit="1" customWidth="1"/>
    <col min="27" max="27" width="14.6640625" style="31" customWidth="1"/>
    <col min="28" max="16384" width="29.33203125" style="31"/>
  </cols>
  <sheetData>
    <row r="1" spans="1:24" ht="24.6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5">
      <c r="B4" s="75" t="s">
        <v>2</v>
      </c>
    </row>
    <row r="5" spans="1:24" customFormat="1" x14ac:dyDescent="0.25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5">
      <c r="B6" s="10" t="s">
        <v>317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5">
      <c r="B7" s="14" t="s">
        <v>318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5">
      <c r="B8" s="18">
        <f>F54+F63+F102</f>
        <v>20434.626</v>
      </c>
      <c r="C8" s="19">
        <f>A51+A97</f>
        <v>52</v>
      </c>
      <c r="D8" s="20">
        <f>D54+D102</f>
        <v>22488.348297213623</v>
      </c>
      <c r="E8" s="21">
        <f>F54+F102</f>
        <v>19444.626</v>
      </c>
      <c r="F8" s="19">
        <f>A60</f>
        <v>1</v>
      </c>
      <c r="G8" s="20">
        <f>D63+D111</f>
        <v>1000</v>
      </c>
      <c r="H8" s="21">
        <f>F63+F111</f>
        <v>990</v>
      </c>
      <c r="I8" s="22">
        <f>A74</f>
        <v>6</v>
      </c>
      <c r="J8" s="119"/>
      <c r="K8" s="23">
        <f>D77+D123</f>
        <v>1947</v>
      </c>
      <c r="L8" s="121">
        <f>F77</f>
        <v>1947</v>
      </c>
      <c r="P8" s="22"/>
      <c r="Q8" s="119"/>
      <c r="R8" s="23"/>
      <c r="S8" s="120"/>
    </row>
    <row r="9" spans="1:24" ht="12.75" customHeight="1" x14ac:dyDescent="0.25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5"/>
    <row r="12" spans="1:24" ht="13.8" thickBot="1" x14ac:dyDescent="0.3">
      <c r="B12" s="75" t="s">
        <v>179</v>
      </c>
    </row>
    <row r="13" spans="1:24" ht="13.8" thickBot="1" x14ac:dyDescent="0.3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5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5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278</v>
      </c>
      <c r="J15" s="31"/>
      <c r="K15" s="109" t="s">
        <v>216</v>
      </c>
      <c r="L15" s="53" t="s">
        <v>309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5">
      <c r="A16" s="59">
        <v>2</v>
      </c>
      <c r="B16" s="52" t="s">
        <v>291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278</v>
      </c>
      <c r="K16" s="59" t="s">
        <v>216</v>
      </c>
      <c r="L16" s="52" t="s">
        <v>309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5">
      <c r="A17" s="59">
        <v>3</v>
      </c>
      <c r="B17" s="52" t="s">
        <v>186</v>
      </c>
      <c r="C17" s="53" t="s">
        <v>277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278</v>
      </c>
      <c r="J17" s="31"/>
      <c r="K17" s="109" t="s">
        <v>58</v>
      </c>
      <c r="L17" s="53" t="s">
        <v>279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5">
      <c r="A18" s="59">
        <v>4</v>
      </c>
      <c r="B18" s="52" t="s">
        <v>187</v>
      </c>
      <c r="C18" s="53" t="s">
        <v>277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278</v>
      </c>
      <c r="J18" s="31"/>
      <c r="K18" s="109" t="s">
        <v>58</v>
      </c>
      <c r="L18" s="53" t="s">
        <v>279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5">
      <c r="A19" s="59">
        <v>5</v>
      </c>
      <c r="B19" s="52" t="s">
        <v>188</v>
      </c>
      <c r="C19" s="53" t="s">
        <v>277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278</v>
      </c>
      <c r="J19" s="31"/>
      <c r="K19" s="109" t="s">
        <v>58</v>
      </c>
      <c r="L19" s="53" t="s">
        <v>279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5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278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5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278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5">
      <c r="A22" s="59">
        <v>8</v>
      </c>
      <c r="B22" s="52" t="s">
        <v>196</v>
      </c>
      <c r="C22" s="53" t="s">
        <v>293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278</v>
      </c>
      <c r="J22" s="31"/>
      <c r="K22" s="109" t="s">
        <v>64</v>
      </c>
      <c r="L22" s="53" t="s">
        <v>283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5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278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5">
      <c r="A24" s="59">
        <v>10</v>
      </c>
      <c r="B24" s="52" t="s">
        <v>217</v>
      </c>
      <c r="C24" s="53" t="s">
        <v>305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278</v>
      </c>
      <c r="J24" s="31"/>
      <c r="K24" s="109" t="s">
        <v>216</v>
      </c>
      <c r="L24" s="53" t="s">
        <v>309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5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278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5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278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5">
      <c r="A27" s="59">
        <v>13</v>
      </c>
      <c r="B27" s="52" t="s">
        <v>289</v>
      </c>
      <c r="C27" s="52" t="s">
        <v>288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278</v>
      </c>
      <c r="K27" s="59" t="s">
        <v>216</v>
      </c>
      <c r="L27" s="52" t="s">
        <v>309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5">
      <c r="A28" s="59">
        <v>14</v>
      </c>
      <c r="B28" s="52" t="s">
        <v>290</v>
      </c>
      <c r="C28" s="52" t="s">
        <v>288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278</v>
      </c>
      <c r="K28" s="59" t="s">
        <v>216</v>
      </c>
      <c r="L28" s="52" t="s">
        <v>309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5">
      <c r="A29" s="59">
        <v>15</v>
      </c>
      <c r="B29" s="52" t="s">
        <v>292</v>
      </c>
      <c r="C29" s="52" t="s">
        <v>288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278</v>
      </c>
      <c r="K29" s="59" t="s">
        <v>216</v>
      </c>
      <c r="L29" s="52" t="s">
        <v>309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5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278</v>
      </c>
      <c r="J30" s="31"/>
      <c r="K30" s="109" t="s">
        <v>216</v>
      </c>
      <c r="L30" s="52" t="s">
        <v>309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5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278</v>
      </c>
      <c r="J31" s="31"/>
      <c r="K31" s="109" t="s">
        <v>216</v>
      </c>
      <c r="L31" s="52" t="s">
        <v>309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5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278</v>
      </c>
      <c r="K32" s="59" t="s">
        <v>216</v>
      </c>
      <c r="L32" s="52" t="s">
        <v>309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5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278</v>
      </c>
      <c r="K33" s="109" t="s">
        <v>216</v>
      </c>
      <c r="L33" s="52" t="s">
        <v>309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5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309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5">
      <c r="A35" s="59">
        <v>21</v>
      </c>
      <c r="B35" s="52" t="s">
        <v>284</v>
      </c>
      <c r="C35" s="53" t="s">
        <v>274</v>
      </c>
      <c r="D35" s="112">
        <v>42</v>
      </c>
      <c r="E35" s="146">
        <v>1</v>
      </c>
      <c r="F35" s="97">
        <f t="shared" si="0"/>
        <v>42</v>
      </c>
      <c r="H35" s="52"/>
      <c r="I35" s="64" t="s">
        <v>280</v>
      </c>
      <c r="K35" s="109" t="s">
        <v>216</v>
      </c>
      <c r="L35" s="53" t="s">
        <v>309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5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275</v>
      </c>
      <c r="N36" s="62"/>
      <c r="O36" s="70"/>
      <c r="P36" s="91"/>
      <c r="R36" s="59"/>
      <c r="S36" s="103"/>
      <c r="T36" s="99"/>
    </row>
    <row r="37" spans="1:23" s="65" customFormat="1" x14ac:dyDescent="0.25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5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5">
      <c r="A39" s="59">
        <v>25</v>
      </c>
      <c r="B39" s="52" t="s">
        <v>285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5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5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5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5">
      <c r="A43" s="59">
        <v>29</v>
      </c>
      <c r="B43" s="52" t="s">
        <v>287</v>
      </c>
      <c r="C43" s="53" t="s">
        <v>281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282</v>
      </c>
      <c r="K43" s="153" t="s">
        <v>216</v>
      </c>
      <c r="L43" s="53" t="s">
        <v>309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5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5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5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5">
      <c r="A47" s="59">
        <v>33</v>
      </c>
      <c r="B47" s="52" t="s">
        <v>303</v>
      </c>
      <c r="C47" s="52" t="s">
        <v>296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5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275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5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306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5">
      <c r="A50" s="59">
        <v>36</v>
      </c>
      <c r="B50" s="52" t="s">
        <v>207</v>
      </c>
      <c r="C50" s="53" t="s">
        <v>294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306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5">
      <c r="A51" s="59">
        <v>37</v>
      </c>
      <c r="B51" s="52" t="s">
        <v>185</v>
      </c>
      <c r="C51" s="53" t="s">
        <v>297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306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5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3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8" thickBot="1" x14ac:dyDescent="0.3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5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5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8" thickBot="1" x14ac:dyDescent="0.3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8" thickBot="1" x14ac:dyDescent="0.3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5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5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275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5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3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8" thickBot="1" x14ac:dyDescent="0.3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5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5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8" thickBot="1" x14ac:dyDescent="0.3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8" thickBot="1" x14ac:dyDescent="0.3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5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5">
      <c r="A69" s="59">
        <v>1</v>
      </c>
      <c r="B69" s="52" t="s">
        <v>302</v>
      </c>
      <c r="C69" s="52" t="s">
        <v>298</v>
      </c>
      <c r="D69" s="112">
        <v>30</v>
      </c>
      <c r="E69" s="147">
        <v>1</v>
      </c>
      <c r="F69" s="97">
        <f t="shared" ref="F69:F74" si="1">D69*E69</f>
        <v>30</v>
      </c>
      <c r="G69" s="117"/>
      <c r="H69" s="112"/>
      <c r="I69" s="64" t="s">
        <v>308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5">
      <c r="A70" s="59">
        <v>2</v>
      </c>
      <c r="B70" s="52" t="s">
        <v>240</v>
      </c>
      <c r="C70" s="52" t="s">
        <v>242</v>
      </c>
      <c r="D70" s="112">
        <v>500</v>
      </c>
      <c r="E70" s="147">
        <v>1</v>
      </c>
      <c r="F70" s="97">
        <f t="shared" si="1"/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5">
      <c r="A71" s="59">
        <v>3</v>
      </c>
      <c r="B71" s="52" t="s">
        <v>241</v>
      </c>
      <c r="C71" s="52" t="s">
        <v>243</v>
      </c>
      <c r="D71" s="112">
        <v>248</v>
      </c>
      <c r="E71" s="147">
        <v>1</v>
      </c>
      <c r="F71" s="97">
        <f t="shared" si="1"/>
        <v>248</v>
      </c>
      <c r="G71" s="117"/>
      <c r="H71" s="112"/>
      <c r="I71" s="64" t="s">
        <v>167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5">
      <c r="A72" s="59">
        <v>4</v>
      </c>
      <c r="B72" s="52" t="s">
        <v>300</v>
      </c>
      <c r="C72" s="52" t="s">
        <v>296</v>
      </c>
      <c r="D72" s="112">
        <v>750</v>
      </c>
      <c r="E72" s="147">
        <v>1</v>
      </c>
      <c r="F72" s="97">
        <f t="shared" si="1"/>
        <v>750</v>
      </c>
      <c r="G72" s="117"/>
      <c r="H72" s="112"/>
      <c r="I72" s="64" t="s">
        <v>164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5">
      <c r="A73" s="59">
        <v>5</v>
      </c>
      <c r="B73" s="52" t="s">
        <v>301</v>
      </c>
      <c r="C73" s="52" t="s">
        <v>297</v>
      </c>
      <c r="D73" s="112">
        <v>171</v>
      </c>
      <c r="E73" s="147">
        <v>1</v>
      </c>
      <c r="F73" s="97">
        <f t="shared" si="1"/>
        <v>171</v>
      </c>
      <c r="G73" s="117"/>
      <c r="H73" s="112"/>
      <c r="I73" s="64" t="s">
        <v>306</v>
      </c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5">
      <c r="A74" s="59">
        <v>6</v>
      </c>
      <c r="B74" s="52" t="s">
        <v>299</v>
      </c>
      <c r="C74" s="52" t="s">
        <v>295</v>
      </c>
      <c r="D74" s="112">
        <v>248</v>
      </c>
      <c r="E74" s="147">
        <v>1</v>
      </c>
      <c r="F74" s="97">
        <f t="shared" si="1"/>
        <v>248</v>
      </c>
      <c r="G74" s="117"/>
      <c r="H74" s="112"/>
      <c r="I74" s="64"/>
      <c r="K74" s="150" t="s">
        <v>58</v>
      </c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x14ac:dyDescent="0.25">
      <c r="A75" s="51"/>
      <c r="B75" s="52"/>
      <c r="C75" s="52"/>
      <c r="D75" s="67"/>
      <c r="E75" s="68"/>
      <c r="F75" s="97"/>
      <c r="G75" s="117"/>
      <c r="H75" s="112"/>
      <c r="I75" s="64"/>
      <c r="K75" s="59"/>
      <c r="L75" s="52"/>
      <c r="N75" s="62"/>
      <c r="O75" s="70"/>
      <c r="P75" s="91"/>
      <c r="R75" s="59"/>
      <c r="S75" s="62"/>
      <c r="T75" s="63"/>
      <c r="U75" s="31"/>
      <c r="V75" s="31"/>
      <c r="W75" s="31"/>
      <c r="X75" s="58"/>
    </row>
    <row r="76" spans="1:24" s="65" customFormat="1" ht="7.5" customHeight="1" thickBot="1" x14ac:dyDescent="0.3">
      <c r="A76" s="79"/>
      <c r="B76" s="80"/>
      <c r="C76" s="80"/>
      <c r="D76" s="81"/>
      <c r="E76" s="82"/>
      <c r="F76" s="98"/>
      <c r="G76" s="113"/>
      <c r="H76" s="113"/>
      <c r="I76" s="111"/>
      <c r="K76" s="79"/>
      <c r="L76" s="80"/>
      <c r="M76" s="77"/>
      <c r="N76" s="85"/>
      <c r="O76" s="95"/>
      <c r="P76" s="93"/>
      <c r="R76" s="79"/>
      <c r="S76" s="85"/>
      <c r="T76" s="78"/>
      <c r="W76" s="71"/>
    </row>
    <row r="77" spans="1:24" s="65" customFormat="1" ht="13.8" thickBot="1" x14ac:dyDescent="0.3">
      <c r="A77" s="86"/>
      <c r="B77" s="87"/>
      <c r="C77" s="87"/>
      <c r="D77" s="88">
        <f>SUM(D69:D75)</f>
        <v>1947</v>
      </c>
      <c r="E77" s="89"/>
      <c r="F77" s="88">
        <f>SUM(F69:F75)</f>
        <v>1947</v>
      </c>
      <c r="G77" s="114"/>
      <c r="H77" s="114"/>
      <c r="I77" s="110"/>
      <c r="K77" s="86"/>
      <c r="L77" s="87"/>
      <c r="M77" s="83"/>
      <c r="N77" s="90"/>
      <c r="O77" s="96"/>
      <c r="P77" s="94"/>
      <c r="R77" s="86"/>
      <c r="S77" s="90"/>
      <c r="T77" s="84"/>
      <c r="X77" s="66"/>
    </row>
    <row r="78" spans="1:24" s="65" customFormat="1" x14ac:dyDescent="0.25">
      <c r="D78" s="66"/>
      <c r="E78" s="61"/>
      <c r="F78" s="66"/>
      <c r="G78" s="66"/>
      <c r="H78" s="66"/>
      <c r="O78" s="71"/>
      <c r="P78" s="66"/>
      <c r="X78" s="66"/>
    </row>
    <row r="79" spans="1:24" s="65" customFormat="1" x14ac:dyDescent="0.25">
      <c r="D79" s="66"/>
      <c r="E79" s="61"/>
      <c r="F79" s="66"/>
      <c r="G79" s="66"/>
      <c r="H79" s="66"/>
      <c r="O79" s="71"/>
      <c r="P79" s="66"/>
      <c r="X79" s="66"/>
    </row>
    <row r="80" spans="1:24" s="65" customFormat="1" ht="13.8" thickBot="1" x14ac:dyDescent="0.3">
      <c r="B80" s="75" t="s">
        <v>155</v>
      </c>
      <c r="E80" s="61"/>
      <c r="F80" s="66"/>
      <c r="G80" s="66"/>
      <c r="H80" s="66"/>
      <c r="O80" s="71"/>
      <c r="P80" s="66"/>
      <c r="X80" s="66"/>
    </row>
    <row r="81" spans="1:20" ht="13.8" thickBot="1" x14ac:dyDescent="0.3">
      <c r="A81" s="35"/>
      <c r="B81" s="38" t="s">
        <v>15</v>
      </c>
      <c r="C81" s="36" t="s">
        <v>24</v>
      </c>
      <c r="D81" s="36" t="s">
        <v>57</v>
      </c>
      <c r="E81" s="36" t="s">
        <v>27</v>
      </c>
      <c r="F81" s="36" t="s">
        <v>33</v>
      </c>
      <c r="G81" s="106" t="s">
        <v>160</v>
      </c>
      <c r="H81" s="106" t="s">
        <v>158</v>
      </c>
      <c r="I81" s="40" t="s">
        <v>26</v>
      </c>
      <c r="J81" s="41"/>
      <c r="K81" s="42" t="s">
        <v>25</v>
      </c>
      <c r="L81" s="36" t="s">
        <v>55</v>
      </c>
      <c r="M81" s="37" t="s">
        <v>34</v>
      </c>
      <c r="N81" s="38" t="s">
        <v>59</v>
      </c>
      <c r="O81" s="36" t="s">
        <v>35</v>
      </c>
      <c r="P81" s="39" t="s">
        <v>36</v>
      </c>
      <c r="Q81" s="41"/>
      <c r="R81" s="42" t="s">
        <v>37</v>
      </c>
      <c r="S81" s="38" t="s">
        <v>38</v>
      </c>
      <c r="T81" s="39" t="s">
        <v>50</v>
      </c>
    </row>
    <row r="82" spans="1:20" s="65" customFormat="1" ht="7.5" customHeight="1" x14ac:dyDescent="0.25">
      <c r="A82" s="43"/>
      <c r="B82" s="45"/>
      <c r="C82" s="44"/>
      <c r="D82" s="44"/>
      <c r="E82" s="44"/>
      <c r="F82" s="44"/>
      <c r="G82" s="108"/>
      <c r="H82" s="108"/>
      <c r="I82" s="122"/>
      <c r="J82" s="41"/>
      <c r="K82" s="50"/>
      <c r="L82" s="47"/>
      <c r="M82" s="41"/>
      <c r="N82" s="46"/>
      <c r="O82" s="47"/>
      <c r="P82" s="49"/>
      <c r="Q82" s="41"/>
      <c r="R82" s="50"/>
      <c r="S82" s="46"/>
      <c r="T82" s="49"/>
    </row>
    <row r="83" spans="1:20" s="65" customFormat="1" x14ac:dyDescent="0.25">
      <c r="A83" s="59">
        <v>1</v>
      </c>
      <c r="B83" s="62" t="s">
        <v>256</v>
      </c>
      <c r="C83" s="52" t="s">
        <v>244</v>
      </c>
      <c r="D83" s="67">
        <v>804</v>
      </c>
      <c r="E83" s="68">
        <v>1</v>
      </c>
      <c r="F83" s="97">
        <f>D83*E83</f>
        <v>804</v>
      </c>
      <c r="G83" s="112"/>
      <c r="H83" s="112"/>
      <c r="I83" s="64" t="s">
        <v>307</v>
      </c>
      <c r="K83" s="59" t="s">
        <v>270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5">
      <c r="A84" s="59">
        <v>2</v>
      </c>
      <c r="B84" s="62" t="s">
        <v>257</v>
      </c>
      <c r="C84" s="52" t="s">
        <v>245</v>
      </c>
      <c r="D84" s="67">
        <v>215</v>
      </c>
      <c r="E84" s="68">
        <v>1</v>
      </c>
      <c r="F84" s="97">
        <f t="shared" ref="F84:F89" si="2">D84*E84</f>
        <v>215</v>
      </c>
      <c r="G84" s="112"/>
      <c r="H84" s="112"/>
      <c r="I84" s="64" t="s">
        <v>307</v>
      </c>
      <c r="K84" s="59" t="s">
        <v>58</v>
      </c>
      <c r="L84" s="53" t="s">
        <v>148</v>
      </c>
      <c r="N84" s="62"/>
      <c r="O84" s="70"/>
      <c r="P84" s="91"/>
      <c r="R84" s="102"/>
      <c r="S84" s="103"/>
      <c r="T84" s="99"/>
    </row>
    <row r="85" spans="1:20" s="65" customFormat="1" x14ac:dyDescent="0.25">
      <c r="A85" s="59">
        <v>3</v>
      </c>
      <c r="B85" s="62" t="s">
        <v>258</v>
      </c>
      <c r="C85" s="52" t="s">
        <v>246</v>
      </c>
      <c r="D85" s="67">
        <f>543+636</f>
        <v>1179</v>
      </c>
      <c r="E85" s="68">
        <v>1</v>
      </c>
      <c r="F85" s="97">
        <f t="shared" si="2"/>
        <v>1179</v>
      </c>
      <c r="G85" s="112"/>
      <c r="H85" s="112"/>
      <c r="I85" s="64" t="s">
        <v>307</v>
      </c>
      <c r="K85" s="59" t="s">
        <v>31</v>
      </c>
      <c r="L85" s="53" t="s">
        <v>276</v>
      </c>
      <c r="N85" s="62"/>
      <c r="O85" s="70"/>
      <c r="P85" s="91"/>
      <c r="R85" s="102"/>
      <c r="S85" s="103"/>
      <c r="T85" s="99"/>
    </row>
    <row r="86" spans="1:20" s="65" customFormat="1" x14ac:dyDescent="0.25">
      <c r="A86" s="59">
        <v>4</v>
      </c>
      <c r="B86" s="62" t="s">
        <v>259</v>
      </c>
      <c r="C86" s="52" t="s">
        <v>247</v>
      </c>
      <c r="D86" s="67">
        <v>1625</v>
      </c>
      <c r="E86" s="68">
        <v>1</v>
      </c>
      <c r="F86" s="97">
        <f t="shared" si="2"/>
        <v>1625</v>
      </c>
      <c r="G86" s="112"/>
      <c r="H86" s="112"/>
      <c r="I86" s="64" t="s">
        <v>307</v>
      </c>
      <c r="K86" s="109" t="s">
        <v>31</v>
      </c>
      <c r="L86" s="53" t="s">
        <v>148</v>
      </c>
      <c r="N86" s="62"/>
      <c r="O86" s="70"/>
      <c r="P86" s="91"/>
      <c r="R86" s="102"/>
      <c r="S86" s="103"/>
      <c r="T86" s="99"/>
    </row>
    <row r="87" spans="1:20" s="65" customFormat="1" x14ac:dyDescent="0.25">
      <c r="A87" s="59">
        <v>5</v>
      </c>
      <c r="B87" s="62" t="s">
        <v>260</v>
      </c>
      <c r="C87" s="52" t="s">
        <v>248</v>
      </c>
      <c r="D87" s="67">
        <f>1631+950</f>
        <v>2581</v>
      </c>
      <c r="E87" s="68">
        <v>1</v>
      </c>
      <c r="F87" s="97">
        <f t="shared" si="2"/>
        <v>2581</v>
      </c>
      <c r="G87" s="112"/>
      <c r="H87" s="112"/>
      <c r="I87" s="64" t="s">
        <v>307</v>
      </c>
      <c r="K87" s="109" t="s">
        <v>270</v>
      </c>
      <c r="L87" s="53" t="s">
        <v>275</v>
      </c>
      <c r="N87" s="62"/>
      <c r="O87" s="70"/>
      <c r="P87" s="91"/>
      <c r="R87" s="102"/>
      <c r="S87" s="103"/>
      <c r="T87" s="99"/>
    </row>
    <row r="88" spans="1:20" s="65" customFormat="1" x14ac:dyDescent="0.25">
      <c r="A88" s="59">
        <v>6</v>
      </c>
      <c r="B88" s="62" t="s">
        <v>261</v>
      </c>
      <c r="C88" s="52" t="s">
        <v>249</v>
      </c>
      <c r="D88" s="67">
        <f>1242+420</f>
        <v>1662</v>
      </c>
      <c r="E88" s="68">
        <v>1</v>
      </c>
      <c r="F88" s="97">
        <f t="shared" si="2"/>
        <v>1662</v>
      </c>
      <c r="G88" s="112"/>
      <c r="H88" s="112"/>
      <c r="I88" s="64" t="s">
        <v>307</v>
      </c>
      <c r="K88" s="109" t="s">
        <v>270</v>
      </c>
      <c r="L88" s="53" t="s">
        <v>276</v>
      </c>
      <c r="N88" s="62"/>
      <c r="O88" s="70"/>
      <c r="P88" s="91"/>
      <c r="R88" s="102"/>
      <c r="S88" s="103"/>
      <c r="T88" s="99"/>
    </row>
    <row r="89" spans="1:20" s="65" customFormat="1" x14ac:dyDescent="0.25">
      <c r="A89" s="59">
        <v>7</v>
      </c>
      <c r="B89" s="62" t="s">
        <v>262</v>
      </c>
      <c r="C89" s="52" t="s">
        <v>250</v>
      </c>
      <c r="D89" s="67">
        <v>573</v>
      </c>
      <c r="E89" s="68">
        <v>1</v>
      </c>
      <c r="F89" s="97">
        <f t="shared" si="2"/>
        <v>573</v>
      </c>
      <c r="G89" s="112"/>
      <c r="H89" s="112"/>
      <c r="I89" s="64" t="s">
        <v>307</v>
      </c>
      <c r="K89" s="109" t="s">
        <v>270</v>
      </c>
      <c r="L89" s="53" t="s">
        <v>148</v>
      </c>
      <c r="N89" s="62"/>
      <c r="O89" s="70"/>
      <c r="P89" s="91"/>
      <c r="R89" s="102"/>
      <c r="S89" s="103"/>
      <c r="T89" s="99"/>
    </row>
    <row r="90" spans="1:20" s="65" customFormat="1" x14ac:dyDescent="0.25">
      <c r="A90" s="59">
        <v>8</v>
      </c>
      <c r="B90" s="62" t="s">
        <v>263</v>
      </c>
      <c r="C90" s="52" t="s">
        <v>251</v>
      </c>
      <c r="D90" s="67">
        <v>1270</v>
      </c>
      <c r="E90" s="68">
        <v>0.2</v>
      </c>
      <c r="F90" s="97">
        <f>D90*E90</f>
        <v>254</v>
      </c>
      <c r="G90" s="112"/>
      <c r="H90" s="112"/>
      <c r="I90" s="64" t="s">
        <v>307</v>
      </c>
      <c r="K90" s="109" t="s">
        <v>271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5">
      <c r="A91" s="59">
        <v>9</v>
      </c>
      <c r="B91" s="62" t="s">
        <v>264</v>
      </c>
      <c r="C91" s="52" t="s">
        <v>252</v>
      </c>
      <c r="D91" s="67">
        <f>F91/E91</f>
        <v>1827.0588235294117</v>
      </c>
      <c r="E91" s="68">
        <v>0.85</v>
      </c>
      <c r="F91" s="97">
        <v>1553</v>
      </c>
      <c r="G91" s="112"/>
      <c r="H91" s="112"/>
      <c r="I91" s="64" t="s">
        <v>307</v>
      </c>
      <c r="K91" s="59" t="s">
        <v>110</v>
      </c>
      <c r="L91" s="53"/>
      <c r="N91" s="62"/>
      <c r="O91" s="70"/>
      <c r="P91" s="91"/>
      <c r="R91" s="102"/>
      <c r="S91" s="103"/>
      <c r="T91" s="99"/>
    </row>
    <row r="92" spans="1:20" s="65" customFormat="1" x14ac:dyDescent="0.25">
      <c r="A92" s="59">
        <v>10</v>
      </c>
      <c r="B92" s="62" t="s">
        <v>265</v>
      </c>
      <c r="C92" s="52" t="s">
        <v>253</v>
      </c>
      <c r="D92" s="67">
        <v>934</v>
      </c>
      <c r="E92" s="68">
        <v>1</v>
      </c>
      <c r="F92" s="97">
        <f>D92*E92</f>
        <v>934</v>
      </c>
      <c r="G92" s="112"/>
      <c r="H92" s="112"/>
      <c r="I92" s="64" t="s">
        <v>307</v>
      </c>
      <c r="K92" s="59" t="s">
        <v>270</v>
      </c>
      <c r="L92" s="53" t="s">
        <v>148</v>
      </c>
      <c r="N92" s="62"/>
      <c r="O92" s="70"/>
      <c r="P92" s="91"/>
      <c r="R92" s="102"/>
      <c r="S92" s="103"/>
      <c r="T92" s="99"/>
    </row>
    <row r="93" spans="1:20" s="65" customFormat="1" x14ac:dyDescent="0.25">
      <c r="A93" s="59">
        <v>11</v>
      </c>
      <c r="B93" s="62" t="s">
        <v>267</v>
      </c>
      <c r="C93" s="52" t="s">
        <v>255</v>
      </c>
      <c r="D93" s="67">
        <f>810+12</f>
        <v>822</v>
      </c>
      <c r="E93" s="68">
        <v>1</v>
      </c>
      <c r="F93" s="97">
        <f>D93*E93</f>
        <v>822</v>
      </c>
      <c r="G93" s="112"/>
      <c r="H93" s="112"/>
      <c r="I93" s="64" t="s">
        <v>307</v>
      </c>
      <c r="K93" s="59" t="s">
        <v>270</v>
      </c>
      <c r="L93" s="53" t="s">
        <v>276</v>
      </c>
      <c r="N93" s="62"/>
      <c r="O93" s="70"/>
      <c r="P93" s="91"/>
      <c r="R93" s="102"/>
      <c r="S93" s="103"/>
      <c r="T93" s="99"/>
    </row>
    <row r="94" spans="1:20" s="65" customFormat="1" x14ac:dyDescent="0.25">
      <c r="A94" s="59">
        <v>12</v>
      </c>
      <c r="B94" s="62" t="s">
        <v>304</v>
      </c>
      <c r="C94" s="52"/>
      <c r="D94" s="67">
        <v>1386</v>
      </c>
      <c r="E94" s="68">
        <v>1</v>
      </c>
      <c r="F94" s="97">
        <f>D94*E94</f>
        <v>1386</v>
      </c>
      <c r="G94" s="112"/>
      <c r="H94" s="112"/>
      <c r="I94" s="64" t="s">
        <v>307</v>
      </c>
      <c r="J94" s="31"/>
      <c r="K94" s="109" t="s">
        <v>110</v>
      </c>
      <c r="L94" s="53"/>
      <c r="M94" s="31"/>
      <c r="N94" s="56"/>
      <c r="O94" s="54"/>
      <c r="P94" s="101"/>
      <c r="Q94" s="31"/>
      <c r="R94" s="104"/>
      <c r="S94" s="105"/>
      <c r="T94" s="100"/>
    </row>
    <row r="95" spans="1:20" s="65" customFormat="1" x14ac:dyDescent="0.25">
      <c r="A95" s="59">
        <v>13</v>
      </c>
      <c r="B95" s="62" t="s">
        <v>272</v>
      </c>
      <c r="C95" s="53" t="s">
        <v>268</v>
      </c>
      <c r="D95" s="67">
        <f>860+840</f>
        <v>1700</v>
      </c>
      <c r="E95" s="68">
        <v>1</v>
      </c>
      <c r="F95" s="97">
        <f>D95*E95</f>
        <v>1700</v>
      </c>
      <c r="G95" s="112"/>
      <c r="H95" s="112"/>
      <c r="I95" s="64" t="s">
        <v>307</v>
      </c>
      <c r="K95" s="59" t="s">
        <v>61</v>
      </c>
      <c r="L95" s="53" t="s">
        <v>276</v>
      </c>
      <c r="N95" s="62"/>
      <c r="O95" s="70"/>
      <c r="P95" s="91"/>
      <c r="R95" s="102"/>
      <c r="S95" s="103"/>
      <c r="T95" s="99"/>
    </row>
    <row r="96" spans="1:20" s="65" customFormat="1" x14ac:dyDescent="0.25">
      <c r="A96" s="59">
        <v>14</v>
      </c>
      <c r="B96" s="62" t="s">
        <v>273</v>
      </c>
      <c r="C96" s="53" t="s">
        <v>269</v>
      </c>
      <c r="D96" s="67">
        <v>498</v>
      </c>
      <c r="E96" s="68">
        <v>1</v>
      </c>
      <c r="F96" s="97">
        <f>D96*E96</f>
        <v>498</v>
      </c>
      <c r="G96" s="112"/>
      <c r="H96" s="112"/>
      <c r="I96" s="64" t="s">
        <v>307</v>
      </c>
      <c r="K96" s="59" t="s">
        <v>61</v>
      </c>
      <c r="L96" s="53" t="s">
        <v>275</v>
      </c>
      <c r="N96" s="62"/>
      <c r="O96" s="70"/>
      <c r="P96" s="91"/>
      <c r="R96" s="102"/>
      <c r="S96" s="103"/>
      <c r="T96" s="99"/>
    </row>
    <row r="97" spans="1:25" s="65" customFormat="1" x14ac:dyDescent="0.25">
      <c r="A97" s="59">
        <v>15</v>
      </c>
      <c r="B97" s="62" t="s">
        <v>266</v>
      </c>
      <c r="C97" s="52" t="s">
        <v>254</v>
      </c>
      <c r="D97" s="67">
        <f>F97/E97</f>
        <v>865.78947368421052</v>
      </c>
      <c r="E97" s="68">
        <v>0.76</v>
      </c>
      <c r="F97" s="97">
        <v>658</v>
      </c>
      <c r="G97" s="112"/>
      <c r="H97" s="112"/>
      <c r="I97" s="64" t="s">
        <v>306</v>
      </c>
      <c r="K97" s="59" t="s">
        <v>28</v>
      </c>
      <c r="L97" s="53"/>
      <c r="N97" s="62"/>
      <c r="O97" s="70"/>
      <c r="P97" s="91"/>
      <c r="R97" s="102"/>
      <c r="S97" s="103"/>
      <c r="T97" s="99"/>
    </row>
    <row r="98" spans="1:25" s="65" customFormat="1" x14ac:dyDescent="0.25">
      <c r="A98" s="59"/>
      <c r="B98" s="62"/>
      <c r="C98" s="52"/>
      <c r="E98" s="68"/>
      <c r="F98" s="97"/>
      <c r="G98" s="112"/>
      <c r="H98" s="112"/>
      <c r="I98" s="64"/>
      <c r="K98" s="59"/>
      <c r="L98" s="53"/>
      <c r="N98" s="62"/>
      <c r="O98" s="70"/>
      <c r="P98" s="91"/>
      <c r="R98" s="102"/>
      <c r="S98" s="103"/>
      <c r="T98" s="99"/>
    </row>
    <row r="99" spans="1:25" s="65" customFormat="1" x14ac:dyDescent="0.25">
      <c r="A99" s="59"/>
      <c r="B99" s="62"/>
      <c r="C99" s="52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x14ac:dyDescent="0.25">
      <c r="A100" s="59"/>
      <c r="B100" s="62"/>
      <c r="C100" s="52"/>
      <c r="D100" s="67"/>
      <c r="E100" s="68"/>
      <c r="F100" s="97"/>
      <c r="G100" s="112"/>
      <c r="H100" s="112"/>
      <c r="I100" s="64"/>
      <c r="K100" s="109"/>
      <c r="L100" s="53"/>
      <c r="N100" s="62"/>
      <c r="O100" s="70"/>
      <c r="P100" s="91"/>
      <c r="R100" s="102"/>
      <c r="S100" s="103"/>
      <c r="T100" s="99"/>
    </row>
    <row r="101" spans="1:25" s="65" customFormat="1" ht="6.75" customHeight="1" thickBot="1" x14ac:dyDescent="0.3">
      <c r="A101" s="79"/>
      <c r="B101" s="85"/>
      <c r="C101" s="80"/>
      <c r="D101" s="81"/>
      <c r="E101" s="82"/>
      <c r="F101" s="98"/>
      <c r="G101" s="113"/>
      <c r="H101" s="113"/>
      <c r="I101" s="111"/>
      <c r="K101" s="59"/>
      <c r="L101" s="52"/>
      <c r="N101" s="62"/>
      <c r="O101" s="70"/>
      <c r="P101" s="91"/>
      <c r="R101" s="59"/>
      <c r="S101" s="62"/>
      <c r="T101" s="63"/>
    </row>
    <row r="102" spans="1:25" s="65" customFormat="1" ht="13.8" thickBot="1" x14ac:dyDescent="0.3">
      <c r="A102" s="86"/>
      <c r="B102" s="90"/>
      <c r="C102" s="87"/>
      <c r="D102" s="88">
        <f>SUM(D83:D100)</f>
        <v>17941.848297213623</v>
      </c>
      <c r="E102" s="89"/>
      <c r="F102" s="88">
        <f>SUM(F83:F100)</f>
        <v>16444</v>
      </c>
      <c r="G102" s="114"/>
      <c r="H102" s="114"/>
      <c r="I102" s="110"/>
      <c r="K102" s="86"/>
      <c r="L102" s="87"/>
      <c r="M102" s="83"/>
      <c r="N102" s="90"/>
      <c r="O102" s="96"/>
      <c r="P102" s="94"/>
      <c r="R102" s="86"/>
      <c r="S102" s="90"/>
      <c r="T102" s="84"/>
    </row>
    <row r="103" spans="1:25" s="65" customFormat="1" ht="12" customHeight="1" x14ac:dyDescent="0.25">
      <c r="D103" s="66"/>
      <c r="E103" s="76"/>
      <c r="F103" s="66"/>
      <c r="G103" s="66"/>
      <c r="H103" s="66"/>
      <c r="O103" s="71"/>
      <c r="P103" s="66"/>
    </row>
    <row r="104" spans="1:25" s="65" customFormat="1" hidden="1" x14ac:dyDescent="0.25">
      <c r="B104" s="75" t="s">
        <v>156</v>
      </c>
      <c r="E104" s="61"/>
      <c r="F104" s="66"/>
      <c r="G104" s="66"/>
      <c r="H104" s="66"/>
      <c r="O104" s="71"/>
      <c r="P104" s="66"/>
      <c r="X104" s="66"/>
    </row>
    <row r="105" spans="1:25" s="65" customFormat="1" ht="13.8" hidden="1" thickBot="1" x14ac:dyDescent="0.3">
      <c r="A105" s="35"/>
      <c r="B105" s="38" t="s">
        <v>15</v>
      </c>
      <c r="C105" s="36" t="s">
        <v>24</v>
      </c>
      <c r="D105" s="36" t="s">
        <v>57</v>
      </c>
      <c r="E105" s="36" t="s">
        <v>27</v>
      </c>
      <c r="F105" s="36" t="s">
        <v>33</v>
      </c>
      <c r="G105" s="106" t="s">
        <v>160</v>
      </c>
      <c r="H105" s="106" t="s">
        <v>159</v>
      </c>
      <c r="I105" s="40" t="s">
        <v>26</v>
      </c>
      <c r="J105" s="41"/>
      <c r="K105" s="42" t="s">
        <v>25</v>
      </c>
      <c r="L105" s="36" t="s">
        <v>55</v>
      </c>
      <c r="M105" s="37" t="s">
        <v>34</v>
      </c>
      <c r="N105" s="38" t="s">
        <v>59</v>
      </c>
      <c r="O105" s="36" t="s">
        <v>35</v>
      </c>
      <c r="P105" s="39" t="s">
        <v>36</v>
      </c>
      <c r="Q105" s="41"/>
      <c r="R105" s="42" t="s">
        <v>37</v>
      </c>
      <c r="S105" s="38" t="s">
        <v>38</v>
      </c>
      <c r="T105" s="39" t="s">
        <v>50</v>
      </c>
      <c r="U105" s="31"/>
      <c r="V105" s="31"/>
      <c r="W105" s="31"/>
      <c r="X105" s="31"/>
      <c r="Y105" s="31"/>
    </row>
    <row r="106" spans="1:25" s="65" customFormat="1" ht="13.5" hidden="1" customHeight="1" x14ac:dyDescent="0.25">
      <c r="A106" s="123"/>
      <c r="B106" s="124"/>
      <c r="C106" s="125"/>
      <c r="D106" s="126"/>
      <c r="E106" s="127"/>
      <c r="F106" s="128"/>
      <c r="G106" s="129"/>
      <c r="H106" s="129"/>
      <c r="I106" s="130"/>
      <c r="K106" s="59"/>
      <c r="L106" s="52"/>
      <c r="N106" s="62"/>
      <c r="O106" s="70"/>
      <c r="P106" s="91"/>
      <c r="R106" s="59"/>
      <c r="S106" s="62"/>
      <c r="T106" s="63"/>
    </row>
    <row r="107" spans="1:25" s="65" customFormat="1" hidden="1" x14ac:dyDescent="0.25">
      <c r="A107" s="59"/>
      <c r="B107" s="62"/>
      <c r="C107" s="52"/>
      <c r="D107" s="67"/>
      <c r="E107" s="68"/>
      <c r="F107" s="97"/>
      <c r="G107" s="112"/>
      <c r="H107" s="112"/>
      <c r="I107" s="64"/>
      <c r="K107" s="59"/>
      <c r="L107" s="53"/>
      <c r="N107" s="62"/>
      <c r="O107" s="70"/>
      <c r="P107" s="91"/>
      <c r="R107" s="102"/>
      <c r="S107" s="103"/>
      <c r="T107" s="99"/>
    </row>
    <row r="108" spans="1:25" s="65" customFormat="1" hidden="1" x14ac:dyDescent="0.25">
      <c r="A108" s="59"/>
      <c r="B108" s="62"/>
      <c r="C108" s="53"/>
      <c r="D108" s="67"/>
      <c r="E108" s="55"/>
      <c r="F108" s="97"/>
      <c r="G108" s="112"/>
      <c r="H108" s="112"/>
      <c r="I108" s="64"/>
      <c r="J108" s="31"/>
      <c r="K108" s="109"/>
      <c r="L108" s="53"/>
      <c r="M108" s="31"/>
      <c r="N108" s="56"/>
      <c r="O108" s="54"/>
      <c r="P108" s="101"/>
      <c r="Q108" s="31"/>
      <c r="R108" s="104"/>
      <c r="S108" s="105"/>
      <c r="T108" s="100"/>
    </row>
    <row r="109" spans="1:25" s="65" customFormat="1" hidden="1" x14ac:dyDescent="0.25">
      <c r="A109" s="59"/>
      <c r="B109" s="62"/>
      <c r="C109" s="52"/>
      <c r="D109" s="67"/>
      <c r="E109" s="68"/>
      <c r="F109" s="97"/>
      <c r="G109" s="112"/>
      <c r="H109" s="112"/>
      <c r="I109" s="64"/>
      <c r="K109" s="59"/>
      <c r="L109" s="53"/>
      <c r="N109" s="62"/>
      <c r="O109" s="70"/>
      <c r="P109" s="91"/>
      <c r="R109" s="102"/>
      <c r="S109" s="103"/>
      <c r="T109" s="99"/>
    </row>
    <row r="110" spans="1:25" ht="7.5" hidden="1" customHeight="1" thickBot="1" x14ac:dyDescent="0.3">
      <c r="A110" s="79"/>
      <c r="B110" s="85"/>
      <c r="C110" s="80"/>
      <c r="D110" s="81"/>
      <c r="E110" s="82"/>
      <c r="F110" s="98"/>
      <c r="G110" s="113"/>
      <c r="H110" s="113"/>
      <c r="I110" s="111"/>
      <c r="J110" s="65"/>
      <c r="K110" s="59"/>
      <c r="L110" s="52"/>
      <c r="M110" s="65"/>
      <c r="N110" s="62"/>
      <c r="O110" s="70"/>
      <c r="P110" s="91"/>
      <c r="Q110" s="65"/>
      <c r="R110" s="59"/>
      <c r="S110" s="62"/>
      <c r="T110" s="63"/>
      <c r="U110" s="65"/>
      <c r="V110" s="65"/>
      <c r="W110" s="65"/>
      <c r="X110" s="65"/>
      <c r="Y110" s="65"/>
    </row>
    <row r="111" spans="1:25" ht="13.8" hidden="1" thickBot="1" x14ac:dyDescent="0.3">
      <c r="A111" s="86"/>
      <c r="B111" s="90"/>
      <c r="C111" s="87"/>
      <c r="D111" s="88">
        <f>SUM(D107:D109)</f>
        <v>0</v>
      </c>
      <c r="E111" s="89"/>
      <c r="F111" s="88">
        <f>SUM(F107:F109)</f>
        <v>0</v>
      </c>
      <c r="G111" s="114"/>
      <c r="H111" s="114"/>
      <c r="I111" s="110"/>
      <c r="J111" s="65"/>
      <c r="K111" s="86"/>
      <c r="L111" s="87"/>
      <c r="M111" s="83"/>
      <c r="N111" s="90"/>
      <c r="O111" s="96"/>
      <c r="P111" s="94"/>
      <c r="Q111" s="65"/>
      <c r="R111" s="86"/>
      <c r="S111" s="90"/>
      <c r="T111" s="84"/>
      <c r="U111" s="65"/>
      <c r="V111" s="65"/>
      <c r="W111" s="65"/>
      <c r="X111" s="65"/>
      <c r="Y111" s="65"/>
    </row>
    <row r="112" spans="1:25" hidden="1" x14ac:dyDescent="0.25">
      <c r="O112" s="73"/>
      <c r="Q112" s="74"/>
    </row>
    <row r="113" spans="1:25" hidden="1" x14ac:dyDescent="0.25">
      <c r="O113" s="73"/>
      <c r="Q113" s="74"/>
    </row>
    <row r="114" spans="1:25" s="65" customFormat="1" ht="1.5" hidden="1" customHeight="1" x14ac:dyDescent="0.25">
      <c r="B114" s="75" t="s">
        <v>162</v>
      </c>
      <c r="E114" s="61"/>
      <c r="F114" s="66"/>
      <c r="G114" s="66"/>
      <c r="H114" s="66"/>
      <c r="O114" s="71"/>
      <c r="P114" s="66"/>
      <c r="X114" s="66"/>
    </row>
    <row r="115" spans="1:25" s="65" customFormat="1" ht="13.8" hidden="1" thickBot="1" x14ac:dyDescent="0.3">
      <c r="A115" s="35"/>
      <c r="B115" s="38" t="s">
        <v>15</v>
      </c>
      <c r="C115" s="36" t="s">
        <v>24</v>
      </c>
      <c r="D115" s="36" t="s">
        <v>57</v>
      </c>
      <c r="E115" s="36" t="s">
        <v>27</v>
      </c>
      <c r="F115" s="36" t="s">
        <v>33</v>
      </c>
      <c r="G115" s="106" t="s">
        <v>160</v>
      </c>
      <c r="H115" s="106" t="s">
        <v>159</v>
      </c>
      <c r="I115" s="40" t="s">
        <v>26</v>
      </c>
      <c r="J115" s="41"/>
      <c r="K115" s="42" t="s">
        <v>25</v>
      </c>
      <c r="L115" s="36" t="s">
        <v>55</v>
      </c>
      <c r="M115" s="37" t="s">
        <v>34</v>
      </c>
      <c r="N115" s="38" t="s">
        <v>59</v>
      </c>
      <c r="O115" s="36" t="s">
        <v>35</v>
      </c>
      <c r="P115" s="39" t="s">
        <v>36</v>
      </c>
      <c r="Q115" s="41"/>
      <c r="R115" s="42" t="s">
        <v>37</v>
      </c>
      <c r="S115" s="38" t="s">
        <v>38</v>
      </c>
      <c r="T115" s="39" t="s">
        <v>50</v>
      </c>
      <c r="U115" s="31"/>
      <c r="V115" s="31"/>
      <c r="W115" s="31"/>
      <c r="X115" s="31"/>
      <c r="Y115" s="31"/>
    </row>
    <row r="116" spans="1:25" s="65" customFormat="1" ht="7.5" hidden="1" customHeight="1" x14ac:dyDescent="0.25">
      <c r="A116" s="123"/>
      <c r="B116" s="124"/>
      <c r="C116" s="125"/>
      <c r="D116" s="126"/>
      <c r="E116" s="127"/>
      <c r="F116" s="128"/>
      <c r="G116" s="129"/>
      <c r="H116" s="129"/>
      <c r="I116" s="130"/>
      <c r="K116" s="59"/>
      <c r="L116" s="52"/>
      <c r="N116" s="62"/>
      <c r="O116" s="70"/>
      <c r="P116" s="91"/>
      <c r="R116" s="59"/>
      <c r="S116" s="62"/>
      <c r="T116" s="63"/>
    </row>
    <row r="117" spans="1:25" s="65" customFormat="1" hidden="1" x14ac:dyDescent="0.25">
      <c r="A117" s="59"/>
      <c r="B117" s="62"/>
      <c r="C117" s="52"/>
      <c r="D117" s="67"/>
      <c r="E117" s="68"/>
      <c r="F117" s="97"/>
      <c r="G117" s="112"/>
      <c r="H117" s="112"/>
      <c r="I117" s="64"/>
      <c r="K117" s="59"/>
      <c r="L117" s="53"/>
      <c r="N117" s="62"/>
      <c r="O117" s="70"/>
      <c r="P117" s="91"/>
      <c r="R117" s="102"/>
      <c r="S117" s="103"/>
      <c r="T117" s="99"/>
    </row>
    <row r="118" spans="1:25" s="65" customFormat="1" hidden="1" x14ac:dyDescent="0.25">
      <c r="A118" s="59"/>
      <c r="B118" s="62"/>
      <c r="C118" s="52"/>
      <c r="D118" s="67"/>
      <c r="E118" s="68"/>
      <c r="F118" s="97"/>
      <c r="G118" s="112"/>
      <c r="H118" s="112"/>
      <c r="I118" s="64"/>
      <c r="J118" s="31"/>
      <c r="K118" s="109"/>
      <c r="L118" s="53"/>
      <c r="M118" s="31"/>
      <c r="N118" s="56"/>
      <c r="O118" s="54"/>
      <c r="P118" s="101"/>
      <c r="Q118" s="31"/>
      <c r="R118" s="104"/>
      <c r="S118" s="105"/>
      <c r="T118" s="100"/>
    </row>
    <row r="119" spans="1:25" s="65" customFormat="1" hidden="1" x14ac:dyDescent="0.25">
      <c r="A119" s="59"/>
      <c r="B119" s="62"/>
      <c r="C119" s="52"/>
      <c r="D119" s="67"/>
      <c r="E119" s="68"/>
      <c r="F119" s="97"/>
      <c r="G119" s="112"/>
      <c r="H119" s="112"/>
      <c r="I119" s="64"/>
      <c r="K119" s="109"/>
      <c r="L119" s="53"/>
      <c r="N119" s="62"/>
      <c r="O119" s="70"/>
      <c r="P119" s="91"/>
      <c r="R119" s="102"/>
      <c r="S119" s="103"/>
      <c r="T119" s="99"/>
    </row>
    <row r="120" spans="1:25" s="65" customFormat="1" hidden="1" x14ac:dyDescent="0.25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s="65" customFormat="1" hidden="1" x14ac:dyDescent="0.25">
      <c r="A121" s="59"/>
      <c r="B121" s="62"/>
      <c r="C121" s="53"/>
      <c r="D121" s="67"/>
      <c r="E121" s="68"/>
      <c r="F121" s="97"/>
      <c r="G121" s="112"/>
      <c r="H121" s="112"/>
      <c r="I121" s="64"/>
      <c r="J121" s="31"/>
      <c r="K121" s="109"/>
      <c r="L121" s="53"/>
      <c r="M121" s="31"/>
      <c r="N121" s="56"/>
      <c r="O121" s="54"/>
      <c r="P121" s="101"/>
      <c r="Q121" s="31"/>
      <c r="R121" s="104"/>
      <c r="S121" s="105"/>
      <c r="T121" s="100"/>
    </row>
    <row r="122" spans="1:25" ht="7.5" hidden="1" customHeight="1" thickBot="1" x14ac:dyDescent="0.3">
      <c r="A122" s="79"/>
      <c r="B122" s="85"/>
      <c r="C122" s="80"/>
      <c r="D122" s="81"/>
      <c r="E122" s="82"/>
      <c r="F122" s="98"/>
      <c r="G122" s="113"/>
      <c r="H122" s="113"/>
      <c r="I122" s="111"/>
      <c r="J122" s="65"/>
      <c r="K122" s="59"/>
      <c r="L122" s="52"/>
      <c r="M122" s="65"/>
      <c r="N122" s="62"/>
      <c r="O122" s="70"/>
      <c r="P122" s="91"/>
      <c r="Q122" s="65"/>
      <c r="R122" s="59"/>
      <c r="S122" s="62"/>
      <c r="T122" s="63"/>
      <c r="U122" s="65"/>
      <c r="V122" s="65"/>
      <c r="W122" s="65"/>
      <c r="X122" s="65"/>
      <c r="Y122" s="65"/>
    </row>
    <row r="123" spans="1:25" ht="13.8" hidden="1" thickBot="1" x14ac:dyDescent="0.3">
      <c r="A123" s="86"/>
      <c r="B123" s="90"/>
      <c r="C123" s="87"/>
      <c r="D123" s="88">
        <f>SUM(D117:D121)</f>
        <v>0</v>
      </c>
      <c r="E123" s="89"/>
      <c r="F123" s="88">
        <f>SUM(F117:F121)</f>
        <v>0</v>
      </c>
      <c r="G123" s="114"/>
      <c r="H123" s="114"/>
      <c r="I123" s="110"/>
      <c r="J123" s="65"/>
      <c r="K123" s="86"/>
      <c r="L123" s="87"/>
      <c r="M123" s="83"/>
      <c r="N123" s="90"/>
      <c r="O123" s="96"/>
      <c r="P123" s="94"/>
      <c r="Q123" s="65"/>
      <c r="R123" s="86"/>
      <c r="S123" s="90"/>
      <c r="T123" s="84"/>
      <c r="U123" s="65"/>
      <c r="V123" s="65"/>
      <c r="W123" s="65"/>
      <c r="X123" s="65"/>
      <c r="Y123" s="65"/>
    </row>
    <row r="124" spans="1:25" hidden="1" x14ac:dyDescent="0.25">
      <c r="O124" s="73"/>
      <c r="Q124" s="74"/>
    </row>
    <row r="125" spans="1:25" hidden="1" x14ac:dyDescent="0.25">
      <c r="O125" s="73"/>
      <c r="Q125" s="74"/>
    </row>
    <row r="126" spans="1:25" hidden="1" x14ac:dyDescent="0.25">
      <c r="A126" s="65"/>
      <c r="B126" s="75" t="s">
        <v>157</v>
      </c>
      <c r="C126" s="65"/>
      <c r="D126" s="65"/>
      <c r="E126" s="61"/>
      <c r="F126" s="66"/>
      <c r="G126" s="66"/>
      <c r="H126" s="66"/>
      <c r="I126" s="65"/>
      <c r="J126" s="65"/>
      <c r="K126" s="65"/>
      <c r="L126" s="65"/>
      <c r="M126" s="65"/>
      <c r="N126" s="65"/>
      <c r="O126" s="71"/>
      <c r="P126" s="66"/>
      <c r="Q126" s="65"/>
      <c r="R126" s="65"/>
      <c r="S126" s="65"/>
      <c r="T126" s="65"/>
    </row>
    <row r="127" spans="1:25" ht="13.8" hidden="1" thickBot="1" x14ac:dyDescent="0.3">
      <c r="A127" s="35"/>
      <c r="B127" s="38" t="s">
        <v>15</v>
      </c>
      <c r="C127" s="36" t="s">
        <v>24</v>
      </c>
      <c r="D127" s="36" t="s">
        <v>57</v>
      </c>
      <c r="E127" s="36" t="s">
        <v>27</v>
      </c>
      <c r="F127" s="36" t="s">
        <v>33</v>
      </c>
      <c r="G127" s="106" t="s">
        <v>160</v>
      </c>
      <c r="H127" s="106" t="s">
        <v>158</v>
      </c>
      <c r="I127" s="40" t="s">
        <v>26</v>
      </c>
      <c r="J127" s="41"/>
      <c r="K127" s="42" t="s">
        <v>25</v>
      </c>
      <c r="L127" s="36" t="s">
        <v>55</v>
      </c>
      <c r="M127" s="37" t="s">
        <v>34</v>
      </c>
      <c r="N127" s="38" t="s">
        <v>59</v>
      </c>
      <c r="O127" s="36" t="s">
        <v>35</v>
      </c>
      <c r="P127" s="39" t="s">
        <v>36</v>
      </c>
      <c r="Q127" s="41"/>
      <c r="R127" s="42" t="s">
        <v>37</v>
      </c>
      <c r="S127" s="38" t="s">
        <v>38</v>
      </c>
      <c r="T127" s="39" t="s">
        <v>50</v>
      </c>
    </row>
    <row r="128" spans="1:25" hidden="1" x14ac:dyDescent="0.25">
      <c r="A128" s="123"/>
      <c r="B128" s="124"/>
      <c r="C128" s="125"/>
      <c r="D128" s="126"/>
      <c r="E128" s="127"/>
      <c r="F128" s="128"/>
      <c r="G128" s="129"/>
      <c r="H128" s="129"/>
      <c r="I128" s="130"/>
      <c r="J128" s="65"/>
      <c r="K128" s="59"/>
      <c r="L128" s="52"/>
      <c r="M128" s="65"/>
      <c r="N128" s="62"/>
      <c r="O128" s="70"/>
      <c r="P128" s="91"/>
      <c r="Q128" s="65"/>
      <c r="R128" s="59"/>
      <c r="S128" s="62"/>
      <c r="T128" s="63"/>
    </row>
    <row r="129" spans="1:20" hidden="1" x14ac:dyDescent="0.25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5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5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5">
      <c r="A132" s="59"/>
      <c r="B132" s="62"/>
      <c r="C132" s="52"/>
      <c r="D132" s="67"/>
      <c r="E132" s="68"/>
      <c r="F132" s="97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5">
      <c r="A133" s="59"/>
      <c r="B133" s="62"/>
      <c r="C133" s="52"/>
      <c r="D133" s="116"/>
      <c r="E133" s="68"/>
      <c r="F133" s="116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idden="1" x14ac:dyDescent="0.25">
      <c r="A134" s="59"/>
      <c r="B134" s="62"/>
      <c r="C134" s="52"/>
      <c r="D134" s="67"/>
      <c r="E134" s="68"/>
      <c r="F134" s="6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t="6" hidden="1" customHeight="1" x14ac:dyDescent="0.25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10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idden="1" x14ac:dyDescent="0.25">
      <c r="A136" s="59"/>
      <c r="B136" s="62"/>
      <c r="C136" s="52"/>
      <c r="D136" s="67"/>
      <c r="E136" s="68"/>
      <c r="F136" s="97"/>
      <c r="G136" s="112"/>
      <c r="H136" s="112"/>
      <c r="I136" s="64"/>
      <c r="J136" s="65"/>
      <c r="K136" s="59"/>
      <c r="L136" s="53"/>
      <c r="M136" s="65"/>
      <c r="N136" s="62"/>
      <c r="O136" s="70"/>
      <c r="P136" s="91"/>
      <c r="Q136" s="65"/>
      <c r="R136" s="102"/>
      <c r="S136" s="103"/>
      <c r="T136" s="99"/>
    </row>
    <row r="137" spans="1:20" ht="13.8" hidden="1" thickBot="1" x14ac:dyDescent="0.3">
      <c r="A137" s="79"/>
      <c r="B137" s="85"/>
      <c r="C137" s="80"/>
      <c r="D137" s="81"/>
      <c r="E137" s="82"/>
      <c r="F137" s="98"/>
      <c r="G137" s="113"/>
      <c r="H137" s="113"/>
      <c r="I137" s="111"/>
      <c r="J137" s="65"/>
      <c r="K137" s="59"/>
      <c r="L137" s="52"/>
      <c r="M137" s="65"/>
      <c r="N137" s="62"/>
      <c r="O137" s="70"/>
      <c r="P137" s="91"/>
      <c r="Q137" s="65"/>
      <c r="R137" s="59"/>
      <c r="S137" s="62"/>
      <c r="T137" s="63"/>
    </row>
    <row r="138" spans="1:20" ht="13.8" hidden="1" thickBot="1" x14ac:dyDescent="0.3">
      <c r="A138" s="86"/>
      <c r="B138" s="90"/>
      <c r="C138" s="87"/>
      <c r="D138" s="88">
        <f>SUM(D136,D134)</f>
        <v>0</v>
      </c>
      <c r="E138" s="89"/>
      <c r="F138" s="88">
        <f>SUM(F136,F134)</f>
        <v>0</v>
      </c>
      <c r="G138" s="114"/>
      <c r="H138" s="114"/>
      <c r="I138" s="110"/>
      <c r="J138" s="65"/>
      <c r="K138" s="86"/>
      <c r="L138" s="87"/>
      <c r="M138" s="83"/>
      <c r="N138" s="90"/>
      <c r="O138" s="96"/>
      <c r="P138" s="94"/>
      <c r="Q138" s="65"/>
      <c r="R138" s="86"/>
      <c r="S138" s="90"/>
      <c r="T138" s="84"/>
    </row>
    <row r="139" spans="1:20" x14ac:dyDescent="0.25">
      <c r="O139" s="73"/>
    </row>
    <row r="140" spans="1:20" x14ac:dyDescent="0.25">
      <c r="B140" s="31" t="s">
        <v>286</v>
      </c>
      <c r="F140" s="115"/>
      <c r="O140" s="73"/>
    </row>
    <row r="141" spans="1:20" x14ac:dyDescent="0.25">
      <c r="O141" s="73"/>
    </row>
    <row r="142" spans="1:20" x14ac:dyDescent="0.25">
      <c r="O142" s="73"/>
    </row>
    <row r="143" spans="1:20" x14ac:dyDescent="0.25">
      <c r="O143" s="73"/>
    </row>
    <row r="144" spans="1:20" x14ac:dyDescent="0.25">
      <c r="O144" s="73"/>
    </row>
    <row r="145" spans="15:15" x14ac:dyDescent="0.25">
      <c r="O145" s="73"/>
    </row>
    <row r="146" spans="15:15" x14ac:dyDescent="0.25">
      <c r="O146" s="73"/>
    </row>
    <row r="147" spans="15:15" x14ac:dyDescent="0.25">
      <c r="O147" s="73"/>
    </row>
    <row r="148" spans="15:15" x14ac:dyDescent="0.25">
      <c r="O148" s="73"/>
    </row>
    <row r="149" spans="15:15" x14ac:dyDescent="0.25">
      <c r="O149" s="73"/>
    </row>
    <row r="150" spans="15:15" x14ac:dyDescent="0.25">
      <c r="O150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9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3.2" x14ac:dyDescent="0.25"/>
  <cols>
    <col min="1" max="1" width="15.6640625" customWidth="1"/>
    <col min="2" max="2" width="19" customWidth="1"/>
    <col min="3" max="3" width="17" customWidth="1"/>
    <col min="4" max="4" width="15.6640625" customWidth="1"/>
    <col min="5" max="5" width="14" customWidth="1"/>
    <col min="6" max="6" width="15.6640625" customWidth="1"/>
    <col min="7" max="7" width="18.109375" customWidth="1"/>
    <col min="8" max="8" width="18" customWidth="1"/>
    <col min="9" max="16" width="15.6640625" customWidth="1"/>
  </cols>
  <sheetData>
    <row r="1" spans="1:1" ht="17.399999999999999" x14ac:dyDescent="0.3">
      <c r="A1" s="145" t="s">
        <v>310</v>
      </c>
    </row>
    <row r="22" spans="1:6" x14ac:dyDescent="0.25">
      <c r="A22" s="131" t="s">
        <v>177</v>
      </c>
      <c r="F22" s="131" t="s">
        <v>315</v>
      </c>
    </row>
    <row r="23" spans="1:6" x14ac:dyDescent="0.25">
      <c r="F23" s="131"/>
    </row>
    <row r="44" spans="1:6" x14ac:dyDescent="0.25">
      <c r="A44" s="144"/>
      <c r="F44" s="144"/>
    </row>
    <row r="45" spans="1:6" x14ac:dyDescent="0.25">
      <c r="A45" s="144"/>
      <c r="F45" s="144"/>
    </row>
    <row r="48" spans="1:6" ht="13.8" thickBot="1" x14ac:dyDescent="0.3"/>
    <row r="49" spans="2:6" x14ac:dyDescent="0.25">
      <c r="B49" s="155" t="s">
        <v>313</v>
      </c>
      <c r="C49" s="156"/>
      <c r="E49" s="155" t="s">
        <v>313</v>
      </c>
      <c r="F49" s="156"/>
    </row>
    <row r="50" spans="2:6" ht="13.8" thickBot="1" x14ac:dyDescent="0.3">
      <c r="B50" s="161" t="s">
        <v>311</v>
      </c>
      <c r="C50" s="163"/>
      <c r="E50" s="161" t="s">
        <v>312</v>
      </c>
      <c r="F50" s="163"/>
    </row>
    <row r="51" spans="2:6" x14ac:dyDescent="0.25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5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5">
      <c r="B53" s="157" t="s">
        <v>278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5">
      <c r="B54" s="157" t="s">
        <v>306</v>
      </c>
      <c r="C54" s="159">
        <f>SUMIF('FPL-Projects'!$I$15:$I$51,B54,'FPL-Projects'!$F$15:$F$51)</f>
        <v>747</v>
      </c>
      <c r="E54" s="157" t="s">
        <v>316</v>
      </c>
      <c r="F54" s="159">
        <v>20</v>
      </c>
    </row>
    <row r="55" spans="2:6" x14ac:dyDescent="0.25">
      <c r="B55" s="157" t="s">
        <v>280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5">
      <c r="B56" s="157" t="s">
        <v>282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5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8" thickBot="1" x14ac:dyDescent="0.3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8" thickBot="1" x14ac:dyDescent="0.3">
      <c r="B59" s="9"/>
      <c r="C59" s="165"/>
    </row>
    <row r="60" spans="2:6" ht="13.8" thickBot="1" x14ac:dyDescent="0.3">
      <c r="E60" s="155" t="s">
        <v>314</v>
      </c>
      <c r="F60" s="156"/>
    </row>
    <row r="61" spans="2:6" ht="13.8" thickBot="1" x14ac:dyDescent="0.3">
      <c r="B61" s="155" t="s">
        <v>314</v>
      </c>
      <c r="C61" s="156"/>
      <c r="E61" s="161" t="s">
        <v>312</v>
      </c>
      <c r="F61" s="163"/>
    </row>
    <row r="62" spans="2:6" ht="13.8" thickBot="1" x14ac:dyDescent="0.3">
      <c r="B62" s="161" t="s">
        <v>311</v>
      </c>
      <c r="C62" s="163"/>
      <c r="E62" s="155" t="s">
        <v>58</v>
      </c>
      <c r="F62" s="156">
        <f>SUMIF('FPL-Projects'!$K$83:$K$97,E62,'FPL-Projects'!$F$83:$F$97)</f>
        <v>215</v>
      </c>
    </row>
    <row r="63" spans="2:6" x14ac:dyDescent="0.25">
      <c r="B63" s="157" t="s">
        <v>306</v>
      </c>
      <c r="C63" s="158">
        <f>SUMIF('FPL-Projects'!$I$83:$I$97,B63,'FPL-Projects'!$F$83:$F$97)</f>
        <v>658</v>
      </c>
      <c r="E63" s="157" t="s">
        <v>31</v>
      </c>
      <c r="F63" s="158">
        <f>SUMIF('FPL-Projects'!$K$83:$K$97,E63,'FPL-Projects'!$F$83:$F$97)</f>
        <v>2804</v>
      </c>
    </row>
    <row r="64" spans="2:6" x14ac:dyDescent="0.25">
      <c r="B64" s="157" t="s">
        <v>307</v>
      </c>
      <c r="C64" s="164">
        <f>SUMIF('FPL-Projects'!$I$83:$I$97,B64,'FPL-Projects'!$F$83:$F$97)</f>
        <v>15786</v>
      </c>
      <c r="E64" s="157" t="s">
        <v>61</v>
      </c>
      <c r="F64" s="158">
        <f>SUMIF('FPL-Projects'!$K$83:$K$97,E64,'FPL-Projects'!$F$83:$F$97)</f>
        <v>2198</v>
      </c>
    </row>
    <row r="65" spans="2:6" ht="13.8" thickBot="1" x14ac:dyDescent="0.3">
      <c r="B65" s="161" t="s">
        <v>92</v>
      </c>
      <c r="C65" s="163">
        <f>SUM(C63:C64)</f>
        <v>16444</v>
      </c>
      <c r="E65" s="157" t="s">
        <v>270</v>
      </c>
      <c r="F65" s="158">
        <f>SUMIF('FPL-Projects'!$K$83:$K$97,E65,'FPL-Projects'!$F$83:$F$97)</f>
        <v>7376</v>
      </c>
    </row>
    <row r="66" spans="2:6" x14ac:dyDescent="0.25">
      <c r="E66" s="157" t="s">
        <v>28</v>
      </c>
      <c r="F66" s="158">
        <f>SUMIF('FPL-Projects'!$K$83:$K$97,E66,'FPL-Projects'!$F$83:$F$97)</f>
        <v>658</v>
      </c>
    </row>
    <row r="67" spans="2:6" x14ac:dyDescent="0.25">
      <c r="E67" s="157" t="s">
        <v>271</v>
      </c>
      <c r="F67" s="158">
        <f>SUMIF('FPL-Projects'!$K$83:$K$97,E67,'FPL-Projects'!$F$83:$F$97)</f>
        <v>254</v>
      </c>
    </row>
    <row r="68" spans="2:6" x14ac:dyDescent="0.25">
      <c r="E68" s="157" t="s">
        <v>110</v>
      </c>
      <c r="F68" s="164">
        <f>SUMIF('FPL-Projects'!$K$83:$K$97,E68,'FPL-Projects'!$F$83:$F$97)</f>
        <v>2939</v>
      </c>
    </row>
    <row r="69" spans="2:6" ht="13.8" thickBot="1" x14ac:dyDescent="0.3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11" width="15.6640625" customWidth="1"/>
    <col min="13" max="13" width="8.6640625" bestFit="1" customWidth="1"/>
    <col min="14" max="14" width="14.33203125" bestFit="1" customWidth="1"/>
    <col min="15" max="15" width="20.88671875" bestFit="1" customWidth="1"/>
  </cols>
  <sheetData>
    <row r="1" spans="1:21" ht="13.8" thickBot="1" x14ac:dyDescent="0.3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8" thickBot="1" x14ac:dyDescent="0.3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5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5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5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5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5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5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5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5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5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5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5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5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5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5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5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5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5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5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5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8" thickBot="1" x14ac:dyDescent="0.3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8" thickBot="1" x14ac:dyDescent="0.3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5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5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8" thickBot="1" x14ac:dyDescent="0.3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5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8" thickBot="1" x14ac:dyDescent="0.3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8" thickBot="1" x14ac:dyDescent="0.3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5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5">
      <c r="P31" s="65"/>
      <c r="Q31" s="31"/>
      <c r="R31" s="65"/>
      <c r="S31" s="66"/>
      <c r="T31" s="65"/>
      <c r="U31" s="65"/>
    </row>
    <row r="32" spans="1:21" x14ac:dyDescent="0.25">
      <c r="P32" s="65"/>
      <c r="Q32" s="65"/>
      <c r="R32" s="31"/>
      <c r="S32" s="31"/>
      <c r="T32" s="65"/>
      <c r="U32" s="65"/>
    </row>
    <row r="33" spans="12:21" x14ac:dyDescent="0.25">
      <c r="P33" s="65"/>
      <c r="Q33" s="65"/>
      <c r="R33" s="31"/>
      <c r="S33" s="31"/>
      <c r="T33" s="65"/>
      <c r="U33" s="65"/>
    </row>
    <row r="34" spans="12:21" x14ac:dyDescent="0.25">
      <c r="L34" s="24"/>
      <c r="P34" s="65"/>
      <c r="Q34" s="65"/>
      <c r="R34" s="31"/>
      <c r="S34" s="31"/>
      <c r="T34" s="65"/>
      <c r="U34" s="65"/>
    </row>
    <row r="35" spans="12:21" x14ac:dyDescent="0.25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5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5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5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5">
      <c r="P39" s="65"/>
      <c r="Q39" s="65"/>
      <c r="R39" s="31"/>
      <c r="S39" s="58"/>
      <c r="T39" s="65"/>
      <c r="U39" s="65"/>
    </row>
    <row r="40" spans="12:21" x14ac:dyDescent="0.25">
      <c r="P40" s="65"/>
      <c r="Q40" s="65"/>
      <c r="R40" s="71"/>
      <c r="S40" s="65"/>
      <c r="T40" s="65"/>
      <c r="U40" s="65"/>
    </row>
    <row r="41" spans="12:21" x14ac:dyDescent="0.25">
      <c r="P41" s="65"/>
      <c r="Q41" s="65"/>
      <c r="R41" s="65"/>
      <c r="S41" s="66"/>
      <c r="T41" s="65"/>
      <c r="U41" s="65"/>
    </row>
    <row r="42" spans="12:21" x14ac:dyDescent="0.25">
      <c r="P42" s="65"/>
      <c r="Q42" s="65"/>
      <c r="R42" s="65"/>
      <c r="S42" s="66"/>
      <c r="T42" s="65"/>
      <c r="U42" s="65"/>
    </row>
    <row r="43" spans="12:21" x14ac:dyDescent="0.25">
      <c r="P43" s="65"/>
      <c r="Q43" s="65"/>
      <c r="R43" s="65"/>
      <c r="S43" s="66"/>
      <c r="T43" s="65"/>
      <c r="U43" s="65"/>
    </row>
    <row r="44" spans="12:21" x14ac:dyDescent="0.25">
      <c r="P44" s="65"/>
      <c r="Q44" s="65"/>
      <c r="R44" s="65"/>
      <c r="S44" s="66"/>
      <c r="T44" s="65"/>
      <c r="U44" s="65"/>
    </row>
    <row r="45" spans="12:21" x14ac:dyDescent="0.25">
      <c r="P45" s="65"/>
      <c r="Q45" s="65"/>
      <c r="R45" s="31"/>
      <c r="S45" s="31"/>
      <c r="T45" s="31"/>
      <c r="U45" s="31"/>
    </row>
    <row r="46" spans="12:21" x14ac:dyDescent="0.25">
      <c r="P46" s="65"/>
      <c r="Q46" s="65"/>
      <c r="R46" s="65"/>
      <c r="S46" s="65"/>
      <c r="T46" s="65"/>
      <c r="U46" s="65"/>
    </row>
    <row r="47" spans="12:21" x14ac:dyDescent="0.25">
      <c r="P47" s="65"/>
      <c r="Q47" s="65"/>
      <c r="R47" s="65"/>
      <c r="S47" s="65"/>
      <c r="T47" s="65"/>
      <c r="U47" s="65"/>
    </row>
    <row r="48" spans="12:21" x14ac:dyDescent="0.25">
      <c r="P48" s="65"/>
      <c r="Q48" s="65"/>
      <c r="R48" s="65"/>
      <c r="S48" s="65"/>
      <c r="T48" s="65"/>
      <c r="U48" s="65"/>
    </row>
    <row r="49" spans="12:21" x14ac:dyDescent="0.25">
      <c r="P49" s="65"/>
      <c r="Q49" s="65"/>
      <c r="R49" s="65"/>
      <c r="S49" s="65"/>
      <c r="T49" s="65"/>
      <c r="U49" s="65"/>
    </row>
    <row r="50" spans="12:21" x14ac:dyDescent="0.25">
      <c r="P50" s="65"/>
      <c r="Q50" s="65"/>
      <c r="R50" s="65"/>
      <c r="S50" s="65"/>
      <c r="T50" s="65"/>
      <c r="U50" s="65"/>
    </row>
    <row r="51" spans="12:21" x14ac:dyDescent="0.25">
      <c r="P51" s="65"/>
      <c r="Q51" s="65"/>
      <c r="R51" s="65"/>
      <c r="S51" s="65"/>
      <c r="T51" s="65"/>
      <c r="U51" s="65"/>
    </row>
    <row r="52" spans="12:21" x14ac:dyDescent="0.25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5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5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5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5">
      <c r="P56" s="65"/>
      <c r="Q56" s="65"/>
      <c r="R56" s="65"/>
      <c r="S56" s="65"/>
      <c r="T56" s="65"/>
      <c r="U56" s="65"/>
    </row>
    <row r="57" spans="12:21" x14ac:dyDescent="0.25">
      <c r="P57" s="65"/>
      <c r="Q57" s="65"/>
      <c r="R57" s="65"/>
      <c r="S57" s="65"/>
      <c r="T57" s="65"/>
      <c r="U57" s="65"/>
    </row>
    <row r="58" spans="12:21" x14ac:dyDescent="0.25">
      <c r="P58" s="65"/>
      <c r="Q58" s="65"/>
      <c r="R58" s="65"/>
      <c r="S58" s="65"/>
      <c r="T58" s="65"/>
      <c r="U58" s="65"/>
    </row>
    <row r="59" spans="12:21" x14ac:dyDescent="0.25">
      <c r="P59" s="65"/>
      <c r="Q59" s="65"/>
      <c r="R59" s="65"/>
      <c r="S59" s="65"/>
      <c r="T59" s="65"/>
      <c r="U59" s="65"/>
    </row>
    <row r="60" spans="12:21" x14ac:dyDescent="0.25">
      <c r="P60" s="31"/>
      <c r="Q60" s="31"/>
      <c r="R60" s="65"/>
      <c r="S60" s="65"/>
      <c r="T60" s="65"/>
      <c r="U60" s="65"/>
    </row>
    <row r="61" spans="12:21" x14ac:dyDescent="0.25">
      <c r="P61" s="31"/>
      <c r="Q61" s="65"/>
      <c r="R61" s="65"/>
      <c r="S61" s="65"/>
      <c r="T61" s="65"/>
      <c r="U61" s="65"/>
    </row>
    <row r="62" spans="12:21" x14ac:dyDescent="0.25">
      <c r="P62" s="65"/>
      <c r="Q62" s="65"/>
      <c r="R62" s="65"/>
      <c r="S62" s="65"/>
      <c r="T62" s="65"/>
      <c r="U62" s="65"/>
    </row>
    <row r="63" spans="12:21" x14ac:dyDescent="0.25">
      <c r="Q63" s="65"/>
      <c r="R63" s="65"/>
      <c r="S63" s="65"/>
      <c r="T63" s="65"/>
      <c r="U63" s="65"/>
    </row>
    <row r="64" spans="12:21" x14ac:dyDescent="0.25">
      <c r="Q64" s="65"/>
      <c r="R64" s="65"/>
      <c r="S64" s="65"/>
      <c r="T64" s="65"/>
      <c r="U64" s="65"/>
    </row>
    <row r="65" spans="16:21" x14ac:dyDescent="0.25">
      <c r="Q65" s="65"/>
      <c r="R65" s="65"/>
      <c r="S65" s="65"/>
      <c r="T65" s="65"/>
      <c r="U65" s="65"/>
    </row>
    <row r="66" spans="16:21" x14ac:dyDescent="0.25">
      <c r="Q66" s="65"/>
      <c r="R66" s="65"/>
      <c r="S66" s="65"/>
      <c r="T66" s="65"/>
      <c r="U66" s="65"/>
    </row>
    <row r="67" spans="16:21" x14ac:dyDescent="0.25">
      <c r="Q67" s="31"/>
      <c r="R67" s="65"/>
      <c r="S67" s="65"/>
      <c r="T67" s="65"/>
      <c r="U67" s="65"/>
    </row>
    <row r="68" spans="16:21" x14ac:dyDescent="0.25">
      <c r="Q68" s="31"/>
      <c r="R68" s="65"/>
      <c r="S68" s="65"/>
      <c r="T68" s="65"/>
      <c r="U68" s="65"/>
    </row>
    <row r="69" spans="16:21" x14ac:dyDescent="0.25">
      <c r="Q69" s="65"/>
      <c r="R69" s="65"/>
      <c r="S69" s="65"/>
      <c r="T69" s="65"/>
      <c r="U69" s="65"/>
    </row>
    <row r="70" spans="16:21" x14ac:dyDescent="0.25">
      <c r="Q70" s="31"/>
      <c r="R70" s="65"/>
      <c r="S70" s="65"/>
      <c r="T70" s="65"/>
      <c r="U70" s="65"/>
    </row>
    <row r="71" spans="16:21" x14ac:dyDescent="0.25">
      <c r="Q71" s="65"/>
      <c r="R71" s="65"/>
      <c r="S71" s="65"/>
      <c r="T71" s="65"/>
      <c r="U71" s="65"/>
    </row>
    <row r="72" spans="16:21" x14ac:dyDescent="0.25">
      <c r="P72" s="31"/>
      <c r="Q72" s="65"/>
      <c r="R72" s="65"/>
      <c r="S72" s="65"/>
      <c r="T72" s="65"/>
      <c r="U72" s="65"/>
    </row>
    <row r="73" spans="16:21" x14ac:dyDescent="0.25">
      <c r="P73" s="31"/>
      <c r="Q73" s="65"/>
      <c r="R73" s="65"/>
      <c r="S73" s="66"/>
      <c r="T73" s="65"/>
      <c r="U73" s="65"/>
    </row>
    <row r="74" spans="16:21" x14ac:dyDescent="0.25">
      <c r="P74" s="31"/>
      <c r="Q74" s="65"/>
      <c r="R74" s="31"/>
      <c r="S74" s="31"/>
      <c r="T74" s="31"/>
      <c r="U74" s="65"/>
    </row>
    <row r="75" spans="16:21" x14ac:dyDescent="0.25">
      <c r="P75" s="31"/>
      <c r="Q75" s="65"/>
      <c r="R75" s="65"/>
      <c r="S75" s="65"/>
      <c r="T75" s="65"/>
      <c r="U75" s="65"/>
    </row>
    <row r="76" spans="16:21" x14ac:dyDescent="0.25">
      <c r="P76" s="31"/>
      <c r="Q76" s="65"/>
      <c r="R76" s="65"/>
      <c r="S76" s="65"/>
      <c r="T76" s="65"/>
      <c r="U76" s="65"/>
    </row>
    <row r="77" spans="16:21" x14ac:dyDescent="0.25">
      <c r="P77" s="31"/>
      <c r="Q77" s="65"/>
      <c r="R77" s="65"/>
      <c r="S77" s="65"/>
      <c r="T77" s="65"/>
      <c r="U77" s="65"/>
    </row>
    <row r="78" spans="16:21" x14ac:dyDescent="0.25">
      <c r="P78" s="31"/>
      <c r="Q78" s="65"/>
      <c r="R78" s="65"/>
      <c r="S78" s="65"/>
      <c r="T78" s="65"/>
      <c r="U78" s="65"/>
    </row>
    <row r="79" spans="16:21" x14ac:dyDescent="0.25">
      <c r="Q79" s="31"/>
      <c r="R79" s="65"/>
      <c r="S79" s="65"/>
      <c r="T79" s="65"/>
      <c r="U79" s="31"/>
    </row>
    <row r="80" spans="16:21" x14ac:dyDescent="0.25">
      <c r="Q80" s="31"/>
      <c r="R80" s="65"/>
      <c r="S80" s="65"/>
      <c r="T80" s="65"/>
      <c r="U80" s="31"/>
    </row>
    <row r="81" spans="16:21" x14ac:dyDescent="0.25">
      <c r="Q81" s="31"/>
      <c r="R81" s="31"/>
      <c r="S81" s="31"/>
      <c r="T81" s="31"/>
      <c r="U81" s="31"/>
    </row>
    <row r="82" spans="16:21" x14ac:dyDescent="0.25">
      <c r="Q82" s="31"/>
      <c r="R82" s="31"/>
      <c r="S82" s="31"/>
      <c r="T82" s="31"/>
      <c r="U82" s="31"/>
    </row>
    <row r="83" spans="16:21" x14ac:dyDescent="0.25">
      <c r="Q83" s="31"/>
      <c r="R83" s="65"/>
      <c r="S83" s="66"/>
      <c r="T83" s="65"/>
      <c r="U83" s="65"/>
    </row>
    <row r="84" spans="16:21" x14ac:dyDescent="0.25">
      <c r="Q84" s="31"/>
      <c r="R84" s="31"/>
      <c r="S84" s="31"/>
      <c r="T84" s="31"/>
      <c r="U84" s="65"/>
    </row>
    <row r="85" spans="16:21" x14ac:dyDescent="0.25">
      <c r="Q85" s="31"/>
      <c r="R85" s="65"/>
      <c r="S85" s="65"/>
      <c r="T85" s="65"/>
      <c r="U85" s="65"/>
    </row>
    <row r="86" spans="16:21" x14ac:dyDescent="0.25">
      <c r="P86" s="31"/>
      <c r="Q86" s="31"/>
      <c r="R86" s="65"/>
      <c r="S86" s="65"/>
      <c r="T86" s="65"/>
      <c r="U86" s="65"/>
    </row>
    <row r="87" spans="16:21" x14ac:dyDescent="0.25">
      <c r="P87" s="31"/>
      <c r="Q87" s="31"/>
      <c r="R87" s="65"/>
      <c r="S87" s="65"/>
      <c r="T87" s="65"/>
      <c r="U87" s="65"/>
    </row>
    <row r="88" spans="16:21" x14ac:dyDescent="0.25">
      <c r="P88" s="31"/>
      <c r="Q88" s="31"/>
      <c r="R88" s="65"/>
      <c r="S88" s="65"/>
      <c r="T88" s="65"/>
      <c r="U88" s="65"/>
    </row>
    <row r="89" spans="16:21" x14ac:dyDescent="0.25">
      <c r="P89" s="31"/>
      <c r="Q89" s="31"/>
      <c r="R89" s="65"/>
      <c r="S89" s="65"/>
      <c r="T89" s="65"/>
      <c r="U89" s="65"/>
    </row>
    <row r="90" spans="16:21" x14ac:dyDescent="0.25">
      <c r="P90" s="31"/>
      <c r="Q90" s="31"/>
      <c r="R90" s="65"/>
      <c r="S90" s="65"/>
      <c r="T90" s="65"/>
      <c r="U90" s="65"/>
    </row>
    <row r="91" spans="16:21" x14ac:dyDescent="0.25">
      <c r="R91" s="65"/>
      <c r="S91" s="65"/>
      <c r="T91" s="65"/>
      <c r="U91" s="31"/>
    </row>
    <row r="92" spans="16:21" x14ac:dyDescent="0.25">
      <c r="R92" s="65"/>
      <c r="S92" s="65"/>
      <c r="T92" s="65"/>
      <c r="U92" s="31"/>
    </row>
    <row r="93" spans="16:21" x14ac:dyDescent="0.25">
      <c r="R93" s="31"/>
      <c r="S93" s="31"/>
      <c r="T93" s="31"/>
      <c r="U93" s="31"/>
    </row>
    <row r="94" spans="16:21" x14ac:dyDescent="0.25">
      <c r="R94" s="31"/>
      <c r="S94" s="31"/>
      <c r="T94" s="31"/>
      <c r="U94" s="31"/>
    </row>
    <row r="95" spans="16:21" x14ac:dyDescent="0.25">
      <c r="R95" s="31"/>
      <c r="S95" s="31"/>
      <c r="T95" s="31"/>
      <c r="U95" s="31"/>
    </row>
    <row r="96" spans="16:21" x14ac:dyDescent="0.25">
      <c r="R96" s="31"/>
      <c r="S96" s="31"/>
      <c r="T96" s="31"/>
      <c r="U96" s="31"/>
    </row>
    <row r="97" spans="16:21" x14ac:dyDescent="0.25">
      <c r="R97" s="31"/>
      <c r="S97" s="31"/>
      <c r="T97" s="31"/>
      <c r="U97" s="31"/>
    </row>
    <row r="98" spans="16:21" x14ac:dyDescent="0.25">
      <c r="R98" s="31"/>
      <c r="S98" s="31"/>
      <c r="T98" s="31"/>
      <c r="U98" s="31"/>
    </row>
    <row r="99" spans="16:21" x14ac:dyDescent="0.25">
      <c r="R99" s="31"/>
      <c r="S99" s="31"/>
      <c r="T99" s="31"/>
      <c r="U99" s="31"/>
    </row>
    <row r="100" spans="16:21" x14ac:dyDescent="0.25">
      <c r="R100" s="31"/>
      <c r="S100" s="31"/>
      <c r="T100" s="31"/>
      <c r="U100" s="31"/>
    </row>
    <row r="101" spans="16:21" x14ac:dyDescent="0.25">
      <c r="R101" s="31"/>
      <c r="S101" s="31"/>
      <c r="T101" s="31"/>
      <c r="U101" s="31"/>
    </row>
    <row r="102" spans="16:21" x14ac:dyDescent="0.25">
      <c r="R102" s="31"/>
      <c r="S102" s="31"/>
      <c r="T102" s="31"/>
      <c r="U102" s="31"/>
    </row>
    <row r="103" spans="16:21" x14ac:dyDescent="0.25">
      <c r="R103" s="31"/>
      <c r="S103" s="31"/>
      <c r="T103" s="31"/>
      <c r="U103" s="31"/>
    </row>
    <row r="104" spans="16:21" x14ac:dyDescent="0.25">
      <c r="R104" s="31"/>
      <c r="S104" s="31"/>
      <c r="T104" s="31"/>
      <c r="U104" s="31"/>
    </row>
    <row r="105" spans="16:21" x14ac:dyDescent="0.25">
      <c r="P105" s="31"/>
      <c r="Q105" s="31"/>
      <c r="R105" s="31"/>
      <c r="S105" s="31"/>
      <c r="T105" s="31"/>
      <c r="U105" s="31"/>
    </row>
    <row r="106" spans="16:21" x14ac:dyDescent="0.25">
      <c r="P106" s="31"/>
      <c r="Q106" s="31"/>
      <c r="R106" s="31"/>
      <c r="S106" s="31"/>
      <c r="T106" s="31"/>
      <c r="U106" s="31"/>
    </row>
    <row r="107" spans="16:21" x14ac:dyDescent="0.25">
      <c r="P107" s="31"/>
      <c r="Q107" s="31"/>
      <c r="R107" s="31"/>
      <c r="S107" s="31"/>
      <c r="T107" s="31"/>
      <c r="U107" s="31"/>
    </row>
    <row r="108" spans="16:21" x14ac:dyDescent="0.25">
      <c r="P108" s="31"/>
      <c r="Q108" s="31"/>
      <c r="R108" s="31"/>
      <c r="S108" s="31"/>
      <c r="T108" s="31"/>
      <c r="U108" s="31"/>
    </row>
    <row r="109" spans="16:21" x14ac:dyDescent="0.25">
      <c r="P109" s="31"/>
      <c r="Q109" s="31"/>
      <c r="R109" s="31"/>
      <c r="S109" s="31"/>
      <c r="T109" s="31"/>
      <c r="U109" s="31"/>
    </row>
    <row r="110" spans="16:21" x14ac:dyDescent="0.25">
      <c r="P110" s="31"/>
      <c r="Q110" s="31"/>
      <c r="R110" s="31"/>
      <c r="S110" s="31"/>
      <c r="T110" s="31"/>
      <c r="U110" s="31"/>
    </row>
    <row r="111" spans="16:21" x14ac:dyDescent="0.25">
      <c r="P111" s="31"/>
      <c r="Q111" s="31"/>
      <c r="R111" s="31"/>
      <c r="S111" s="31"/>
      <c r="T111" s="31"/>
      <c r="U111" s="31"/>
    </row>
    <row r="112" spans="16:21" x14ac:dyDescent="0.25">
      <c r="P112" s="31"/>
      <c r="Q112" s="31"/>
      <c r="R112" s="31"/>
      <c r="S112" s="31"/>
      <c r="T112" s="31"/>
      <c r="U112" s="31"/>
    </row>
    <row r="113" spans="12:21" x14ac:dyDescent="0.25">
      <c r="P113" s="31"/>
      <c r="Q113" s="31"/>
      <c r="R113" s="31"/>
      <c r="S113" s="31"/>
      <c r="T113" s="31"/>
      <c r="U113" s="31"/>
    </row>
    <row r="114" spans="12:21" x14ac:dyDescent="0.25">
      <c r="P114" s="31"/>
      <c r="Q114" s="31"/>
      <c r="R114" s="31"/>
      <c r="S114" s="31"/>
      <c r="T114" s="31"/>
      <c r="U114" s="31"/>
    </row>
    <row r="115" spans="12:21" x14ac:dyDescent="0.25">
      <c r="P115" s="31"/>
      <c r="Q115" s="31"/>
      <c r="R115" s="31"/>
      <c r="S115" s="31"/>
      <c r="T115" s="31"/>
      <c r="U115" s="31"/>
    </row>
    <row r="116" spans="12:21" x14ac:dyDescent="0.25">
      <c r="P116" s="31"/>
      <c r="Q116" s="31"/>
      <c r="R116" s="31"/>
      <c r="S116" s="31"/>
      <c r="T116" s="31"/>
      <c r="U116" s="31"/>
    </row>
    <row r="117" spans="12:21" x14ac:dyDescent="0.25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5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5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3.2" x14ac:dyDescent="0.25"/>
  <cols>
    <col min="1" max="4" width="15.6640625" customWidth="1"/>
    <col min="5" max="5" width="6.6640625" customWidth="1"/>
    <col min="6" max="6" width="17.44140625" bestFit="1" customWidth="1"/>
    <col min="7" max="7" width="18.5546875" bestFit="1" customWidth="1"/>
    <col min="8" max="8" width="16.5546875" customWidth="1"/>
    <col min="9" max="14" width="15.6640625" customWidth="1"/>
  </cols>
  <sheetData>
    <row r="21" spans="1:8" x14ac:dyDescent="0.25">
      <c r="A21" s="144" t="s">
        <v>175</v>
      </c>
      <c r="F21" s="144" t="s">
        <v>175</v>
      </c>
    </row>
    <row r="22" spans="1:8" x14ac:dyDescent="0.25">
      <c r="A22" s="144" t="s">
        <v>176</v>
      </c>
      <c r="F22" s="144" t="s">
        <v>176</v>
      </c>
    </row>
    <row r="23" spans="1:8" ht="13.8" thickBot="1" x14ac:dyDescent="0.3"/>
    <row r="24" spans="1:8" ht="13.8" thickBot="1" x14ac:dyDescent="0.3">
      <c r="B24" s="177" t="s">
        <v>169</v>
      </c>
      <c r="C24" s="178"/>
      <c r="G24" s="177" t="s">
        <v>170</v>
      </c>
      <c r="H24" s="178"/>
    </row>
    <row r="25" spans="1:8" x14ac:dyDescent="0.25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5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5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5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5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8" thickBot="1" x14ac:dyDescent="0.3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5">
      <c r="B31" s="137"/>
      <c r="C31" s="137"/>
      <c r="G31" s="137"/>
      <c r="H31" s="137"/>
    </row>
    <row r="35" spans="1:9" x14ac:dyDescent="0.25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5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5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5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5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5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5">
      <c r="A41" s="3" t="s">
        <v>92</v>
      </c>
      <c r="B41" s="141">
        <f>SUM(B36:B40)</f>
        <v>1</v>
      </c>
      <c r="C41" s="142">
        <f>'FPL-Projects'!F102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8" thickBot="1" x14ac:dyDescent="0.3"/>
    <row r="43" spans="1:9" ht="13.8" thickBot="1" x14ac:dyDescent="0.3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5">
      <c r="A44" s="50"/>
      <c r="C44" s="48"/>
      <c r="F44" s="50"/>
      <c r="H44" s="48"/>
      <c r="I44" s="47"/>
    </row>
    <row r="45" spans="1:9" x14ac:dyDescent="0.25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5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5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5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5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5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5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5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5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5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5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5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5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5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5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5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5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5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5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5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5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5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5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5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8" thickBot="1" x14ac:dyDescent="0.3">
      <c r="A69" s="59"/>
      <c r="B69" s="59"/>
      <c r="C69" s="98"/>
      <c r="F69" s="59"/>
      <c r="G69" s="59"/>
      <c r="H69" s="98"/>
      <c r="I69" s="52"/>
    </row>
    <row r="70" spans="1:9" ht="13.8" thickBot="1" x14ac:dyDescent="0.3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5">
      <c r="A71" s="31"/>
      <c r="B71" s="31"/>
      <c r="C71" s="31"/>
      <c r="F71" s="31"/>
      <c r="G71" s="31"/>
      <c r="H71" s="31"/>
      <c r="I71" s="31"/>
    </row>
    <row r="76" spans="1:9" x14ac:dyDescent="0.25">
      <c r="A76" s="115"/>
      <c r="B76" s="31"/>
      <c r="C76" s="31"/>
      <c r="D76" s="31"/>
      <c r="F76" s="115"/>
      <c r="G76" s="31"/>
      <c r="H76" s="31"/>
      <c r="I76" s="31"/>
    </row>
    <row r="77" spans="1:9" x14ac:dyDescent="0.25">
      <c r="A77" s="31"/>
      <c r="B77" s="31"/>
      <c r="C77" s="31"/>
      <c r="D77" s="31"/>
      <c r="F77" s="31"/>
      <c r="G77" s="31"/>
      <c r="H77" s="31"/>
      <c r="I77" s="31"/>
    </row>
    <row r="78" spans="1:9" x14ac:dyDescent="0.25">
      <c r="A78" s="31"/>
      <c r="B78" s="31"/>
      <c r="C78" s="31"/>
      <c r="D78" s="31"/>
      <c r="F78" s="31"/>
      <c r="G78" s="31"/>
      <c r="H78" s="31"/>
      <c r="I78" s="31"/>
    </row>
    <row r="79" spans="1:9" x14ac:dyDescent="0.25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3.2" x14ac:dyDescent="0.25"/>
  <cols>
    <col min="1" max="1" width="11.44140625" bestFit="1" customWidth="1"/>
    <col min="2" max="2" width="32.6640625" bestFit="1" customWidth="1"/>
    <col min="3" max="3" width="30.5546875" bestFit="1" customWidth="1"/>
    <col min="4" max="4" width="27.6640625" bestFit="1" customWidth="1"/>
    <col min="5" max="5" width="20.88671875" bestFit="1" customWidth="1"/>
    <col min="6" max="6" width="22.33203125" bestFit="1" customWidth="1"/>
    <col min="7" max="7" width="21.6640625" bestFit="1" customWidth="1"/>
    <col min="8" max="8" width="4" bestFit="1" customWidth="1"/>
    <col min="9" max="9" width="7.33203125" bestFit="1" customWidth="1"/>
  </cols>
  <sheetData>
    <row r="5" spans="1:7" x14ac:dyDescent="0.25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5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5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5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5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5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5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5">
      <c r="A12" t="s">
        <v>91</v>
      </c>
    </row>
    <row r="13" spans="1:7" x14ac:dyDescent="0.25">
      <c r="A13" t="s">
        <v>92</v>
      </c>
      <c r="B13" t="s">
        <v>93</v>
      </c>
      <c r="C13" s="30">
        <v>3586</v>
      </c>
    </row>
    <row r="14" spans="1:7" x14ac:dyDescent="0.25">
      <c r="A14" t="s">
        <v>91</v>
      </c>
    </row>
    <row r="15" spans="1:7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5">
      <c r="A16" t="s">
        <v>101</v>
      </c>
      <c r="B16" t="s">
        <v>102</v>
      </c>
      <c r="C16" t="s">
        <v>103</v>
      </c>
      <c r="D16" t="s">
        <v>104</v>
      </c>
    </row>
    <row r="17" spans="1:9" x14ac:dyDescent="0.25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5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5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5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5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5">
      <c r="A22" t="s">
        <v>91</v>
      </c>
    </row>
    <row r="23" spans="1:9" x14ac:dyDescent="0.25">
      <c r="A23" t="s">
        <v>92</v>
      </c>
      <c r="B23" t="s">
        <v>119</v>
      </c>
      <c r="C23" s="30">
        <v>2851</v>
      </c>
    </row>
    <row r="24" spans="1:9" x14ac:dyDescent="0.25">
      <c r="A24" t="s">
        <v>91</v>
      </c>
    </row>
    <row r="25" spans="1:9" x14ac:dyDescent="0.25">
      <c r="A25" t="s">
        <v>120</v>
      </c>
      <c r="B25" t="s">
        <v>121</v>
      </c>
    </row>
    <row r="26" spans="1:9" x14ac:dyDescent="0.25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5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5">
      <c r="A28" t="s">
        <v>91</v>
      </c>
    </row>
    <row r="29" spans="1:9" x14ac:dyDescent="0.25">
      <c r="A29" t="s">
        <v>92</v>
      </c>
      <c r="B29" t="s">
        <v>120</v>
      </c>
      <c r="C29" t="s">
        <v>127</v>
      </c>
      <c r="D29">
        <v>920</v>
      </c>
    </row>
    <row r="30" spans="1:9" x14ac:dyDescent="0.25">
      <c r="A30" t="s">
        <v>91</v>
      </c>
    </row>
    <row r="31" spans="1:9" x14ac:dyDescent="0.25">
      <c r="A31" t="s">
        <v>60</v>
      </c>
      <c r="B31" t="s">
        <v>128</v>
      </c>
    </row>
    <row r="32" spans="1:9" x14ac:dyDescent="0.25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5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5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5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5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5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5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5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5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5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5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5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5">
      <c r="A44" t="s">
        <v>91</v>
      </c>
    </row>
    <row r="45" spans="1:8" x14ac:dyDescent="0.25">
      <c r="A45" t="s">
        <v>92</v>
      </c>
      <c r="B45" t="s">
        <v>60</v>
      </c>
      <c r="C45" t="s">
        <v>141</v>
      </c>
      <c r="D45" s="30">
        <v>2724</v>
      </c>
    </row>
    <row r="46" spans="1:8" x14ac:dyDescent="0.25">
      <c r="A46" t="s">
        <v>91</v>
      </c>
    </row>
    <row r="47" spans="1:8" x14ac:dyDescent="0.25">
      <c r="A47" t="s">
        <v>142</v>
      </c>
      <c r="B47" t="s">
        <v>143</v>
      </c>
    </row>
    <row r="48" spans="1:8" x14ac:dyDescent="0.25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5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3.2" x14ac:dyDescent="0.25"/>
  <sheetData>
    <row r="1" spans="1:3" x14ac:dyDescent="0.25">
      <c r="A1" s="25" t="s">
        <v>41</v>
      </c>
      <c r="B1" s="9"/>
      <c r="C1" s="9"/>
    </row>
    <row r="2" spans="1:3" x14ac:dyDescent="0.25">
      <c r="A2" s="9" t="s">
        <v>42</v>
      </c>
      <c r="B2" s="9"/>
      <c r="C2" s="9"/>
    </row>
    <row r="3" spans="1:3" x14ac:dyDescent="0.25">
      <c r="A3" s="9"/>
      <c r="B3" s="9"/>
      <c r="C3" s="9"/>
    </row>
    <row r="4" spans="1:3" x14ac:dyDescent="0.25">
      <c r="A4" s="27" t="s">
        <v>44</v>
      </c>
      <c r="B4" s="9"/>
      <c r="C4" s="9"/>
    </row>
    <row r="5" spans="1:3" x14ac:dyDescent="0.25">
      <c r="A5" s="26" t="s">
        <v>48</v>
      </c>
      <c r="B5" s="9"/>
      <c r="C5" s="9"/>
    </row>
    <row r="6" spans="1:3" x14ac:dyDescent="0.25">
      <c r="A6" s="9" t="s">
        <v>51</v>
      </c>
      <c r="B6" s="9"/>
      <c r="C6" s="9"/>
    </row>
    <row r="7" spans="1:3" x14ac:dyDescent="0.25">
      <c r="A7" s="9" t="s">
        <v>49</v>
      </c>
      <c r="B7" s="9"/>
      <c r="C7" s="9"/>
    </row>
    <row r="8" spans="1:3" x14ac:dyDescent="0.25">
      <c r="A8" s="28"/>
      <c r="B8" s="9"/>
      <c r="C8" s="9"/>
    </row>
    <row r="9" spans="1:3" x14ac:dyDescent="0.25">
      <c r="A9" s="27" t="s">
        <v>39</v>
      </c>
      <c r="B9" s="9"/>
      <c r="C9" s="9"/>
    </row>
    <row r="10" spans="1:3" x14ac:dyDescent="0.25">
      <c r="A10" s="26" t="s">
        <v>45</v>
      </c>
      <c r="B10" s="9"/>
      <c r="C10" s="9"/>
    </row>
    <row r="11" spans="1:3" x14ac:dyDescent="0.25">
      <c r="A11" s="26" t="s">
        <v>46</v>
      </c>
      <c r="B11" s="9"/>
      <c r="C11" s="9"/>
    </row>
    <row r="12" spans="1:3" x14ac:dyDescent="0.25">
      <c r="A12" s="9" t="s">
        <v>40</v>
      </c>
      <c r="B12" s="9"/>
      <c r="C12" s="9"/>
    </row>
    <row r="13" spans="1:3" x14ac:dyDescent="0.25">
      <c r="A13" s="26" t="s">
        <v>52</v>
      </c>
      <c r="B13" s="9"/>
      <c r="C13" s="9"/>
    </row>
    <row r="14" spans="1:3" x14ac:dyDescent="0.25">
      <c r="A14" s="9"/>
      <c r="B14" s="9"/>
      <c r="C14" s="9"/>
    </row>
    <row r="15" spans="1:3" x14ac:dyDescent="0.25">
      <c r="A15" s="27" t="s">
        <v>43</v>
      </c>
      <c r="B15" s="9"/>
      <c r="C15" s="9"/>
    </row>
    <row r="16" spans="1:3" x14ac:dyDescent="0.25">
      <c r="A16" s="26" t="s">
        <v>47</v>
      </c>
      <c r="B16" s="9"/>
      <c r="C16" s="9"/>
    </row>
    <row r="17" spans="1:3" x14ac:dyDescent="0.25">
      <c r="A17" s="9"/>
      <c r="B17" s="9"/>
      <c r="C17" s="9"/>
    </row>
    <row r="18" spans="1:3" x14ac:dyDescent="0.25">
      <c r="A18" s="27" t="s">
        <v>53</v>
      </c>
      <c r="B18" s="9"/>
      <c r="C18" s="9"/>
    </row>
    <row r="19" spans="1:3" x14ac:dyDescent="0.25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2000-05-08T12:22:17Z</cp:lastPrinted>
  <dcterms:created xsi:type="dcterms:W3CDTF">2000-02-24T21:48:37Z</dcterms:created>
  <dcterms:modified xsi:type="dcterms:W3CDTF">2023-09-10T11:58:30Z</dcterms:modified>
</cp:coreProperties>
</file>