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2" i="1" l="1"/>
  <c r="D14" i="1"/>
  <c r="G20" i="1"/>
  <c r="N20" i="1"/>
  <c r="D22" i="1"/>
  <c r="K22" i="1"/>
  <c r="D23" i="1"/>
  <c r="K23" i="1"/>
  <c r="D25" i="1"/>
  <c r="K25" i="1"/>
  <c r="D38" i="1"/>
  <c r="F38" i="1"/>
  <c r="H38" i="1"/>
  <c r="D40" i="1"/>
  <c r="F40" i="1"/>
  <c r="H40" i="1"/>
  <c r="D45" i="1"/>
  <c r="F45" i="1"/>
  <c r="H45" i="1"/>
  <c r="D47" i="1"/>
  <c r="F47" i="1"/>
  <c r="H47" i="1"/>
  <c r="D49" i="1"/>
  <c r="F49" i="1"/>
  <c r="H49" i="1"/>
</calcChain>
</file>

<file path=xl/sharedStrings.xml><?xml version="1.0" encoding="utf-8"?>
<sst xmlns="http://schemas.openxmlformats.org/spreadsheetml/2006/main" count="37" uniqueCount="23">
  <si>
    <t>GPG leverage capacity</t>
  </si>
  <si>
    <t>ENE Plan</t>
  </si>
  <si>
    <t>Funds Flow</t>
  </si>
  <si>
    <t>Interest Exp</t>
  </si>
  <si>
    <t>Total Debt</t>
  </si>
  <si>
    <t>High as approximately 85MM of expenst and 650MM of debt are leases</t>
  </si>
  <si>
    <t>(FF+Int)/Int</t>
  </si>
  <si>
    <t>If GPG were sold, Rating Agencies would want to see improvement in the coverage ratios as the risk profile of the company</t>
  </si>
  <si>
    <t xml:space="preserve">would increase.  </t>
  </si>
  <si>
    <t>Pro-Forma - 10% improvement case</t>
  </si>
  <si>
    <t>Pro-Forma - 15% improvement case</t>
  </si>
  <si>
    <t>Implied GPG Leverage</t>
  </si>
  <si>
    <t>GPG Capitalization</t>
  </si>
  <si>
    <t>Base</t>
  </si>
  <si>
    <t>Case</t>
  </si>
  <si>
    <t>!0%</t>
  </si>
  <si>
    <t>Leverage</t>
  </si>
  <si>
    <t xml:space="preserve">Total Capital </t>
  </si>
  <si>
    <t>Net Equity</t>
  </si>
  <si>
    <t>Pre-tax Return</t>
  </si>
  <si>
    <t>Interest (7.5%)</t>
  </si>
  <si>
    <t>Pre-tax income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</si>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</sst>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4" fontId="0" fillId="0" borderId="1" xfId="0" applyNumberFormat="1" applyBorder="1"/>
    <xf numFmtId="10" fontId="1" fillId="0" borderId="0" xfId="0" applyNumberFormat="1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9"/>
  <sheetViews>
    <sheetView tabSelected="1" workbookViewId="0">
      <selection activeCell="B28" sqref="B28:M29"/>
    </sheetView>
  </sheetViews>
  <sheetFormatPr defaultRowHeight="13.2" x14ac:dyDescent="0.25"/>
  <sheetData>
    <row r="2" spans="2:6" x14ac:dyDescent="0.25">
      <c r="B2" t="s">
        <v>0</v>
      </c>
    </row>
    <row r="7" spans="2:6" x14ac:dyDescent="0.25">
      <c r="B7" t="s">
        <v>1</v>
      </c>
    </row>
    <row r="9" spans="2:6" x14ac:dyDescent="0.25">
      <c r="B9" t="s">
        <v>2</v>
      </c>
      <c r="D9">
        <v>2300</v>
      </c>
    </row>
    <row r="10" spans="2:6" x14ac:dyDescent="0.25">
      <c r="B10" t="s">
        <v>3</v>
      </c>
      <c r="D10">
        <v>760</v>
      </c>
    </row>
    <row r="11" spans="2:6" x14ac:dyDescent="0.25">
      <c r="B11" t="s">
        <v>4</v>
      </c>
      <c r="D11">
        <v>9400</v>
      </c>
    </row>
    <row r="12" spans="2:6" x14ac:dyDescent="0.25">
      <c r="B12" t="s">
        <v>3</v>
      </c>
      <c r="D12">
        <f>D10/D11</f>
        <v>8.085106382978724E-2</v>
      </c>
      <c r="F12" t="s">
        <v>5</v>
      </c>
    </row>
    <row r="14" spans="2:6" x14ac:dyDescent="0.25">
      <c r="B14" t="s">
        <v>6</v>
      </c>
      <c r="D14">
        <f>(+D9+D10)/D10</f>
        <v>4.0263157894736841</v>
      </c>
    </row>
    <row r="18" spans="2:14" x14ac:dyDescent="0.25">
      <c r="B18" t="s">
        <v>9</v>
      </c>
      <c r="I18" t="s">
        <v>10</v>
      </c>
    </row>
    <row r="19" spans="2:14" x14ac:dyDescent="0.25">
      <c r="F19" s="1" t="s">
        <v>11</v>
      </c>
      <c r="M19" s="1" t="s">
        <v>11</v>
      </c>
    </row>
    <row r="20" spans="2:14" x14ac:dyDescent="0.25">
      <c r="B20" t="s">
        <v>2</v>
      </c>
      <c r="D20">
        <v>2000</v>
      </c>
      <c r="G20" s="1">
        <f>(+D10-D21)/0.075</f>
        <v>2333.3333333333335</v>
      </c>
      <c r="I20" t="s">
        <v>2</v>
      </c>
      <c r="K20">
        <v>2000</v>
      </c>
      <c r="N20" s="1">
        <f>(+D10-K21)/0.075</f>
        <v>2666.666666666667</v>
      </c>
    </row>
    <row r="21" spans="2:14" x14ac:dyDescent="0.25">
      <c r="B21" t="s">
        <v>3</v>
      </c>
      <c r="D21">
        <v>585</v>
      </c>
      <c r="I21" t="s">
        <v>3</v>
      </c>
      <c r="K21">
        <v>560</v>
      </c>
    </row>
    <row r="22" spans="2:14" x14ac:dyDescent="0.25">
      <c r="B22" t="s">
        <v>4</v>
      </c>
      <c r="D22">
        <f>9400-G20</f>
        <v>7066.6666666666661</v>
      </c>
      <c r="I22" t="s">
        <v>4</v>
      </c>
      <c r="K22">
        <f>9400-N20</f>
        <v>6733.333333333333</v>
      </c>
    </row>
    <row r="23" spans="2:14" x14ac:dyDescent="0.25">
      <c r="B23" t="s">
        <v>3</v>
      </c>
      <c r="D23">
        <f>D21/D22</f>
        <v>8.2783018867924538E-2</v>
      </c>
      <c r="I23" t="s">
        <v>3</v>
      </c>
      <c r="K23">
        <f>K21/K22</f>
        <v>8.3168316831683173E-2</v>
      </c>
    </row>
    <row r="25" spans="2:14" x14ac:dyDescent="0.25">
      <c r="B25" t="s">
        <v>6</v>
      </c>
      <c r="D25">
        <f>(+D20+D21)/D21</f>
        <v>4.4188034188034191</v>
      </c>
      <c r="I25" t="s">
        <v>6</v>
      </c>
      <c r="K25">
        <f>(+K20+K21)/K21</f>
        <v>4.5714285714285712</v>
      </c>
    </row>
    <row r="28" spans="2:14" x14ac:dyDescent="0.25"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5">
      <c r="B29" s="1" t="s">
        <v>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2" spans="2:14" x14ac:dyDescent="0.25">
      <c r="B32" s="2" t="s">
        <v>12</v>
      </c>
      <c r="C32" s="2"/>
    </row>
    <row r="33" spans="2:8" x14ac:dyDescent="0.25">
      <c r="D33" s="6" t="s">
        <v>13</v>
      </c>
      <c r="E33" s="1"/>
      <c r="F33" s="6" t="s">
        <v>15</v>
      </c>
      <c r="G33" s="1"/>
      <c r="H33" s="7">
        <v>0.15</v>
      </c>
    </row>
    <row r="34" spans="2:8" x14ac:dyDescent="0.25">
      <c r="D34" s="6" t="s">
        <v>14</v>
      </c>
      <c r="E34" s="1"/>
      <c r="F34" s="6" t="s">
        <v>14</v>
      </c>
      <c r="G34" s="1"/>
      <c r="H34" s="6" t="s">
        <v>14</v>
      </c>
    </row>
    <row r="36" spans="2:8" x14ac:dyDescent="0.25">
      <c r="B36" t="s">
        <v>17</v>
      </c>
      <c r="D36" s="3">
        <v>2875</v>
      </c>
      <c r="E36" s="3"/>
      <c r="F36" s="3">
        <v>2875</v>
      </c>
      <c r="G36" s="3"/>
      <c r="H36" s="3">
        <v>2875</v>
      </c>
    </row>
    <row r="37" spans="2:8" x14ac:dyDescent="0.25">
      <c r="D37" s="3"/>
      <c r="E37" s="3"/>
      <c r="F37" s="3"/>
      <c r="G37" s="3"/>
      <c r="H37" s="3"/>
    </row>
    <row r="38" spans="2:8" x14ac:dyDescent="0.25">
      <c r="B38" t="s">
        <v>16</v>
      </c>
      <c r="D38" s="4">
        <f>D36*0.7</f>
        <v>2012.4999999999998</v>
      </c>
      <c r="E38" s="3"/>
      <c r="F38" s="4">
        <f>G20</f>
        <v>2333.3333333333335</v>
      </c>
      <c r="G38" s="3"/>
      <c r="H38" s="4">
        <f>N20</f>
        <v>2666.666666666667</v>
      </c>
    </row>
    <row r="39" spans="2:8" x14ac:dyDescent="0.25">
      <c r="D39" s="3"/>
      <c r="E39" s="3"/>
      <c r="F39" s="3"/>
      <c r="G39" s="3"/>
      <c r="H39" s="3"/>
    </row>
    <row r="40" spans="2:8" x14ac:dyDescent="0.25">
      <c r="B40" t="s">
        <v>18</v>
      </c>
      <c r="D40" s="3">
        <f>D36-D38</f>
        <v>862.50000000000023</v>
      </c>
      <c r="E40" s="3"/>
      <c r="F40" s="3">
        <f>F36-F38</f>
        <v>541.66666666666652</v>
      </c>
      <c r="G40" s="3"/>
      <c r="H40" s="3">
        <f>H36-H38</f>
        <v>208.33333333333303</v>
      </c>
    </row>
    <row r="41" spans="2:8" x14ac:dyDescent="0.25">
      <c r="D41" s="3"/>
      <c r="E41" s="3"/>
      <c r="F41" s="3"/>
      <c r="G41" s="3"/>
      <c r="H41" s="3"/>
    </row>
    <row r="42" spans="2:8" x14ac:dyDescent="0.25">
      <c r="D42" s="3"/>
      <c r="E42" s="3"/>
      <c r="F42" s="3"/>
      <c r="G42" s="3"/>
      <c r="H42" s="3"/>
    </row>
    <row r="43" spans="2:8" x14ac:dyDescent="0.25">
      <c r="B43" t="s">
        <v>19</v>
      </c>
      <c r="D43" s="3">
        <v>306</v>
      </c>
      <c r="E43" s="3"/>
      <c r="F43" s="3">
        <v>306</v>
      </c>
      <c r="G43" s="3"/>
      <c r="H43" s="3">
        <v>306</v>
      </c>
    </row>
    <row r="44" spans="2:8" x14ac:dyDescent="0.25">
      <c r="D44" s="3"/>
      <c r="E44" s="3"/>
      <c r="F44" s="3"/>
      <c r="G44" s="3"/>
      <c r="H44" s="3"/>
    </row>
    <row r="45" spans="2:8" x14ac:dyDescent="0.25">
      <c r="B45" t="s">
        <v>20</v>
      </c>
      <c r="D45" s="4">
        <f>D38*0.075</f>
        <v>150.93749999999997</v>
      </c>
      <c r="E45" s="3"/>
      <c r="F45" s="4">
        <f>F38*0.075</f>
        <v>175</v>
      </c>
      <c r="G45" s="3"/>
      <c r="H45" s="4">
        <f>H38*0.075</f>
        <v>200.00000000000003</v>
      </c>
    </row>
    <row r="46" spans="2:8" x14ac:dyDescent="0.25">
      <c r="D46" s="3"/>
      <c r="E46" s="3"/>
      <c r="F46" s="3"/>
      <c r="G46" s="3"/>
      <c r="H46" s="3"/>
    </row>
    <row r="47" spans="2:8" x14ac:dyDescent="0.25">
      <c r="B47" t="s">
        <v>21</v>
      </c>
      <c r="D47" s="3">
        <f>D43-D45</f>
        <v>155.06250000000003</v>
      </c>
      <c r="E47" s="3"/>
      <c r="F47" s="3">
        <f>F43-F45</f>
        <v>131</v>
      </c>
      <c r="G47" s="3"/>
      <c r="H47" s="3">
        <f>H43-H45</f>
        <v>105.99999999999997</v>
      </c>
    </row>
    <row r="49" spans="2:8" x14ac:dyDescent="0.25">
      <c r="B49" s="1" t="s">
        <v>22</v>
      </c>
      <c r="C49" s="1"/>
      <c r="D49" s="5">
        <f>D47/D40</f>
        <v>0.17978260869565216</v>
      </c>
      <c r="E49" s="5"/>
      <c r="F49" s="5">
        <f>F47/F40</f>
        <v>0.24184615384615391</v>
      </c>
      <c r="G49" s="5"/>
      <c r="H49" s="5">
        <f>H47/H40</f>
        <v>0.50880000000000059</v>
      </c>
    </row>
  </sheetData>
  <pageMargins left="0.75" right="0.75" top="1" bottom="1" header="0.5" footer="0.5"/>
  <pageSetup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Glisan, Jr.</dc:creator>
  <cp:lastModifiedBy>Havlíček Jan</cp:lastModifiedBy>
  <cp:lastPrinted>2000-08-07T18:45:12Z</cp:lastPrinted>
  <dcterms:created xsi:type="dcterms:W3CDTF">2000-08-07T18:18:17Z</dcterms:created>
  <dcterms:modified xsi:type="dcterms:W3CDTF">2023-09-10T12:03:53Z</dcterms:modified>
</cp:coreProperties>
</file>