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80" yWindow="-12" windowWidth="7440" windowHeight="7956"/>
  </bookViews>
  <sheets>
    <sheet name="dpr" sheetId="1" r:id="rId1"/>
    <sheet name="Reg Daily Changes" sheetId="17" r:id="rId2"/>
    <sheet name="Spec Daily Changes" sheetId="18" r:id="rId3"/>
    <sheet name="PS SUM" sheetId="15" state="hidden" r:id="rId4"/>
    <sheet name="VAR-ALL" sheetId="1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1Power_Cost_Output_Table9_.PrintPowerCostsSummaryPrint">[1]!'[Power_Cost_Output_Table9].PrintPowerCostsSummaryPrint'</definedName>
    <definedName name="_2Power_MWa_Output_Table9__.PrintMWaSummaryPrint">[1]!'[Power_MWa_Output_Table9 ].PrintMWaSummaryPrint'</definedName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p">#REF!</definedName>
    <definedName name="\s">#REF!</definedName>
    <definedName name="\z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AANET">#N/A</definedName>
    <definedName name="all">#REF!</definedName>
    <definedName name="AnnualCapTable">#REF!</definedName>
    <definedName name="APAM">#REF!</definedName>
    <definedName name="APR">#REF!</definedName>
    <definedName name="AUG">#REF!</definedName>
    <definedName name="BegDeliveryRange">#REF!</definedName>
    <definedName name="BegResources">#REF!</definedName>
    <definedName name="BORDER">#REF!</definedName>
    <definedName name="CapAddTable">#REF!</definedName>
    <definedName name="CHECK">#N/A</definedName>
    <definedName name="crve">[7]Pricing!$A$5:$E$29</definedName>
    <definedName name="CurrentBegDeliveryRange">#REF!</definedName>
    <definedName name="CurrentEndDeliveryRange">#REF!</definedName>
    <definedName name="CurrentLoadDate">#REF!</definedName>
    <definedName name="Curve">[5]Pricing!$A$5:$E$29</definedName>
    <definedName name="dayBegin">#REF!</definedName>
    <definedName name="DEC">#REF!</definedName>
    <definedName name="Deliv">[5]Look!$E$4:$F$7</definedName>
    <definedName name="Delivery">#REF!</definedName>
    <definedName name="Delivery_Key">[5]Look!$E$4:$F$7</definedName>
    <definedName name="DeliveryMonthDate">[8]PowerDeals!#REF!</definedName>
    <definedName name="Dialog_Button_click">[0]!Dialog_Button_click</definedName>
    <definedName name="dk">[7]Look!$E$4:$F$7</definedName>
    <definedName name="dontcare">[0]!dontcare</definedName>
    <definedName name="dte">[7]Look!$A$3:$B$39</definedName>
    <definedName name="dvry">[5]Look!$E$4:$F$7</definedName>
    <definedName name="dvy">[7]Look!$E$4:$F$7</definedName>
    <definedName name="EconTable">#REF!</definedName>
    <definedName name="EndDeliveryRange">#REF!</definedName>
    <definedName name="ExpRegControl3">[0]!ExpRegControl3</definedName>
    <definedName name="Factor">'[6]Interest Rate'!$B$3:$C$38</definedName>
    <definedName name="FEB">#REF!</definedName>
    <definedName name="FuelTable">#REF!</definedName>
    <definedName name="GasPriceAdjust">#REF!</definedName>
    <definedName name="GetCaseData">[0]!GetCaseData</definedName>
    <definedName name="GetHydroCaseData">[0]!GetHydroCaseData</definedName>
    <definedName name="HTML1_1" hidden="1">"'[MONET71.xls]Market Hubs by Condition'!$A$1:$F$44"</definedName>
    <definedName name="HTML1_10" hidden="1">"Dave_LeVee"</definedName>
    <definedName name="HTML1_11" hidden="1">1</definedName>
    <definedName name="HTML1_12" hidden="1">"G:\MONET\WEB\FORECAST\hub71.htm"</definedName>
    <definedName name="HTML1_2" hidden="1">1</definedName>
    <definedName name="HTML1_3" hidden="1">"MONET71"</definedName>
    <definedName name="HTML1_4" hidden="1">"Market Hubs by Condition"</definedName>
    <definedName name="HTML1_5" hidden="1">""</definedName>
    <definedName name="HTML1_6" hidden="1">1</definedName>
    <definedName name="HTML1_7" hidden="1">1</definedName>
    <definedName name="HTML1_8" hidden="1">"4/10/96"</definedName>
    <definedName name="HTML1_9" hidden="1">"Resource Forecasting Department"</definedName>
    <definedName name="HTML2_1" hidden="1">"[MONET71.xls]FlatMarginalCost!$A$1:$E$132"</definedName>
    <definedName name="HTML2_10" hidden="1">"Dave_LeVee"</definedName>
    <definedName name="HTML2_11" hidden="1">1</definedName>
    <definedName name="HTML2_12" hidden="1">"G:\MONET\WEB\FORECAST\mc71.htm"</definedName>
    <definedName name="HTML2_2" hidden="1">1</definedName>
    <definedName name="HTML2_3" hidden="1">"MONET71"</definedName>
    <definedName name="HTML2_4" hidden="1">"FlatMarginalCost"</definedName>
    <definedName name="HTML2_5" hidden="1">""</definedName>
    <definedName name="HTML2_6" hidden="1">1</definedName>
    <definedName name="HTML2_7" hidden="1">1</definedName>
    <definedName name="HTML2_8" hidden="1">"4/10/96"</definedName>
    <definedName name="HTML2_9" hidden="1">"Resource Forecasting Department"</definedName>
    <definedName name="HTML3_1" hidden="1">"'[MONET84.XLS]Market Hubs by Condition'!$A$1:$F$36"</definedName>
    <definedName name="HTML3_10" hidden="1">"dave_levee@pgn.com"</definedName>
    <definedName name="HTML3_11" hidden="1">1</definedName>
    <definedName name="HTML3_12" hidden="1">"G:\MONET\WEB\FORECAST\Hub84.htm"</definedName>
    <definedName name="HTML3_2" hidden="1">1</definedName>
    <definedName name="HTML3_3" hidden="1">"MONET84"</definedName>
    <definedName name="HTML3_4" hidden="1">"Market Hubs by Condition"</definedName>
    <definedName name="HTML3_5" hidden="1">""</definedName>
    <definedName name="HTML3_6" hidden="1">1</definedName>
    <definedName name="HTML3_7" hidden="1">1</definedName>
    <definedName name="HTML3_8" hidden="1">"4/15/96"</definedName>
    <definedName name="HTML3_9" hidden="1">"Resource Forecasting Department"</definedName>
    <definedName name="HTML4_1" hidden="1">"[MONET84.XLS]ConditionMarginalCost!$A$1:$E$286"</definedName>
    <definedName name="HTML4_10" hidden="1">"dave_levee@pgn.com"</definedName>
    <definedName name="HTML4_11" hidden="1">1</definedName>
    <definedName name="HTML4_12" hidden="1">"G:\MONET\WEB\FORECAST\mc84.htm"</definedName>
    <definedName name="HTML4_2" hidden="1">1</definedName>
    <definedName name="HTML4_3" hidden="1">"MONET84"</definedName>
    <definedName name="HTML4_4" hidden="1">"ConditionMarginalCost"</definedName>
    <definedName name="HTML4_5" hidden="1">""</definedName>
    <definedName name="HTML4_6" hidden="1">1</definedName>
    <definedName name="HTML4_7" hidden="1">1</definedName>
    <definedName name="HTML4_8" hidden="1">"4/15/96"</definedName>
    <definedName name="HTML4_9" hidden="1">"Resource Forecasting Department"</definedName>
    <definedName name="HTML5_1" hidden="1">"[MONET84.XLS]ConditionMarginalCost!$A$1:$E$177"</definedName>
    <definedName name="HTML5_10" hidden="1">"dave_levee@pgn.com"</definedName>
    <definedName name="HTML5_11" hidden="1">1</definedName>
    <definedName name="HTML5_12" hidden="1">"G:\MONET\WEB\FORECAST\mc84.htm"</definedName>
    <definedName name="HTML5_2" hidden="1">1</definedName>
    <definedName name="HTML5_3" hidden="1">"MONET84"</definedName>
    <definedName name="HTML5_4" hidden="1">"ConditionMarginalCost"</definedName>
    <definedName name="HTML5_5" hidden="1">""</definedName>
    <definedName name="HTML5_6" hidden="1">1</definedName>
    <definedName name="HTML5_7" hidden="1">1</definedName>
    <definedName name="HTML5_8" hidden="1">"4/15/96"</definedName>
    <definedName name="HTML5_9" hidden="1">"Resource Forecasting Department"</definedName>
    <definedName name="HTMLCount" hidden="1">5</definedName>
    <definedName name="Hydro_Condition_Cell">#REF!</definedName>
    <definedName name="Interest">#REF!</definedName>
    <definedName name="intr">'[5]Interest Rate'!$B$3:$C$39</definedName>
    <definedName name="itn">'[7]Interest Rate'!$B$3:$C$39</definedName>
    <definedName name="JAN">#REF!</definedName>
    <definedName name="JUL">#REF!</definedName>
    <definedName name="JUN">#REF!</definedName>
    <definedName name="LastCol">#REF!</definedName>
    <definedName name="LastLine">#REF!</definedName>
    <definedName name="List1">"List Box 14"</definedName>
    <definedName name="LocateCaseDialog">[0]!LocateCaseDialog</definedName>
    <definedName name="MAC">#REF!</definedName>
    <definedName name="MAR">#REF!</definedName>
    <definedName name="MAY">#REF!</definedName>
    <definedName name="mk">[7]Backup!$A$5:$O$34</definedName>
    <definedName name="MktCurves">[4]Backup!$A$5:$O$34</definedName>
    <definedName name="monthbeg">#REF!</definedName>
    <definedName name="newname">[1]!'[Power_MWa_Output_Table9 ].PrintMWaSummaryPrint'</definedName>
    <definedName name="NEWNAME1">[0]!NEWNAME1</definedName>
    <definedName name="NOV">#REF!</definedName>
    <definedName name="OCT">#REF!</definedName>
    <definedName name="Off_Peak">#REF!</definedName>
    <definedName name="Onpeak">#REF!</definedName>
    <definedName name="OptionAvailTable">#REF!</definedName>
    <definedName name="OptionDescTable">#REF!</definedName>
    <definedName name="PAGE1">#N/A</definedName>
    <definedName name="PAGE2">#N/A</definedName>
    <definedName name="PAGE3">#N/A</definedName>
    <definedName name="PAGE4">#N/A</definedName>
    <definedName name="PAGE5">#N/A</definedName>
    <definedName name="PAGE6">#N/A</definedName>
    <definedName name="PAGE6A">#N/A</definedName>
    <definedName name="PAGE7">#N/A</definedName>
    <definedName name="PAGE8">#N/A</definedName>
    <definedName name="Peak">#REF!</definedName>
    <definedName name="PickACase">[0]!PickACase</definedName>
    <definedName name="PickACaseGas">[0]!PickACaseGas</definedName>
    <definedName name="PickACaseHydro">[0]!PickACaseHydro</definedName>
    <definedName name="PickACaseWeather">[0]!PickACaseWeather</definedName>
    <definedName name="Power_Cost_Output_Table9.PrintPowerCostsSummaryPrint">[0]!Power_Cost_Output_Table9.PrintPowerCostsSummaryPrint</definedName>
    <definedName name="_xlnm.Print_Area">#REF!</definedName>
    <definedName name="PRINT_AREA_MI">#REF!</definedName>
    <definedName name="_xlnm.Print_Titles" localSheetId="1">'Reg Daily Changes'!$1:$8</definedName>
    <definedName name="_xlnm.Print_Titles" localSheetId="2">'Spec Daily Changes'!$1:$8</definedName>
    <definedName name="PrintMWaSummaryPrint">[0]!PrintMWaSummaryPrint</definedName>
    <definedName name="PrintPowerCostsSummaryPrint">[0]!PrintPowerCostsSummaryPrint</definedName>
    <definedName name="_QTR1">#REF!</definedName>
    <definedName name="_QTR2">#REF!</definedName>
    <definedName name="_QTR3">#REF!</definedName>
    <definedName name="_QTR4">#REF!</definedName>
    <definedName name="ResultMonth">[8]PowerDeals!#REF!</definedName>
    <definedName name="SaveOutput">[0]!SaveOutput</definedName>
    <definedName name="SelectSheetFromList">[0]!SelectSheetFromList</definedName>
    <definedName name="SEPT">#REF!</definedName>
    <definedName name="SheetsInBook">[0]!SheetsInBook</definedName>
    <definedName name="wrn.RollDetail." localSheetId="2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  <definedName name="YTD">#REF!</definedName>
    <definedName name="z">[1]!'[Power_Cost_Output_Table9].PrintPowerCostsSummaryPrint'</definedName>
  </definedNames>
  <calcPr calcId="0" fullCalcOnLoad="1" calcOnSave="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15"/>
  <c r="C13" i="15"/>
  <c r="C14" i="15"/>
  <c r="C18" i="15"/>
  <c r="C19" i="15"/>
  <c r="C22" i="15"/>
  <c r="C23" i="15"/>
  <c r="C25" i="15"/>
  <c r="C26" i="15"/>
  <c r="C27" i="15"/>
  <c r="C29" i="15"/>
  <c r="C30" i="15"/>
  <c r="C31" i="15"/>
  <c r="C35" i="15"/>
  <c r="C36" i="15"/>
  <c r="C39" i="15"/>
  <c r="C40" i="15"/>
  <c r="C45" i="15"/>
  <c r="C46" i="15"/>
  <c r="C47" i="15"/>
  <c r="C48" i="15"/>
  <c r="C49" i="15"/>
  <c r="C50" i="15"/>
  <c r="C53" i="15"/>
  <c r="C54" i="15"/>
  <c r="C55" i="15"/>
  <c r="C56" i="15"/>
  <c r="C57" i="15"/>
  <c r="C58" i="15"/>
  <c r="A3" i="17"/>
  <c r="E9" i="17"/>
  <c r="K9" i="17"/>
  <c r="E11" i="17"/>
  <c r="K11" i="17"/>
  <c r="O11" i="17"/>
  <c r="E13" i="17"/>
  <c r="K13" i="17"/>
  <c r="O13" i="17"/>
  <c r="E15" i="17"/>
  <c r="K15" i="17"/>
  <c r="K17" i="17"/>
  <c r="K19" i="17"/>
  <c r="K21" i="17"/>
  <c r="K23" i="17"/>
  <c r="K25" i="17"/>
  <c r="E27" i="17"/>
  <c r="K27" i="17"/>
  <c r="E28" i="17"/>
  <c r="K28" i="17"/>
  <c r="O28" i="17"/>
  <c r="E30" i="17"/>
  <c r="K30" i="17"/>
  <c r="O30" i="17"/>
  <c r="K32" i="17"/>
  <c r="E34" i="17"/>
  <c r="K34" i="17"/>
  <c r="E36" i="17"/>
  <c r="K36" i="17"/>
  <c r="K38" i="17"/>
  <c r="E40" i="17"/>
  <c r="K40" i="17"/>
  <c r="K42" i="17"/>
  <c r="K46" i="17"/>
  <c r="O46" i="17"/>
  <c r="E48" i="17"/>
  <c r="E50" i="17"/>
  <c r="F50" i="17"/>
  <c r="E52" i="17"/>
  <c r="E56" i="17"/>
  <c r="E58" i="17"/>
  <c r="E60" i="17"/>
  <c r="O60" i="17"/>
  <c r="E66" i="17"/>
  <c r="E68" i="17"/>
  <c r="E70" i="17"/>
  <c r="E72" i="17"/>
  <c r="E74" i="17"/>
  <c r="E76" i="17"/>
  <c r="O76" i="17"/>
  <c r="E78" i="17"/>
  <c r="E80" i="17"/>
  <c r="O80" i="17"/>
  <c r="E82" i="17"/>
  <c r="E84" i="17"/>
  <c r="E86" i="17"/>
  <c r="E88" i="17"/>
  <c r="O88" i="17"/>
  <c r="E90" i="17"/>
  <c r="O90" i="17"/>
  <c r="E92" i="17"/>
  <c r="O92" i="17"/>
  <c r="A3" i="18"/>
  <c r="E9" i="18"/>
  <c r="I9" i="18"/>
  <c r="M9" i="18"/>
  <c r="E11" i="18"/>
  <c r="I11" i="18"/>
  <c r="M11" i="18"/>
  <c r="I13" i="18"/>
  <c r="M13" i="18"/>
  <c r="E15" i="18"/>
  <c r="I15" i="18"/>
  <c r="B17" i="18"/>
  <c r="D17" i="18"/>
  <c r="E17" i="18"/>
  <c r="I17" i="18"/>
  <c r="J17" i="18"/>
  <c r="I19" i="18"/>
  <c r="M19" i="18"/>
  <c r="I21" i="18"/>
  <c r="I23" i="18"/>
  <c r="I25" i="18"/>
  <c r="I27" i="18"/>
  <c r="I29" i="18"/>
  <c r="M29" i="18"/>
  <c r="E31" i="18"/>
  <c r="I31" i="18"/>
  <c r="M31" i="18"/>
  <c r="I33" i="18"/>
  <c r="M33" i="18"/>
  <c r="I35" i="18"/>
  <c r="I37" i="18"/>
  <c r="I39" i="18"/>
  <c r="I41" i="18"/>
  <c r="E43" i="18"/>
  <c r="I43" i="18"/>
  <c r="L43" i="18"/>
  <c r="M43" i="18"/>
  <c r="M45" i="18"/>
  <c r="M47" i="18"/>
  <c r="M49" i="18"/>
  <c r="E51" i="18"/>
  <c r="M53" i="18"/>
  <c r="E55" i="18"/>
  <c r="D63" i="18"/>
  <c r="E63" i="18"/>
  <c r="M63" i="18"/>
  <c r="D65" i="18"/>
  <c r="E65" i="18"/>
  <c r="M67" i="18"/>
  <c r="E69" i="18"/>
  <c r="L69" i="18"/>
  <c r="M69" i="18"/>
  <c r="M71" i="18"/>
  <c r="E73" i="18"/>
  <c r="D75" i="18"/>
  <c r="E75" i="18"/>
  <c r="M77" i="18"/>
  <c r="D79" i="18"/>
  <c r="E79" i="18"/>
  <c r="L79" i="18"/>
  <c r="M79" i="18"/>
  <c r="D81" i="18"/>
  <c r="E81" i="18"/>
  <c r="M81" i="18"/>
  <c r="E83" i="18"/>
  <c r="L83" i="18"/>
  <c r="M83" i="18"/>
  <c r="D85" i="18"/>
  <c r="E85" i="18"/>
  <c r="L85" i="18"/>
  <c r="M85" i="18"/>
  <c r="E87" i="18"/>
  <c r="E89" i="18"/>
  <c r="L89" i="18"/>
  <c r="M89" i="18"/>
  <c r="E91" i="18"/>
  <c r="M91" i="18"/>
  <c r="M93" i="18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<sst xmlns="http://schemas.openxmlformats.org/spreadsheetml/2006/main" count="311" uniqueCount="246">
  <si>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</si>
  <si>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</si>
  <si>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</si>
  <si>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Net Open</t>
  </si>
  <si>
    <t>Limit</t>
  </si>
  <si>
    <t>Sensitivity</t>
  </si>
  <si>
    <t>Today</t>
  </si>
  <si>
    <t>5 Day Rolling</t>
  </si>
  <si>
    <t>MTD</t>
  </si>
  <si>
    <t>QTD</t>
  </si>
  <si>
    <t>YTD</t>
  </si>
  <si>
    <t xml:space="preserve"> </t>
  </si>
  <si>
    <t>5 Bcf</t>
  </si>
  <si>
    <t>Regulated DPR</t>
  </si>
  <si>
    <t>Trading Portfolio</t>
  </si>
  <si>
    <t>PGE Power</t>
  </si>
  <si>
    <t>PGE Gas</t>
  </si>
  <si>
    <t>Regulatory Portfolio</t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</si>
  <si>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</si>
  <si>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</si>
  <si>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</si>
  <si>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t>1,500,000 Mwh</t>
  </si>
  <si>
    <t>6,500,000 Mwh</t>
  </si>
  <si>
    <t>Footnotes</t>
  </si>
  <si>
    <t>Actual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</si>
  <si>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</si>
  <si>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</si>
  <si>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</si>
  <si>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</si>
  <si>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t>In thousands ($000's)</t>
  </si>
  <si>
    <t xml:space="preserve">     Trading Portfolio:  Today, 5 Day Rolling and MTD P&amp;L is calculated and accumulated from BookRunner dpr's.  QTD and YTD results are based on actual spec book accounting and current month forecast.</t>
  </si>
  <si>
    <t>FY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</si>
  <si>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</si>
  <si>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>PORTLAND GENERAL ELECTRIC</t>
  </si>
  <si>
    <t>Power</t>
  </si>
  <si>
    <t>Gas</t>
  </si>
  <si>
    <t>Total</t>
  </si>
  <si>
    <t xml:space="preserve">       YTD = Current year actuals plus remaining forecast for current month compared to budget.</t>
  </si>
  <si>
    <t xml:space="preserve">       QTD = Current quarter actuals plus remaining forecast for current month compared to budget.</t>
  </si>
  <si>
    <t xml:space="preserve">       FY = Current year actuals plus remaining forecast for all months compared to budget.</t>
  </si>
  <si>
    <t xml:space="preserve">       MTD = Current month forecast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</si>
  <si>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</si>
  <si>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</si>
  <si>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</si>
  <si>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Gain (Loss)</t>
  </si>
  <si>
    <t>Total Book</t>
  </si>
  <si>
    <t>Daily Value at Risk</t>
  </si>
  <si>
    <t>Forward MTM Gain (Loss) From Prior Day</t>
  </si>
  <si>
    <t>5-Day Cumulative MTM Gain (Loss)</t>
  </si>
  <si>
    <t>Retail Book</t>
  </si>
  <si>
    <t>Speculative Book</t>
  </si>
  <si>
    <t>Net Open Position</t>
  </si>
  <si>
    <t>Month-to-Date Gain (Loss)</t>
  </si>
  <si>
    <t>Quarter-to-Date Gain (Loss)</t>
  </si>
  <si>
    <t>Year-to-Date Gain (Loss)</t>
  </si>
  <si>
    <t>Value at Risk</t>
  </si>
  <si>
    <t>DATE</t>
  </si>
  <si>
    <t>Retail</t>
  </si>
  <si>
    <t>Spec</t>
  </si>
  <si>
    <t xml:space="preserve">   Power</t>
  </si>
  <si>
    <t xml:space="preserve">   Gas</t>
  </si>
  <si>
    <t>Power Supply Book Summary - For use on DPR Report</t>
  </si>
  <si>
    <t>FOR DPR EXPORT</t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</si>
  <si>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</si>
  <si>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 xml:space="preserve">  Power</t>
  </si>
  <si>
    <t xml:space="preserve">  Gas</t>
  </si>
  <si>
    <t>17 Bcf</t>
  </si>
  <si>
    <t>Total Net Open Position</t>
  </si>
  <si>
    <t>Maturity / Gap Risk</t>
  </si>
  <si>
    <t xml:space="preserve">     Regulatory Portfolio:  MTD, QTD, YTD, FY numbers are based on weekly net variable power cost forecasts.</t>
  </si>
  <si>
    <t>Date</t>
  </si>
  <si>
    <t>Regulatory Portfolio - Daily Mark-to-Market Changes</t>
  </si>
  <si>
    <t>New Deals</t>
  </si>
  <si>
    <t>Daily MTM Change</t>
  </si>
  <si>
    <t>Retail Load Updates</t>
  </si>
  <si>
    <t>Explanation</t>
  </si>
  <si>
    <t xml:space="preserve">Gain (Loss)  </t>
  </si>
  <si>
    <t>In Thousands ($000's)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</si>
  <si>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</si>
  <si>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</si>
  <si>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</si>
  <si>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Change in Plant Assumptions</t>
  </si>
  <si>
    <t>Speculative Portfolio - Daily Mark-to-Market Changes</t>
  </si>
  <si>
    <t>Curve Shift</t>
  </si>
  <si>
    <t>Prices fell between $0.10 and $0.20 for all periods - MTM gains on short positions in Nov'01 to Oct'02 period</t>
  </si>
  <si>
    <t>Prices increased between $0.02 and $0.08 for all periods - MTM losses on short positions in Nov'01 to Oct'02 period</t>
  </si>
  <si>
    <t>Prices fell between $0.50 and $2.75 through Feb '03 - MTM gains on spread transactions</t>
  </si>
  <si>
    <t>Prices increased between $0.25 and $1.50 for most periods - MTM losses on spread transactions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</si>
  <si>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</si>
  <si>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</si>
  <si>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Prices fell between $0.05 and $0.06 for all periods - MTM gains on short positions offset by MTM loss on new deal</t>
  </si>
  <si>
    <t>Prices fell between $0.50 and $2.00 in several periods - MTM gains on new deals offset by MTM losses on spread transactions</t>
  </si>
  <si>
    <t>Prices increased between $0.02 and $0.08 for all periods - MTM gains on long positions offset by MTM losses on short positions</t>
  </si>
  <si>
    <t>Prices fell between $0.01 and $0.05 in several periods, particularly at Sumas - MTM gains on short positions offset by MTM losses on long positions</t>
  </si>
  <si>
    <t>Prices fell between $0.01 and $0.05 in several periods - MTM gains on short positions</t>
  </si>
  <si>
    <t>Price changes varied between locations, with changes of up to $3.00 in certain months - overall little change</t>
  </si>
  <si>
    <t>Price changes varied between locations, with changes of up to $3.00 in certain months - MTM gains on spread transactions offset by MTM losses on new deals</t>
  </si>
  <si>
    <t>AECO prices fell during Nov'01 - Apr'02 period - MTM gains on short positions</t>
  </si>
  <si>
    <t>Prices increased between $0.01 to $0.05 from Nov'02 - Oct '03 - MTM losses on short positions</t>
  </si>
  <si>
    <t>Price changes varied between locations - overall little change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</si>
  <si>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</si>
  <si>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Prices increased between $0.02 and $0.06 for Nov '02 to Oct '03  - MTM losses on short positions offset by MTM gains on long positions</t>
  </si>
  <si>
    <t xml:space="preserve">MTM gains on new deals and AECO prices fell during Nov'01 - Apr'02 period - resulting in MTM gains </t>
  </si>
  <si>
    <t>Price changes varied between locations - MTM gains on spread transactions</t>
  </si>
  <si>
    <t>Price changes varied between locations - price increases in periods of short positions resulting in MTM losses</t>
  </si>
  <si>
    <t>Prices decreased in several periods - MTM gains on short positions</t>
  </si>
  <si>
    <t>Little change in mark-to-market</t>
  </si>
  <si>
    <t>MTM gains on new deals offset by MTM losses on curve shift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</si>
  <si>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</si>
  <si>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</si>
  <si>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 changes varied between locations - MTM losses on new deals and spread transactions</t>
  </si>
  <si>
    <t>Prices increased through Mar '02 - MTM gains on long positions; prices decreased Apr '02 - Oct '03 - MTM gains on short positions offset by MTM losses on long positions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</si>
  <si>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</si>
  <si>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</si>
  <si>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</si>
  <si>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Prices increased between $0.05 - $0.08 for all periods, with a $0.13 increase in Nov '01 - MTM gains on long positions offset by MTM losses on short positions</t>
  </si>
  <si>
    <t>Prices increased between $0.50 and $1.50 for several periods - MTM losses on short positions</t>
  </si>
  <si>
    <t>Prices fell between $0.10 and $0.14 for most periods, with decreases of up to $0.22 for Nov '01 and Dec '01 - MTM losses on long positions offset by MTM gains on short positions</t>
  </si>
  <si>
    <t>Prices fell between $0.10 and $0.14 for most periods, with decreases of up to $0.22 for Nov '01 and Dec '01 - MTM gains on short positions offset by MTM losses on new deals</t>
  </si>
  <si>
    <t>Prices decreased between $0.25 and $2.00  for several periods - MTM gains on short positions</t>
  </si>
  <si>
    <t>No MTM change.</t>
  </si>
  <si>
    <t xml:space="preserve">Prices increased between $0.01 and $0.44 for most periods,  on mostly long positions </t>
  </si>
  <si>
    <t>Price dropped slightly on long positions</t>
  </si>
  <si>
    <t>Curve Shift &amp; Plant Option Changes</t>
  </si>
  <si>
    <t>MTM loss due change in plant assumptions - Colstrip Sep03 down 43 Mwa for maintenance.  Remaining difference due to curve shift.</t>
  </si>
  <si>
    <t xml:space="preserve">Prices increased between $0.04 and $0.10 for most periods,  on mostly long positions </t>
  </si>
  <si>
    <t>Increase of $0.60 in Jan '02 on-peak price on short position outweighed other increases on mostly long positions.</t>
  </si>
  <si>
    <t>Off-Peak prices for Mar - Jun '03 increased between $1.50-$6.00 on short positions (adjustment to on/off peak price ratio). On-Peak price increased  $0.25-$0.60 on mostly short postions.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</si>
  <si>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</si>
  <si>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MTM loss on new deals with a slight MTM loss due to curve shift on spread transactions.</t>
  </si>
  <si>
    <t>Prices increased between $0.02 and $0.05 for most periods, with up to $0.11 increases in Nov '01 at Sumas.  MTM gains on long positions offset by MTM losses on short positions.</t>
  </si>
  <si>
    <t>Prices at AECO increased up to $0.10 USD from Nov '01 - Oct '02; MTM losses on short positions and new deals.</t>
  </si>
  <si>
    <t>Varied curve shift.</t>
  </si>
  <si>
    <t>Price changes varied between months, with changes of between $0.01 and $0.05 ; MTM gains on long positions offset by MTM losses on short positions.</t>
  </si>
  <si>
    <t>Prices increased slightly at AECO for Nov'01 to Oct'02 - MTM losses on short positions.</t>
  </si>
  <si>
    <t>On-peak prices increased by $0.50 for 2003 - MTM losses on short positions.</t>
  </si>
  <si>
    <t>MTM loss on new deals.</t>
  </si>
  <si>
    <t>Minimal MTM change.</t>
  </si>
  <si>
    <t>Prices decreased at AECO up to $0.10 USD for Nov'01 to Oct '02 - MTM gains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</si>
  <si>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</si>
  <si>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</si>
  <si>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</si>
  <si>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$0.25 and $1.00 for most periods; MTM gains on short positions and spread transactions.</t>
  </si>
  <si>
    <t>Prices decreased between $0.01 and $0.07 for most periods; MTM gains on short positions offset by MTM losses on long positions</t>
  </si>
  <si>
    <t>Prices decreased at AECO from $0.04 to $0.05 USD for Apr '02 to Oct'02 - MTM gains on short positions.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</si>
  <si>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</si>
  <si>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</si>
  <si>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Prices increased at AECO by about $0.15 USD for Apr '02 to Oct'02 - MTM losses on short positions</t>
  </si>
  <si>
    <t>Prices increased around $0.50 for most periods - MTM losses on short positions in Nov'01; Jan'02 and Q2'02 offset by MTM gain on long position in Dec '01.</t>
  </si>
  <si>
    <t>Prices decreased between $0.06 and $0.16 for most periods.  MTM losses on long positions offset by MTM gains on short positions.</t>
  </si>
  <si>
    <t>Prices decreased at AECO by about $0.08 USD for Apr '02 to Oct '02 - MTM gains on short positions and new deals.</t>
  </si>
  <si>
    <t>Minimal price changes; MTM gains on new deals and curve shift.</t>
  </si>
  <si>
    <t>Minimal price changes; MTM gains on curve shift offset by MTM loss on new deals.</t>
  </si>
  <si>
    <t>Prices increased betweeen $0.25 and $0.80 for most periods - MTM losses on short positions.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</si>
  <si>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</si>
  <si>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</si>
  <si>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</si>
  <si>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</si>
  <si>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>Prices increased betweeen $0.25 and $1.25 for most periods - MTM losses on short positions and spread transactions.</t>
  </si>
  <si>
    <t xml:space="preserve">Prices increased between $0.14 to $0.25 for all periods.  MTM losses on short positions and new deals offset by MTM gains on long positions. </t>
  </si>
  <si>
    <t>Prices increased at AECO by about $0.13 USD for Apr '02 to Oct '02 - MTM losses on short positions and new deals.</t>
  </si>
  <si>
    <t>Prices increased at AECO by about $0.09 USD for Apr '02 to Oct '02 - MTM losses on short positions and new deals.</t>
  </si>
  <si>
    <t>Prices increased between $0.05 to $0.13 for most periods; with up to $0.20 increase at Sumas for Nov '01.  MTM gains on long positions offset by MTM losses on short positions.</t>
  </si>
  <si>
    <t xml:space="preserve">Retail load reduction of 50 MW flat for Nov '01.  Prices also increased between $0.25 and $0.75 for Nov '01 to Mar '02 and Oct '02 to Oct'03.  MTM losses on short positions. </t>
  </si>
  <si>
    <t>Prices increased between $0.25 and $0.75 for Nov '01 to Mar '02.  MTM gains on spread transactions.</t>
  </si>
  <si>
    <t>Prices increased between $0.25 and $1.75 thru the end of 2002.  MTM losses on spread transactions and new deals (option premium paid).</t>
  </si>
  <si>
    <t>Prices decreased between $0.07 to $0.15 for most periods.  MTM losses on long positions and new deals offset by MTM gains on short positions.</t>
  </si>
  <si>
    <t>Prices decreased at AECO by about $0.10 USD for Apr '02 to Oct '02 - MTM gains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</si>
  <si>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</si>
  <si>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New deal - option premium paid of $50k.</t>
  </si>
  <si>
    <t>Prices increased between $0.13 to $0.20 for most periods; with and increase of $0.30 for Nov '01.  MTM gains on long positions offset by MTM losses on short positions.</t>
  </si>
  <si>
    <t>Prices increased between $0.13 to $0.20 for most periods; with and increase of $0.30 for Nov '01.  MTM losses on short positions and new deals.</t>
  </si>
  <si>
    <t>Prices increased between $0.25 - $1.00 for most periods; with increases of $1.50 to $2.70 in Nov'01 - Mar'02.  MTM losses on short positions.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</si>
  <si>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</si>
  <si>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</si>
  <si>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decreased between $0.04 and $0.08 for most periods; with decreases up to $0.15 at Sumas between Nov'01 and Mar'02.  MTM losses on long positions offset by MTM gains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</si>
  <si>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</si>
  <si>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increased between $0.01 to $0.06 in most periods, with higher increases in periods of long positions.  MTM gains on long positions offset by MTM losses on short positions.</t>
  </si>
  <si>
    <t>Prices increased between $0.01 to $0.06 in most periods.  MTM losses on short positions of existing deals.</t>
  </si>
  <si>
    <t>Price increases varied between $0.25 and $1.75 through 2002 - MTM losses on short positions offset by minor change in generation.</t>
  </si>
  <si>
    <t>Prices increased between $0.50 and $1.50 for most periods; with increases of up to $3.75 for Nov'01 to Mar'02.  MTM losses on short positions.</t>
  </si>
  <si>
    <t>MTM gains on new transactions.</t>
  </si>
  <si>
    <t>Prices increased between $0.10 to $0.16 in most periods.  MTM losses on short positions offset by MTM gains on long positions.</t>
  </si>
  <si>
    <t>MTM losses on spread transactions and new deals.</t>
  </si>
  <si>
    <t>Prices decreased between $0.06 and $0.16 through 2002, along with decreases between $0.01 and $0.06 for 2003.  MTM losses on long positions offset by MTM gains on short position.</t>
  </si>
  <si>
    <t>Prices decreased at AECO by about $0.06 USD for Apr'02 to Oct'02.  MTM losses on long positions.</t>
  </si>
  <si>
    <t>Prices decreased between $0.25 and $1.00 for most periods, with decreases up to $2.25 for Dec'01 to Mar'02.  MTM gains on short positions.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</si>
  <si>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</si>
  <si>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</si>
  <si>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Prices increased at AECO by about $0.06 USD for Apr'02 to Oct'02.  MTM gains on long positions and new deals.</t>
  </si>
  <si>
    <t>Small changes in prices for various periods.  Minimal MTM change.</t>
  </si>
  <si>
    <t>Prices decreased slightly for most periods.  MTM gains on short positions offset by MTM losses on long positions.</t>
  </si>
  <si>
    <t>MTM gains on open positions offset by MTM losses on spread transactions.</t>
  </si>
  <si>
    <t>Prices increased between $0.25 and $0.75 from Oct'02 to Nov'03.  MTM losses on short positions.</t>
  </si>
  <si>
    <t>MTM gains on spread transactions and open positions.</t>
  </si>
  <si>
    <t>Gains on October real time deals of $104k offset by losses of $74k on pre-schedule deals. MTM gains on curve shift.</t>
  </si>
  <si>
    <t>Prices decreased between $0.01 and $0.06 for most periods, with higher decreases in Nov'01 to Dec'02.  MTM losses on long positions offset by MTM gains on short positions.</t>
  </si>
  <si>
    <t>MTM gains on curve shift offset by MTM losses on new deals.</t>
  </si>
  <si>
    <t>Prices decreased between $0.16 and $0.33 for most periods with decreased up to $0.42 for Sumas Dec'01.  Higher decreases in periods of length resulting in MTM losses on long positions offset by MTM gains on short positions.</t>
  </si>
  <si>
    <t>NYMEX prices decreased for Dec'01 by $0.33.  MTM losses on long futures position from prior day along with MTM losses on new deals.</t>
  </si>
  <si>
    <t>Prices decreased between $0.75 and $4.15 for Dec'01 to Sep'02 resulting in MTM gains on short positions and spread transactions.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</si>
  <si>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</si>
  <si>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</si>
  <si>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Prices decreased at AECO from Apr'02 to Oct'02 by about $0.01 to $0.05 USD.  MTM gains on short positions offset by MTM losses on new deals.</t>
  </si>
  <si>
    <t>Small changes in prices for various periods.  MTM gains on curve shift and new deals.</t>
  </si>
  <si>
    <t>Prices increased between $0.25 and $0.50 for Dec'01 to Sep'02.  MTM losses on short positions.</t>
  </si>
  <si>
    <t>Small price decreases for various months through 2002.  MTM gains on short positions offset by MTM losses on new deals.</t>
  </si>
  <si>
    <t>Minor price changes in various periods.  Little MTM change.</t>
  </si>
  <si>
    <t>Minor price changes for AECO from Apr'02 - Oct'02.</t>
  </si>
  <si>
    <t>Prices increased by about $0.08 for all periods.  MTM losses on short positions offset by MTM gains on long positions.</t>
  </si>
  <si>
    <t>Prices increased at AECO by about $0.08 USD for Apr'02 to Oct'02.  MTM losses on short positions.</t>
  </si>
  <si>
    <t>Prices increased between $0.25 and $1.25 for most periods, with increases up to $2.25 for Dec '01 and Jan '02.  MTM losses on short positions.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</si>
  <si>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</si>
  <si>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between $0.01 and $0.06 from Oct'02 to Nov'03.  MTM losses on short positions.</t>
  </si>
  <si>
    <t>MTM gains on new deals offset by MTM loss on curve shift.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</si>
  <si>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</si>
  <si>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</si>
  <si>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</si>
  <si>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by about $0.12 USD at AECO for Apr'02 to Oct'02.  MTM gains on short positions offset by MTM losses on new deals.</t>
  </si>
  <si>
    <t>Pre-schedule and real-time spec gains or losses will now be updated on a weekly basis rather than monthly.  Month-to-date loss on pre-schedule spec deals of $71k offset by $14k gain on new term deals.</t>
  </si>
  <si>
    <t>Month-to-date real time spec gain of $43k offset by $13k loss on new term deals.  Prices also decreased between $0.25 and $1.00 for several months in 2002; MTM gains on short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</si>
  <si>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</si>
  <si>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</si>
  <si>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increased by about $0.04 USD at AECO for Apr'02 to Oct'02.  MTM losses on short positions.</t>
  </si>
  <si>
    <t>Prices decreased by about $0.05 USD at AECO for Apr'02 to Oct'02.  MTM gains on short positions.</t>
  </si>
  <si>
    <t>Prices decreased between $0.06 and $0.12 for all periods.  MTM gains on short positions offset by MTM losses on long positions.</t>
  </si>
  <si>
    <t>Prices decreased from Dec'01 to Dec'02 mainly from $0.25 to $0.50, with decreases up to $1.85 in a few months.  MTM gains on short positions.</t>
  </si>
  <si>
    <t>Prices decreased from Dec'01 to Dec'02 mostly from $0.25 to $0.50, with decreases up to $1.85 in a few months.  MTM gains on short positions and spread transactions.</t>
  </si>
  <si>
    <t>Prices decreased from Dec'01 to Dec'02 between $0.50 and $1.50.  MTM gains on short positions and new deals including option premiums received of $29k.</t>
  </si>
  <si>
    <t>Prices decreased between $0.09 and $0.15 for all periods.  MTM gains on short positions.</t>
  </si>
  <si>
    <t>Prices decreased by about $0.07 USD at AECO for Apr'02 to Oct'02.  MTM gains on short positions.</t>
  </si>
  <si>
    <t>Prices increased between $0.04 and $0.09 for all periods.  MTM losses on short positions.</t>
  </si>
  <si>
    <t>Prices increased at Sumas by about $0.06 to $0.08 for Dec'01 to Mar'02.  MTM losses on short positions.</t>
  </si>
  <si>
    <t>MTM gains on new transactions and spread transactions.</t>
  </si>
  <si>
    <t xml:space="preserve">Various price changes between $0.25 and $0.75 through 2002, with $1.00 increases for Jul'03 to Sep'03 and decreases of $1.50 in Oct'03 to Nov'03.  </t>
  </si>
  <si>
    <t>Prices increased between $0.05 and $0.17 for all periods.  MTM losses on short positions.</t>
  </si>
  <si>
    <t>Prices increased at Sumas by $0.12 and $0.17 for Dec'01 to Mar'02.  MTM losses on short positions offset by MTM gains on new transactions.</t>
  </si>
  <si>
    <t>Retail load reduction of 50 Mwa flat for Dec '01.  MTM gains on additional length.  Offset by MTM losses on short positions.</t>
  </si>
  <si>
    <t>Minimal change in MTM.</t>
  </si>
  <si>
    <t>NYMEX prices increased $0.06 for Dec'01 and $0.08 for Jan'02.  MTM losses on short positions along with MTM losses on new transactions.</t>
  </si>
  <si>
    <t>Prices increased between $0.01 and $0.08 from Dec '01 to Sep '02.  MTM gains on long positions offset by MTM loss on new deals.</t>
  </si>
  <si>
    <t>As of November 21, 2001</t>
  </si>
  <si>
    <t>Prices decreased between $0.45 and $0.65.  MTM gains on short positions and spread transactions.</t>
  </si>
  <si>
    <t>Prices decreased between $0.06 and $0.11 through 2002, and between $0.12 and $0.17 for 2003.  MTM gains on short positions.</t>
  </si>
  <si>
    <t>Prices decreased between $0.45 and $0.65 for 2002.  MTM gains on short positions.</t>
  </si>
  <si>
    <t>Prices decreased between $0.06 and $0.11 for 2002.  MTM gains on short positions and new deals.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</si>
</sst>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97" formatCode="#,##0.0"/>
    <numFmt numFmtId="221" formatCode="_-* #,##0_-;\-* #,##0_-;_-* &quot;-&quot;_-;_-@_-"/>
    <numFmt numFmtId="223" formatCode="_-* #,##0.00_-;\-* #,##0.00_-;_-* &quot;-&quot;??_-;_-@_-"/>
    <numFmt numFmtId="288" formatCode="0.0_)"/>
    <numFmt numFmtId="324" formatCode="_-&quot;$&quot;* #,##0_-;\-&quot;$&quot;* #,##0_-;_-&quot;$&quot;* &quot;-&quot;_-;_-@_-"/>
    <numFmt numFmtId="325" formatCode="_-&quot;$&quot;* #,##0.00_-;\-&quot;$&quot;* #,##0.00_-;_-&quot;$&quot;* &quot;-&quot;??_-;_-@_-"/>
  </numFmts>
  <fonts count="52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i/>
      <sz val="8"/>
      <name val="Times New Roman"/>
      <family val="1"/>
    </font>
    <font>
      <sz val="6"/>
      <name val="Small Fonts"/>
      <family val="2"/>
    </font>
    <font>
      <sz val="12"/>
      <name val="Times New Roman"/>
      <family val="1"/>
    </font>
    <font>
      <b/>
      <sz val="9"/>
      <name val="Times New Roman"/>
      <family val="1"/>
    </font>
    <font>
      <sz val="8"/>
      <color indexed="18"/>
      <name val="Times New Roman"/>
      <family val="1"/>
    </font>
    <font>
      <b/>
      <vertAlign val="superscript"/>
      <sz val="8"/>
      <name val="Times New Roman"/>
      <family val="1"/>
    </font>
    <font>
      <b/>
      <u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name val="Times New Roman"/>
    </font>
    <font>
      <sz val="8.5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8"/>
      <name val="MS Sans Serif"/>
      <family val="2"/>
    </font>
    <font>
      <sz val="10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</font>
    <font>
      <sz val="8.25"/>
      <color indexed="72"/>
      <name val="MS Sans Serif"/>
    </font>
    <font>
      <sz val="8"/>
      <color indexed="72"/>
      <name val="MS Sans Serif"/>
    </font>
    <font>
      <b/>
      <sz val="8.25"/>
      <color indexed="0"/>
      <name val="MS Sans Serif"/>
    </font>
    <font>
      <sz val="10"/>
      <name val="Times New Roman"/>
    </font>
    <font>
      <sz val="10"/>
      <name val="Geneva"/>
    </font>
    <font>
      <sz val="10"/>
      <color indexed="8"/>
      <name val="MS Sans Serif"/>
    </font>
    <font>
      <sz val="12"/>
      <name val="Courier"/>
    </font>
    <font>
      <sz val="8"/>
      <name val="TmsRmn"/>
    </font>
    <font>
      <sz val="8"/>
      <name val="MS Sans Serif"/>
    </font>
    <font>
      <sz val="8"/>
      <name val="Arial"/>
    </font>
    <font>
      <sz val="10"/>
      <name val="CG Times (W1)"/>
    </font>
    <font>
      <sz val="11"/>
      <name val="Times New Roman"/>
    </font>
    <font>
      <b/>
      <sz val="8"/>
      <color indexed="0"/>
      <name val="MS Sans Serif"/>
    </font>
    <font>
      <b/>
      <u/>
      <sz val="8.25"/>
      <color indexed="0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324" fontId="1" fillId="0" borderId="0" applyFont="0" applyFill="0" applyBorder="0" applyAlignment="0" applyProtection="0"/>
    <xf numFmtId="0" fontId="44" fillId="0" borderId="0"/>
    <xf numFmtId="0" fontId="38" fillId="0" borderId="0" applyAlignment="0">
      <alignment vertical="top" wrapText="1"/>
      <protection locked="0"/>
    </xf>
  </cellStyleXfs>
  <cellXfs count="103">
    <xf numFmtId="0" fontId="0" fillId="0" borderId="0" xfId="0"/>
    <xf numFmtId="0" fontId="2" fillId="3" borderId="0" xfId="3" applyFont="1" applyFill="1" applyAlignment="1" applyProtection="1">
      <alignment horizontal="centerContinuous"/>
    </xf>
    <xf numFmtId="0" fontId="3" fillId="0" borderId="0" xfId="3" applyFont="1" applyAlignment="1" applyProtection="1">
      <alignment horizontal="center"/>
    </xf>
    <xf numFmtId="0" fontId="2" fillId="0" borderId="0" xfId="3" applyFont="1" applyAlignment="1" applyProtection="1">
      <alignment horizontal="right"/>
    </xf>
    <xf numFmtId="0" fontId="3" fillId="0" borderId="0" xfId="3" applyFont="1" applyAlignment="1" applyProtection="1"/>
    <xf numFmtId="0" fontId="2" fillId="0" borderId="0" xfId="3" applyFont="1" applyAlignment="1" applyProtection="1"/>
    <xf numFmtId="0" fontId="4" fillId="0" borderId="0" xfId="3" applyFont="1" applyAlignment="1" applyProtection="1"/>
    <xf numFmtId="0" fontId="5" fillId="0" borderId="0" xfId="3" applyFont="1" applyAlignment="1" applyProtection="1"/>
    <xf numFmtId="0" fontId="5" fillId="0" borderId="0" xfId="3" applyFont="1" applyAlignment="1" applyProtection="1">
      <alignment horizontal="center"/>
    </xf>
    <xf numFmtId="0" fontId="5" fillId="0" borderId="0" xfId="0" applyFont="1"/>
    <xf numFmtId="0" fontId="8" fillId="0" borderId="0" xfId="3" applyFont="1" applyAlignment="1" applyProtection="1"/>
    <xf numFmtId="0" fontId="7" fillId="0" borderId="0" xfId="3" applyFont="1" applyAlignment="1" applyProtection="1">
      <alignment horizontal="centerContinuous"/>
    </xf>
    <xf numFmtId="0" fontId="7" fillId="0" borderId="0" xfId="3" applyFont="1" applyAlignment="1" applyProtection="1"/>
    <xf numFmtId="0" fontId="7" fillId="0" borderId="0" xfId="3" applyFont="1" applyBorder="1" applyAlignment="1" applyProtection="1">
      <alignment horizontal="center"/>
    </xf>
    <xf numFmtId="0" fontId="7" fillId="0" borderId="2" xfId="3" applyFont="1" applyBorder="1" applyAlignment="1" applyProtection="1">
      <alignment horizontal="center"/>
    </xf>
    <xf numFmtId="0" fontId="7" fillId="0" borderId="3" xfId="3" applyFont="1" applyBorder="1" applyAlignment="1" applyProtection="1">
      <alignment horizontal="center"/>
    </xf>
    <xf numFmtId="0" fontId="7" fillId="0" borderId="4" xfId="0" applyFont="1" applyBorder="1"/>
    <xf numFmtId="0" fontId="7" fillId="0" borderId="5" xfId="3" applyFont="1" applyBorder="1" applyAlignment="1" applyProtection="1">
      <alignment horizontal="center"/>
    </xf>
    <xf numFmtId="0" fontId="5" fillId="0" borderId="0" xfId="3" applyFont="1" applyBorder="1" applyAlignment="1" applyProtection="1">
      <alignment horizontal="center"/>
    </xf>
    <xf numFmtId="0" fontId="5" fillId="0" borderId="0" xfId="3" applyFont="1" applyFill="1" applyBorder="1" applyAlignment="1" applyProtection="1">
      <alignment horizontal="center"/>
    </xf>
    <xf numFmtId="0" fontId="9" fillId="0" borderId="0" xfId="3" applyFont="1" applyAlignment="1" applyProtection="1">
      <alignment horizontal="left"/>
    </xf>
    <xf numFmtId="0" fontId="10" fillId="0" borderId="0" xfId="3" applyFont="1" applyAlignment="1" applyProtection="1">
      <alignment horizontal="right"/>
    </xf>
    <xf numFmtId="37" fontId="5" fillId="0" borderId="0" xfId="3" applyNumberFormat="1" applyFont="1" applyBorder="1" applyAlignment="1" applyProtection="1">
      <alignment horizontal="center"/>
    </xf>
    <xf numFmtId="6" fontId="11" fillId="0" borderId="0" xfId="1" applyNumberFormat="1" applyFont="1" applyFill="1" applyBorder="1" applyAlignment="1">
      <alignment horizontal="center"/>
    </xf>
    <xf numFmtId="0" fontId="5" fillId="0" borderId="0" xfId="3" applyFont="1" applyFill="1" applyAlignment="1" applyProtection="1"/>
    <xf numFmtId="0" fontId="13" fillId="0" borderId="0" xfId="3" applyFont="1" applyFill="1" applyBorder="1" applyAlignment="1" applyProtection="1">
      <alignment horizontal="left"/>
    </xf>
    <xf numFmtId="0" fontId="15" fillId="0" borderId="0" xfId="3" applyFont="1" applyAlignment="1" applyProtection="1">
      <alignment horizontal="center"/>
    </xf>
    <xf numFmtId="0" fontId="15" fillId="0" borderId="0" xfId="3" applyFont="1" applyAlignment="1" applyProtection="1"/>
    <xf numFmtId="5" fontId="16" fillId="0" borderId="0" xfId="3" applyNumberFormat="1" applyFont="1" applyFill="1" applyBorder="1" applyAlignment="1" applyProtection="1">
      <alignment horizontal="right"/>
    </xf>
    <xf numFmtId="6" fontId="14" fillId="0" borderId="0" xfId="3" applyNumberFormat="1" applyFont="1" applyFill="1" applyBorder="1" applyAlignment="1" applyProtection="1">
      <alignment horizontal="right"/>
    </xf>
    <xf numFmtId="5" fontId="14" fillId="0" borderId="0" xfId="3" applyNumberFormat="1" applyFont="1" applyFill="1" applyBorder="1" applyAlignment="1" applyProtection="1">
      <alignment horizontal="right"/>
    </xf>
    <xf numFmtId="0" fontId="14" fillId="0" borderId="0" xfId="3" applyFont="1" applyFill="1" applyAlignment="1" applyProtection="1"/>
    <xf numFmtId="37" fontId="7" fillId="0" borderId="3" xfId="3" applyNumberFormat="1" applyFont="1" applyBorder="1" applyAlignment="1" applyProtection="1">
      <alignment horizontal="center"/>
    </xf>
    <xf numFmtId="0" fontId="7" fillId="0" borderId="0" xfId="0" applyFont="1"/>
    <xf numFmtId="5" fontId="7" fillId="4" borderId="3" xfId="3" quotePrefix="1" applyNumberFormat="1" applyFont="1" applyFill="1" applyBorder="1" applyAlignment="1" applyProtection="1">
      <alignment horizontal="center"/>
    </xf>
    <xf numFmtId="37" fontId="7" fillId="0" borderId="0" xfId="3" applyNumberFormat="1" applyFont="1" applyBorder="1" applyAlignment="1" applyProtection="1">
      <alignment horizontal="center"/>
    </xf>
    <xf numFmtId="0" fontId="7" fillId="0" borderId="0" xfId="0" applyFont="1" applyAlignment="1">
      <alignment horizontal="right"/>
    </xf>
    <xf numFmtId="0" fontId="18" fillId="0" borderId="0" xfId="3" applyFont="1" applyAlignment="1" applyProtection="1"/>
    <xf numFmtId="0" fontId="19" fillId="0" borderId="0" xfId="3" applyFont="1" applyAlignment="1" applyProtection="1"/>
    <xf numFmtId="0" fontId="19" fillId="0" borderId="0" xfId="3" applyFont="1" applyAlignment="1" applyProtection="1">
      <alignment horizontal="center"/>
    </xf>
    <xf numFmtId="0" fontId="17" fillId="0" borderId="3" xfId="3" applyFont="1" applyBorder="1" applyAlignment="1" applyProtection="1">
      <alignment horizontal="left" indent="2"/>
    </xf>
    <xf numFmtId="0" fontId="20" fillId="4" borderId="3" xfId="3" applyFont="1" applyFill="1" applyBorder="1" applyAlignment="1" applyProtection="1">
      <alignment horizontal="left"/>
    </xf>
    <xf numFmtId="5" fontId="7" fillId="0" borderId="3" xfId="3" quotePrefix="1" applyNumberFormat="1" applyFont="1" applyFill="1" applyBorder="1" applyAlignment="1" applyProtection="1">
      <alignment horizontal="center"/>
    </xf>
    <xf numFmtId="5" fontId="21" fillId="0" borderId="3" xfId="3" quotePrefix="1" applyNumberFormat="1" applyFont="1" applyBorder="1" applyAlignment="1" applyProtection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3" applyFont="1" applyAlignment="1" applyProtection="1">
      <alignment horizontal="center"/>
    </xf>
    <xf numFmtId="0" fontId="7" fillId="0" borderId="0" xfId="3" quotePrefix="1" applyFont="1" applyAlignment="1" applyProtection="1"/>
    <xf numFmtId="0" fontId="22" fillId="0" borderId="0" xfId="3" applyFont="1" applyAlignment="1" applyProtection="1"/>
    <xf numFmtId="0" fontId="23" fillId="0" borderId="0" xfId="3" applyFont="1" applyAlignment="1" applyProtection="1"/>
    <xf numFmtId="5" fontId="12" fillId="3" borderId="3" xfId="3" applyNumberFormat="1" applyFont="1" applyFill="1" applyBorder="1" applyAlignment="1" applyProtection="1">
      <alignment horizontal="center"/>
    </xf>
    <xf numFmtId="0" fontId="19" fillId="0" borderId="0" xfId="3" applyFont="1" applyFill="1" applyAlignment="1" applyProtection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 applyAlignment="1">
      <alignment horizontal="center"/>
    </xf>
    <xf numFmtId="42" fontId="32" fillId="5" borderId="3" xfId="2" applyNumberFormat="1" applyFont="1" applyFill="1" applyBorder="1"/>
    <xf numFmtId="42" fontId="29" fillId="0" borderId="0" xfId="2" applyNumberFormat="1" applyFont="1"/>
    <xf numFmtId="0" fontId="32" fillId="0" borderId="0" xfId="2" applyFont="1"/>
    <xf numFmtId="41" fontId="29" fillId="0" borderId="0" xfId="2" applyNumberFormat="1" applyFont="1"/>
    <xf numFmtId="0" fontId="29" fillId="0" borderId="0" xfId="0" applyFont="1"/>
    <xf numFmtId="0" fontId="6" fillId="0" borderId="0" xfId="2" applyFont="1"/>
    <xf numFmtId="6" fontId="26" fillId="0" borderId="0" xfId="2" applyNumberFormat="1" applyFont="1"/>
    <xf numFmtId="0" fontId="26" fillId="0" borderId="0" xfId="2" applyFont="1"/>
    <xf numFmtId="6" fontId="6" fillId="0" borderId="0" xfId="2" applyNumberFormat="1" applyFont="1" applyAlignment="1">
      <alignment horizontal="center"/>
    </xf>
    <xf numFmtId="14" fontId="26" fillId="0" borderId="0" xfId="2" applyNumberFormat="1" applyFont="1"/>
    <xf numFmtId="42" fontId="32" fillId="0" borderId="0" xfId="2" applyNumberFormat="1" applyFont="1" applyFill="1" applyBorder="1"/>
    <xf numFmtId="42" fontId="29" fillId="0" borderId="0" xfId="2" applyNumberFormat="1" applyFont="1" applyFill="1" applyBorder="1"/>
    <xf numFmtId="37" fontId="32" fillId="0" borderId="0" xfId="2" applyNumberFormat="1" applyFont="1" applyFill="1" applyBorder="1"/>
    <xf numFmtId="37" fontId="29" fillId="0" borderId="0" xfId="2" applyNumberFormat="1" applyFont="1" applyFill="1" applyBorder="1"/>
    <xf numFmtId="3" fontId="12" fillId="3" borderId="3" xfId="3" quotePrefix="1" applyNumberFormat="1" applyFont="1" applyFill="1" applyBorder="1" applyAlignment="1" applyProtection="1">
      <alignment horizontal="center"/>
    </xf>
    <xf numFmtId="197" fontId="12" fillId="3" borderId="3" xfId="3" quotePrefix="1" applyNumberFormat="1" applyFont="1" applyFill="1" applyBorder="1" applyAlignment="1" applyProtection="1">
      <alignment horizontal="center"/>
    </xf>
    <xf numFmtId="5" fontId="12" fillId="4" borderId="3" xfId="1" applyNumberFormat="1" applyFont="1" applyFill="1" applyBorder="1" applyAlignment="1">
      <alignment horizontal="right"/>
    </xf>
    <xf numFmtId="5" fontId="5" fillId="0" borderId="0" xfId="3" applyNumberFormat="1" applyFont="1" applyFill="1" applyAlignment="1" applyProtection="1"/>
    <xf numFmtId="5" fontId="12" fillId="0" borderId="3" xfId="1" applyNumberFormat="1" applyFont="1" applyFill="1" applyBorder="1" applyAlignment="1">
      <alignment horizontal="right"/>
    </xf>
    <xf numFmtId="5" fontId="18" fillId="0" borderId="0" xfId="3" applyNumberFormat="1" applyFont="1" applyAlignment="1" applyProtection="1"/>
    <xf numFmtId="5" fontId="19" fillId="0" borderId="0" xfId="3" applyNumberFormat="1" applyFont="1" applyAlignment="1" applyProtection="1">
      <alignment horizontal="center"/>
    </xf>
    <xf numFmtId="5" fontId="19" fillId="0" borderId="0" xfId="3" applyNumberFormat="1" applyFont="1" applyAlignment="1" applyProtection="1"/>
    <xf numFmtId="5" fontId="12" fillId="0" borderId="0" xfId="1" applyNumberFormat="1" applyFont="1" applyFill="1" applyBorder="1" applyAlignment="1">
      <alignment horizontal="right"/>
    </xf>
    <xf numFmtId="0" fontId="33" fillId="0" borderId="0" xfId="0" applyFont="1"/>
    <xf numFmtId="0" fontId="28" fillId="0" borderId="0" xfId="0" applyFont="1"/>
    <xf numFmtId="0" fontId="34" fillId="0" borderId="0" xfId="0" applyFont="1" applyAlignment="1">
      <alignment wrapText="1"/>
    </xf>
    <xf numFmtId="37" fontId="35" fillId="0" borderId="0" xfId="0" applyNumberFormat="1" applyFont="1"/>
    <xf numFmtId="0" fontId="35" fillId="0" borderId="0" xfId="0" applyFont="1"/>
    <xf numFmtId="37" fontId="33" fillId="0" borderId="0" xfId="0" applyNumberFormat="1" applyFont="1"/>
    <xf numFmtId="37" fontId="35" fillId="0" borderId="0" xfId="0" applyNumberFormat="1" applyFont="1" applyAlignment="1">
      <alignment horizontal="center"/>
    </xf>
    <xf numFmtId="14" fontId="35" fillId="0" borderId="0" xfId="0" applyNumberFormat="1" applyFont="1" applyAlignment="1">
      <alignment horizontal="left"/>
    </xf>
    <xf numFmtId="0" fontId="35" fillId="0" borderId="0" xfId="0" applyFont="1" applyAlignment="1">
      <alignment wrapText="1"/>
    </xf>
    <xf numFmtId="0" fontId="33" fillId="0" borderId="0" xfId="0" applyFont="1" applyAlignment="1">
      <alignment wrapText="1"/>
    </xf>
    <xf numFmtId="14" fontId="35" fillId="0" borderId="0" xfId="0" applyNumberFormat="1" applyFont="1" applyAlignment="1">
      <alignment horizontal="left" vertical="top" wrapText="1"/>
    </xf>
    <xf numFmtId="37" fontId="35" fillId="0" borderId="0" xfId="0" applyNumberFormat="1" applyFont="1" applyAlignment="1">
      <alignment vertical="top" wrapText="1"/>
    </xf>
    <xf numFmtId="0" fontId="35" fillId="0" borderId="0" xfId="0" applyFont="1" applyAlignment="1">
      <alignment vertical="top" wrapText="1"/>
    </xf>
    <xf numFmtId="37" fontId="33" fillId="0" borderId="0" xfId="0" applyNumberFormat="1" applyFont="1" applyAlignment="1">
      <alignment horizontal="center"/>
    </xf>
    <xf numFmtId="37" fontId="35" fillId="0" borderId="0" xfId="0" applyNumberFormat="1" applyFont="1" applyAlignment="1">
      <alignment horizontal="center" vertical="top" wrapText="1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/>
    <xf numFmtId="0" fontId="36" fillId="0" borderId="0" xfId="0" applyFont="1" applyAlignment="1"/>
    <xf numFmtId="0" fontId="34" fillId="0" borderId="6" xfId="0" applyFont="1" applyBorder="1" applyAlignment="1">
      <alignment horizontal="left" wrapText="1"/>
    </xf>
    <xf numFmtId="37" fontId="34" fillId="0" borderId="6" xfId="0" applyNumberFormat="1" applyFont="1" applyBorder="1" applyAlignment="1">
      <alignment horizontal="center" wrapText="1"/>
    </xf>
    <xf numFmtId="0" fontId="34" fillId="0" borderId="6" xfId="0" applyFont="1" applyBorder="1" applyAlignment="1">
      <alignment wrapText="1"/>
    </xf>
    <xf numFmtId="5" fontId="12" fillId="0" borderId="0" xfId="1" applyNumberFormat="1" applyFont="1" applyFill="1" applyBorder="1" applyAlignment="1"/>
    <xf numFmtId="0" fontId="7" fillId="0" borderId="0" xfId="3" applyFont="1" applyAlignment="1" applyProtection="1">
      <alignment horizontal="center"/>
    </xf>
    <xf numFmtId="0" fontId="7" fillId="0" borderId="6" xfId="3" applyFont="1" applyBorder="1" applyAlignment="1" applyProtection="1">
      <alignment horizontal="center"/>
    </xf>
  </cellXfs>
  <cellStyles count="4">
    <cellStyle name="Currency [0]_022001ba" xfId="1"/>
    <cellStyle name="Normal" xfId="0" builtinId="0"/>
    <cellStyle name="Normal_Egr&amp;d" xfId="2"/>
    <cellStyle name="Normal_plr de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FAS133/2001%20Journal%20Entries/08%20August/JGN24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1\G1\RISKMGT\PLANTS\BOOKS\BEA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FAS133/2001%20Forecast/01_15_01%20Forecast/Swap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FAS133/2001%20Forecast/VALUATION%20FILES/Gas%20Swaps%20and%20Futu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FAS133/2001%20Forecast/VALUATION%20FILES/Gas%20Swaps%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QUERIES/BookRunnerSwa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REPORT DETAILS"/>
      <sheetName val="PLR OPTIONS"/>
      <sheetName val="SPEC OPTIONS"/>
      <sheetName val="OPEN SPEC"/>
      <sheetName val="5-DAY"/>
      <sheetName val="Enron Exporter"/>
      <sheetName val="VAR"/>
      <sheetName val="Gap Risk"/>
    </sheetNames>
    <definedNames>
      <definedName name="[Power_Cost_Output_Table9].PrintPowerCostsSummaryPrint"/>
      <definedName name="[Power_MWa_Output_Table9 ].PrintMWaSummaryPrint"/>
    </definedNames>
    <sheetDataSet>
      <sheetData sheetId="0">
        <row r="15">
          <cell r="C15">
            <v>3702958</v>
          </cell>
        </row>
        <row r="16">
          <cell r="C16">
            <v>512609</v>
          </cell>
        </row>
        <row r="17">
          <cell r="C17">
            <v>4123324</v>
          </cell>
        </row>
        <row r="18">
          <cell r="C18">
            <v>-4509003.6061999947</v>
          </cell>
        </row>
        <row r="19">
          <cell r="C19">
            <v>-4196393.3071999997</v>
          </cell>
        </row>
        <row r="23">
          <cell r="C23">
            <v>64697</v>
          </cell>
        </row>
        <row r="24">
          <cell r="C24">
            <v>-61600</v>
          </cell>
        </row>
        <row r="25">
          <cell r="C25">
            <v>-61600</v>
          </cell>
        </row>
        <row r="26">
          <cell r="C26">
            <v>74502</v>
          </cell>
        </row>
        <row r="27">
          <cell r="C27">
            <v>319758.59999999998</v>
          </cell>
        </row>
        <row r="28">
          <cell r="C28">
            <v>853212.6</v>
          </cell>
        </row>
        <row r="29">
          <cell r="C29">
            <v>768212.01000000013</v>
          </cell>
        </row>
        <row r="30">
          <cell r="C30">
            <v>-13374065.597999997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PLR SUM"/>
      <sheetName val="SPEC SUM"/>
      <sheetName val="PLR DETAILS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15">
          <cell r="C15">
            <v>681358</v>
          </cell>
        </row>
        <row r="16">
          <cell r="C16">
            <v>1206935</v>
          </cell>
        </row>
        <row r="17">
          <cell r="C17">
            <v>786660</v>
          </cell>
        </row>
        <row r="18">
          <cell r="C18">
            <v>-6831363.6963999998</v>
          </cell>
        </row>
        <row r="19">
          <cell r="C19">
            <v>-9392957.5381000005</v>
          </cell>
        </row>
        <row r="23">
          <cell r="C23">
            <v>73108</v>
          </cell>
        </row>
        <row r="24">
          <cell r="C24">
            <v>-399999.99979999999</v>
          </cell>
        </row>
        <row r="25">
          <cell r="C25">
            <v>-399999.99979999999</v>
          </cell>
        </row>
        <row r="26">
          <cell r="C26">
            <v>109520</v>
          </cell>
        </row>
        <row r="27">
          <cell r="C27">
            <v>197423</v>
          </cell>
        </row>
        <row r="28">
          <cell r="C28">
            <v>77212.939999999944</v>
          </cell>
        </row>
        <row r="29">
          <cell r="C29">
            <v>-655453.06000000006</v>
          </cell>
        </row>
        <row r="30">
          <cell r="C30">
            <v>4266572.5432664901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GN24F"/>
      <sheetName val="CHARTGEN"/>
      <sheetName val="IS"/>
      <sheetName val="OCI"/>
      <sheetName val="FAS 71"/>
      <sheetName val="PCA YT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as Book-daily"/>
      <sheetName val="Sumas Book"/>
      <sheetName val="Beaver Book"/>
      <sheetName val="Retail Book"/>
      <sheetName val="Sumas Mkt"/>
      <sheetName val="Sumas IB"/>
      <sheetName val="Beaver Peak IB"/>
      <sheetName val="Beaver Off-Peak IB"/>
      <sheetName val="Backup"/>
      <sheetName val="Dialog1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alculateModule"/>
      <sheetName val="Dialog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E5" t="str">
            <v>Market Curves</v>
          </cell>
        </row>
        <row r="6">
          <cell r="A6" t="str">
            <v>Date</v>
          </cell>
          <cell r="B6" t="str">
            <v>MC Peak</v>
          </cell>
          <cell r="C6" t="str">
            <v>MC Off</v>
          </cell>
          <cell r="D6" t="str">
            <v>Sumas</v>
          </cell>
          <cell r="E6" t="str">
            <v>AECO</v>
          </cell>
          <cell r="F6" t="str">
            <v>Rates</v>
          </cell>
          <cell r="G6" t="str">
            <v>Peak Hr</v>
          </cell>
          <cell r="H6" t="str">
            <v>Off Hrs</v>
          </cell>
          <cell r="I6" t="str">
            <v>Days</v>
          </cell>
        </row>
        <row r="7">
          <cell r="A7">
            <v>36251</v>
          </cell>
          <cell r="B7">
            <v>15.250000000000002</v>
          </cell>
          <cell r="C7">
            <v>7.55</v>
          </cell>
          <cell r="D7">
            <v>1.45</v>
          </cell>
          <cell r="E7">
            <v>1.5180145728000003</v>
          </cell>
          <cell r="G7">
            <v>416</v>
          </cell>
          <cell r="H7">
            <v>304</v>
          </cell>
          <cell r="I7">
            <v>30</v>
          </cell>
        </row>
        <row r="8">
          <cell r="A8">
            <v>36281</v>
          </cell>
          <cell r="B8">
            <v>14.03</v>
          </cell>
          <cell r="C8">
            <v>5.85</v>
          </cell>
          <cell r="D8">
            <v>1.49</v>
          </cell>
          <cell r="E8">
            <v>1.5946116384000002</v>
          </cell>
          <cell r="G8">
            <v>400</v>
          </cell>
          <cell r="H8">
            <v>344</v>
          </cell>
          <cell r="I8">
            <v>31</v>
          </cell>
        </row>
        <row r="9">
          <cell r="A9">
            <v>36312</v>
          </cell>
          <cell r="B9">
            <v>13.23</v>
          </cell>
          <cell r="C9">
            <v>6.1</v>
          </cell>
          <cell r="D9">
            <v>1.45</v>
          </cell>
          <cell r="E9">
            <v>1.5946116384000002</v>
          </cell>
          <cell r="G9">
            <v>416</v>
          </cell>
          <cell r="H9">
            <v>304</v>
          </cell>
          <cell r="I9">
            <v>30</v>
          </cell>
        </row>
        <row r="10">
          <cell r="A10">
            <v>36342</v>
          </cell>
          <cell r="B10">
            <v>18.299999999999997</v>
          </cell>
          <cell r="C10">
            <v>15.75</v>
          </cell>
          <cell r="D10">
            <v>1.4</v>
          </cell>
          <cell r="E10">
            <v>1.5667581600000002</v>
          </cell>
          <cell r="G10">
            <v>416</v>
          </cell>
          <cell r="H10">
            <v>328</v>
          </cell>
          <cell r="I10">
            <v>31</v>
          </cell>
        </row>
        <row r="11">
          <cell r="A11">
            <v>36373</v>
          </cell>
          <cell r="B11">
            <v>37.75</v>
          </cell>
          <cell r="C11">
            <v>21.3</v>
          </cell>
          <cell r="D11">
            <v>1.41</v>
          </cell>
          <cell r="E11">
            <v>1.5597947904000002</v>
          </cell>
          <cell r="G11">
            <v>416</v>
          </cell>
          <cell r="H11">
            <v>328</v>
          </cell>
          <cell r="I11">
            <v>31</v>
          </cell>
        </row>
        <row r="12">
          <cell r="A12">
            <v>36404</v>
          </cell>
          <cell r="B12">
            <v>38.65</v>
          </cell>
          <cell r="C12">
            <v>21.8</v>
          </cell>
          <cell r="D12">
            <v>1.46</v>
          </cell>
          <cell r="E12">
            <v>1.5597947904000002</v>
          </cell>
          <cell r="G12">
            <v>400</v>
          </cell>
          <cell r="H12">
            <v>320</v>
          </cell>
          <cell r="I12">
            <v>30</v>
          </cell>
        </row>
        <row r="13">
          <cell r="A13">
            <v>36434</v>
          </cell>
          <cell r="B13">
            <v>27.95</v>
          </cell>
          <cell r="C13">
            <v>18.170000000000002</v>
          </cell>
          <cell r="D13">
            <v>1.53</v>
          </cell>
          <cell r="E13">
            <v>1.5876482687999998</v>
          </cell>
          <cell r="G13">
            <v>416</v>
          </cell>
          <cell r="H13">
            <v>328</v>
          </cell>
          <cell r="I13">
            <v>31</v>
          </cell>
        </row>
        <row r="14">
          <cell r="A14">
            <v>36465</v>
          </cell>
          <cell r="B14">
            <v>28.95</v>
          </cell>
          <cell r="C14">
            <v>24.65</v>
          </cell>
          <cell r="D14">
            <v>2.35</v>
          </cell>
          <cell r="E14">
            <v>1.8661830528000001</v>
          </cell>
          <cell r="G14">
            <v>400</v>
          </cell>
          <cell r="H14">
            <v>320</v>
          </cell>
          <cell r="I14">
            <v>30</v>
          </cell>
        </row>
        <row r="15">
          <cell r="A15">
            <v>36495</v>
          </cell>
          <cell r="B15">
            <v>29.6</v>
          </cell>
          <cell r="C15">
            <v>24.75</v>
          </cell>
          <cell r="D15">
            <v>2.46</v>
          </cell>
          <cell r="E15">
            <v>1.9288533792</v>
          </cell>
          <cell r="G15">
            <v>416</v>
          </cell>
          <cell r="H15">
            <v>328</v>
          </cell>
          <cell r="I15">
            <v>31</v>
          </cell>
        </row>
        <row r="16">
          <cell r="A16">
            <v>36526</v>
          </cell>
          <cell r="B16">
            <v>26.8</v>
          </cell>
          <cell r="C16">
            <v>21.69</v>
          </cell>
          <cell r="D16">
            <v>2.57</v>
          </cell>
          <cell r="E16">
            <v>2.0681207712000003</v>
          </cell>
          <cell r="G16">
            <v>400</v>
          </cell>
          <cell r="H16">
            <v>344</v>
          </cell>
          <cell r="I16">
            <v>31</v>
          </cell>
        </row>
        <row r="17">
          <cell r="A17">
            <v>36557</v>
          </cell>
          <cell r="B17">
            <v>25</v>
          </cell>
          <cell r="C17">
            <v>19.55</v>
          </cell>
          <cell r="D17">
            <v>2.35</v>
          </cell>
          <cell r="E17">
            <v>1.9984870752000001</v>
          </cell>
          <cell r="G17">
            <v>400</v>
          </cell>
          <cell r="H17">
            <v>296</v>
          </cell>
          <cell r="I17">
            <v>29</v>
          </cell>
        </row>
        <row r="18">
          <cell r="A18">
            <v>36586</v>
          </cell>
          <cell r="B18">
            <v>19.649999999999999</v>
          </cell>
          <cell r="C18">
            <v>14.66</v>
          </cell>
          <cell r="D18">
            <v>1.95</v>
          </cell>
          <cell r="E18">
            <v>1.8801097920000003</v>
          </cell>
          <cell r="G18">
            <v>432</v>
          </cell>
          <cell r="H18">
            <v>312</v>
          </cell>
          <cell r="I18">
            <v>31</v>
          </cell>
        </row>
        <row r="19">
          <cell r="A19">
            <v>36617</v>
          </cell>
          <cell r="B19">
            <v>15.7</v>
          </cell>
          <cell r="C19">
            <v>10.83</v>
          </cell>
          <cell r="D19">
            <v>1.72</v>
          </cell>
          <cell r="E19">
            <v>1.7199522912000003</v>
          </cell>
          <cell r="G19">
            <v>416</v>
          </cell>
          <cell r="H19">
            <v>319</v>
          </cell>
          <cell r="I19">
            <v>30.625</v>
          </cell>
        </row>
        <row r="20">
          <cell r="A20">
            <v>36647</v>
          </cell>
          <cell r="B20">
            <v>16.399999999999999</v>
          </cell>
          <cell r="C20">
            <v>6.35</v>
          </cell>
          <cell r="D20">
            <v>1.71</v>
          </cell>
          <cell r="E20">
            <v>1.7129889216</v>
          </cell>
          <cell r="G20">
            <v>416</v>
          </cell>
          <cell r="H20">
            <v>328</v>
          </cell>
          <cell r="I20">
            <v>31</v>
          </cell>
        </row>
        <row r="21">
          <cell r="A21">
            <v>36678</v>
          </cell>
          <cell r="B21">
            <v>16</v>
          </cell>
          <cell r="C21">
            <v>6.6</v>
          </cell>
          <cell r="D21">
            <v>1.71</v>
          </cell>
          <cell r="E21">
            <v>1.7408424000000002</v>
          </cell>
          <cell r="G21">
            <v>416</v>
          </cell>
          <cell r="H21">
            <v>304</v>
          </cell>
          <cell r="I21">
            <v>30</v>
          </cell>
        </row>
        <row r="22">
          <cell r="A22">
            <v>36708</v>
          </cell>
          <cell r="B22">
            <v>18.799999999999997</v>
          </cell>
          <cell r="C22">
            <v>16.25</v>
          </cell>
          <cell r="D22">
            <v>1.7</v>
          </cell>
          <cell r="E22">
            <v>1.8452929440000001</v>
          </cell>
          <cell r="G22">
            <v>400</v>
          </cell>
          <cell r="H22">
            <v>344</v>
          </cell>
          <cell r="I22">
            <v>31</v>
          </cell>
        </row>
        <row r="23">
          <cell r="A23">
            <v>36739</v>
          </cell>
          <cell r="B23">
            <v>38.25</v>
          </cell>
          <cell r="C23">
            <v>21.8</v>
          </cell>
          <cell r="D23">
            <v>1.74</v>
          </cell>
          <cell r="E23">
            <v>1.8522563136000001</v>
          </cell>
          <cell r="G23">
            <v>432</v>
          </cell>
          <cell r="H23">
            <v>312</v>
          </cell>
          <cell r="I23">
            <v>31</v>
          </cell>
        </row>
        <row r="24">
          <cell r="A24">
            <v>36770</v>
          </cell>
          <cell r="B24">
            <v>39.15</v>
          </cell>
          <cell r="C24">
            <v>22.3</v>
          </cell>
          <cell r="D24">
            <v>1.75</v>
          </cell>
          <cell r="E24">
            <v>1.8731464224000001</v>
          </cell>
          <cell r="G24">
            <v>400</v>
          </cell>
          <cell r="H24">
            <v>320</v>
          </cell>
          <cell r="I24">
            <v>30</v>
          </cell>
        </row>
        <row r="25">
          <cell r="A25">
            <v>36800</v>
          </cell>
          <cell r="B25">
            <v>28.45</v>
          </cell>
          <cell r="C25">
            <v>18.670000000000002</v>
          </cell>
          <cell r="D25">
            <v>1.79</v>
          </cell>
          <cell r="E25">
            <v>1.8801097920000003</v>
          </cell>
          <cell r="G25">
            <v>416</v>
          </cell>
          <cell r="H25">
            <v>329</v>
          </cell>
          <cell r="I25">
            <v>31.041666666666668</v>
          </cell>
        </row>
        <row r="26">
          <cell r="A26">
            <v>36831</v>
          </cell>
          <cell r="B26">
            <v>29.45</v>
          </cell>
          <cell r="C26">
            <v>25.15</v>
          </cell>
          <cell r="D26">
            <v>2.25</v>
          </cell>
          <cell r="E26">
            <v>1.8801097920000003</v>
          </cell>
          <cell r="G26">
            <v>400</v>
          </cell>
          <cell r="H26">
            <v>320</v>
          </cell>
          <cell r="I26">
            <v>30</v>
          </cell>
        </row>
        <row r="27">
          <cell r="A27">
            <v>36861</v>
          </cell>
          <cell r="B27">
            <v>30.1</v>
          </cell>
          <cell r="C27">
            <v>25.25</v>
          </cell>
          <cell r="D27">
            <v>2.37</v>
          </cell>
          <cell r="E27">
            <v>1.9915237055999999</v>
          </cell>
          <cell r="G27">
            <v>400</v>
          </cell>
          <cell r="H27">
            <v>344</v>
          </cell>
          <cell r="I27">
            <v>31</v>
          </cell>
        </row>
        <row r="28">
          <cell r="A28">
            <v>36892</v>
          </cell>
          <cell r="B28">
            <v>27.3</v>
          </cell>
          <cell r="C28">
            <v>22.19</v>
          </cell>
          <cell r="D28">
            <v>0</v>
          </cell>
          <cell r="E28">
            <v>0</v>
          </cell>
          <cell r="G28">
            <v>400</v>
          </cell>
          <cell r="H28">
            <v>344</v>
          </cell>
          <cell r="I28">
            <v>31</v>
          </cell>
        </row>
        <row r="29">
          <cell r="A29">
            <v>36923</v>
          </cell>
          <cell r="B29">
            <v>26.25</v>
          </cell>
          <cell r="C29">
            <v>20.05</v>
          </cell>
          <cell r="D29">
            <v>0</v>
          </cell>
          <cell r="E29">
            <v>0</v>
          </cell>
          <cell r="G29">
            <v>400</v>
          </cell>
          <cell r="H29">
            <v>296</v>
          </cell>
          <cell r="I29">
            <v>29</v>
          </cell>
        </row>
        <row r="30">
          <cell r="A30">
            <v>36951</v>
          </cell>
          <cell r="B30">
            <v>20.65</v>
          </cell>
          <cell r="C30">
            <v>15.16</v>
          </cell>
          <cell r="D30">
            <v>0</v>
          </cell>
          <cell r="E30">
            <v>0</v>
          </cell>
          <cell r="G30">
            <v>432</v>
          </cell>
          <cell r="H30">
            <v>312</v>
          </cell>
          <cell r="I30">
            <v>31</v>
          </cell>
        </row>
        <row r="31">
          <cell r="A31">
            <v>36982</v>
          </cell>
          <cell r="B31">
            <v>16.7</v>
          </cell>
          <cell r="C31">
            <v>11.33</v>
          </cell>
          <cell r="D31">
            <v>0</v>
          </cell>
          <cell r="E31">
            <v>0</v>
          </cell>
          <cell r="G31">
            <v>416</v>
          </cell>
          <cell r="H31">
            <v>319</v>
          </cell>
          <cell r="I31">
            <v>30.625</v>
          </cell>
        </row>
        <row r="32">
          <cell r="A32">
            <v>37012</v>
          </cell>
          <cell r="B32">
            <v>16.649999999999999</v>
          </cell>
          <cell r="C32">
            <v>6.85</v>
          </cell>
          <cell r="D32">
            <v>0</v>
          </cell>
          <cell r="E32">
            <v>0</v>
          </cell>
          <cell r="G32">
            <v>416</v>
          </cell>
          <cell r="H32">
            <v>328</v>
          </cell>
          <cell r="I32">
            <v>31</v>
          </cell>
        </row>
        <row r="33">
          <cell r="A33">
            <v>37043</v>
          </cell>
          <cell r="B33">
            <v>16.25</v>
          </cell>
          <cell r="C33">
            <v>7.1</v>
          </cell>
          <cell r="D33">
            <v>0</v>
          </cell>
          <cell r="E33">
            <v>0</v>
          </cell>
          <cell r="G33">
            <v>416</v>
          </cell>
          <cell r="H33">
            <v>304</v>
          </cell>
          <cell r="I33">
            <v>30</v>
          </cell>
        </row>
        <row r="34">
          <cell r="A34">
            <v>37073</v>
          </cell>
          <cell r="B34">
            <v>19.049999999999997</v>
          </cell>
          <cell r="C34">
            <v>16.75</v>
          </cell>
          <cell r="D34">
            <v>0</v>
          </cell>
          <cell r="E34">
            <v>0</v>
          </cell>
          <cell r="G34">
            <v>400</v>
          </cell>
          <cell r="H34">
            <v>344</v>
          </cell>
          <cell r="I34">
            <v>31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 133 GAS SWAPS"/>
      <sheetName val="2001 DEALS"/>
      <sheetName val="2000 Swaps MTM"/>
      <sheetName val="2000 Locked"/>
      <sheetName val="2000 New Deals"/>
      <sheetName val="Pricing"/>
      <sheetName val="1'15"/>
      <sheetName val="1'8"/>
      <sheetName val="2000 Swap List"/>
      <sheetName val="2000 Offset Deals"/>
      <sheetName val="Interest Rate"/>
      <sheetName val="Offset"/>
      <sheetName val="Lo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A5" t="str">
            <v>Date</v>
          </cell>
          <cell r="B5" t="str">
            <v>SUMAS</v>
          </cell>
          <cell r="C5" t="str">
            <v>AECO US</v>
          </cell>
          <cell r="D5" t="str">
            <v>AECO CDN</v>
          </cell>
          <cell r="E5" t="str">
            <v>ROCKIES</v>
          </cell>
        </row>
        <row r="6">
          <cell r="A6">
            <v>36892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>
            <v>36923</v>
          </cell>
          <cell r="B7">
            <v>8.7199999999999989</v>
          </cell>
          <cell r="C7">
            <v>8.3236005480000017</v>
          </cell>
          <cell r="D7">
            <v>11.775</v>
          </cell>
          <cell r="E7">
            <v>8.0449999999999999</v>
          </cell>
        </row>
        <row r="8">
          <cell r="A8">
            <v>36951</v>
          </cell>
          <cell r="B8">
            <v>8.16</v>
          </cell>
          <cell r="C8">
            <v>7.8111070960000006</v>
          </cell>
          <cell r="D8">
            <v>11.05</v>
          </cell>
          <cell r="E8">
            <v>7.58</v>
          </cell>
        </row>
        <row r="9">
          <cell r="A9">
            <v>36982</v>
          </cell>
          <cell r="B9">
            <v>6.5950000000000006</v>
          </cell>
          <cell r="C9">
            <v>6.7012936896000008</v>
          </cell>
          <cell r="D9">
            <v>9.48</v>
          </cell>
          <cell r="E9">
            <v>5.8949999999999996</v>
          </cell>
        </row>
        <row r="10">
          <cell r="A10">
            <v>37012</v>
          </cell>
          <cell r="B10">
            <v>6.0449999999999999</v>
          </cell>
          <cell r="C10">
            <v>5.8247531648000006</v>
          </cell>
          <cell r="D10">
            <v>8.24</v>
          </cell>
          <cell r="E10">
            <v>5.3849999999999998</v>
          </cell>
        </row>
        <row r="11">
          <cell r="A11">
            <v>37043</v>
          </cell>
          <cell r="B11">
            <v>5.9649999999999999</v>
          </cell>
          <cell r="C11">
            <v>5.7964776639999993</v>
          </cell>
          <cell r="D11">
            <v>8.1999999999999993</v>
          </cell>
          <cell r="E11">
            <v>5.3650000000000002</v>
          </cell>
        </row>
        <row r="12">
          <cell r="A12">
            <v>37073</v>
          </cell>
          <cell r="B12">
            <v>5.9649999999999999</v>
          </cell>
          <cell r="C12">
            <v>5.7964776639999993</v>
          </cell>
          <cell r="D12">
            <v>8.1999999999999993</v>
          </cell>
          <cell r="E12">
            <v>5.3650000000000002</v>
          </cell>
        </row>
        <row r="13">
          <cell r="A13">
            <v>37104</v>
          </cell>
          <cell r="B13">
            <v>5.9649999999999999</v>
          </cell>
          <cell r="C13">
            <v>5.7964776639999993</v>
          </cell>
          <cell r="D13">
            <v>8.1999999999999993</v>
          </cell>
          <cell r="E13">
            <v>5.3650000000000002</v>
          </cell>
        </row>
        <row r="14">
          <cell r="A14">
            <v>37135</v>
          </cell>
          <cell r="B14">
            <v>5.91</v>
          </cell>
          <cell r="C14">
            <v>5.7469955376000001</v>
          </cell>
          <cell r="D14">
            <v>8.129999999999999</v>
          </cell>
          <cell r="E14">
            <v>5.3450000000000006</v>
          </cell>
        </row>
        <row r="15">
          <cell r="A15">
            <v>37165</v>
          </cell>
          <cell r="B15">
            <v>5.91</v>
          </cell>
          <cell r="C15">
            <v>5.7540644128</v>
          </cell>
          <cell r="D15">
            <v>8.14</v>
          </cell>
          <cell r="E15">
            <v>5.3450000000000006</v>
          </cell>
        </row>
        <row r="16">
          <cell r="A16">
            <v>37196</v>
          </cell>
          <cell r="B16">
            <v>7.03</v>
          </cell>
          <cell r="C16">
            <v>5.9731995440000007</v>
          </cell>
          <cell r="D16">
            <v>8.4499999999999993</v>
          </cell>
          <cell r="E16">
            <v>5.8049999999999997</v>
          </cell>
        </row>
        <row r="17">
          <cell r="A17">
            <v>37226</v>
          </cell>
          <cell r="B17">
            <v>7.09</v>
          </cell>
          <cell r="C17">
            <v>6.0085439200000001</v>
          </cell>
          <cell r="D17">
            <v>8.5</v>
          </cell>
          <cell r="E17">
            <v>5.8949999999999996</v>
          </cell>
        </row>
        <row r="18">
          <cell r="A18">
            <v>37257</v>
          </cell>
          <cell r="B18">
            <v>7.12</v>
          </cell>
          <cell r="C18">
            <v>6.0509571712000003</v>
          </cell>
          <cell r="D18">
            <v>8.5599999999999987</v>
          </cell>
          <cell r="E18">
            <v>5.8949999999999996</v>
          </cell>
        </row>
        <row r="19">
          <cell r="A19">
            <v>37288</v>
          </cell>
          <cell r="B19">
            <v>6.84</v>
          </cell>
          <cell r="C19">
            <v>5.7399266624000003</v>
          </cell>
          <cell r="D19">
            <v>8.120000000000001</v>
          </cell>
          <cell r="E19">
            <v>5.6750000000000007</v>
          </cell>
        </row>
        <row r="20">
          <cell r="A20">
            <v>37316</v>
          </cell>
          <cell r="B20">
            <v>6.58</v>
          </cell>
          <cell r="C20">
            <v>5.3864829024000009</v>
          </cell>
          <cell r="D20">
            <v>7.62</v>
          </cell>
          <cell r="E20">
            <v>5.415</v>
          </cell>
        </row>
        <row r="21">
          <cell r="A21">
            <v>37347</v>
          </cell>
          <cell r="B21">
            <v>4.87</v>
          </cell>
          <cell r="C21">
            <v>4.3756337488000003</v>
          </cell>
          <cell r="D21">
            <v>6.1899999999999995</v>
          </cell>
          <cell r="E21">
            <v>4.33</v>
          </cell>
        </row>
        <row r="22">
          <cell r="A22">
            <v>37377</v>
          </cell>
          <cell r="B22">
            <v>4.7699999999999996</v>
          </cell>
          <cell r="C22">
            <v>4.2978761215999999</v>
          </cell>
          <cell r="D22">
            <v>6.08</v>
          </cell>
          <cell r="E22">
            <v>4.0999999999999996</v>
          </cell>
        </row>
        <row r="23">
          <cell r="A23">
            <v>37408</v>
          </cell>
          <cell r="B23">
            <v>4.6500000000000004</v>
          </cell>
          <cell r="C23">
            <v>4.2978761215999999</v>
          </cell>
          <cell r="D23">
            <v>6.08</v>
          </cell>
          <cell r="E23">
            <v>4.0500000000000007</v>
          </cell>
        </row>
        <row r="24">
          <cell r="A24">
            <v>37438</v>
          </cell>
          <cell r="B24">
            <v>4.68</v>
          </cell>
          <cell r="C24">
            <v>4.2625317456000005</v>
          </cell>
          <cell r="D24">
            <v>6.0299999999999994</v>
          </cell>
          <cell r="E24">
            <v>4.0600000000000005</v>
          </cell>
        </row>
        <row r="25">
          <cell r="A25">
            <v>37469</v>
          </cell>
          <cell r="B25">
            <v>4.7</v>
          </cell>
          <cell r="C25">
            <v>4.2908072464</v>
          </cell>
          <cell r="D25">
            <v>6.07</v>
          </cell>
          <cell r="E25">
            <v>4.0600000000000005</v>
          </cell>
        </row>
        <row r="26">
          <cell r="A26">
            <v>37500</v>
          </cell>
          <cell r="B26">
            <v>4.7</v>
          </cell>
          <cell r="C26">
            <v>4.3120138719999996</v>
          </cell>
          <cell r="D26">
            <v>6.1</v>
          </cell>
          <cell r="E26">
            <v>4.0500000000000007</v>
          </cell>
        </row>
        <row r="27">
          <cell r="A27">
            <v>37530</v>
          </cell>
          <cell r="B27">
            <v>4.7200000000000006</v>
          </cell>
          <cell r="C27">
            <v>4.3261516224000003</v>
          </cell>
          <cell r="D27">
            <v>6.12</v>
          </cell>
          <cell r="E27">
            <v>4.08</v>
          </cell>
        </row>
        <row r="28">
          <cell r="A28">
            <v>37561</v>
          </cell>
          <cell r="B28">
            <v>5.46</v>
          </cell>
          <cell r="C28">
            <v>4.4675291264000005</v>
          </cell>
          <cell r="D28">
            <v>6.32</v>
          </cell>
          <cell r="E28">
            <v>4.6300000000000008</v>
          </cell>
        </row>
        <row r="29">
          <cell r="A29">
            <v>37591</v>
          </cell>
          <cell r="B29">
            <v>5.5600000000000005</v>
          </cell>
          <cell r="C29">
            <v>4.5382178784000011</v>
          </cell>
          <cell r="D29">
            <v>6.42</v>
          </cell>
          <cell r="E29">
            <v>4.7300000000000004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B3" t="str">
            <v>Delivery Month</v>
          </cell>
          <cell r="C3" t="str">
            <v>Discount Factor</v>
          </cell>
        </row>
        <row r="4">
          <cell r="B4">
            <v>36892</v>
          </cell>
          <cell r="C4">
            <v>1</v>
          </cell>
        </row>
        <row r="5">
          <cell r="B5">
            <v>36923</v>
          </cell>
          <cell r="C5">
            <v>1</v>
          </cell>
        </row>
        <row r="6">
          <cell r="B6">
            <v>36951</v>
          </cell>
          <cell r="C6">
            <v>0.98154590390086427</v>
          </cell>
        </row>
        <row r="7">
          <cell r="B7">
            <v>36982</v>
          </cell>
          <cell r="C7">
            <v>0.97695930036516387</v>
          </cell>
        </row>
        <row r="8">
          <cell r="B8">
            <v>37012</v>
          </cell>
          <cell r="C8">
            <v>0.9722885688149836</v>
          </cell>
        </row>
        <row r="9">
          <cell r="B9">
            <v>37043</v>
          </cell>
          <cell r="C9">
            <v>0.96778714458845849</v>
          </cell>
        </row>
        <row r="10">
          <cell r="B10">
            <v>37073</v>
          </cell>
          <cell r="C10">
            <v>0.96312435749295655</v>
          </cell>
        </row>
        <row r="11">
          <cell r="B11">
            <v>37104</v>
          </cell>
          <cell r="C11">
            <v>0.95934893248484299</v>
          </cell>
        </row>
        <row r="12">
          <cell r="B12">
            <v>37135</v>
          </cell>
          <cell r="C12">
            <v>0.95569150106503897</v>
          </cell>
        </row>
        <row r="13">
          <cell r="B13">
            <v>37165</v>
          </cell>
          <cell r="C13">
            <v>0.95192247926095575</v>
          </cell>
        </row>
        <row r="14">
          <cell r="B14">
            <v>37196</v>
          </cell>
          <cell r="C14">
            <v>0.94846740394845641</v>
          </cell>
        </row>
        <row r="15">
          <cell r="B15">
            <v>37226</v>
          </cell>
          <cell r="C15">
            <v>0.94503722733502094</v>
          </cell>
        </row>
        <row r="16">
          <cell r="B16">
            <v>37257</v>
          </cell>
          <cell r="C16">
            <v>0.94073418998098524</v>
          </cell>
        </row>
        <row r="17">
          <cell r="B17">
            <v>37288</v>
          </cell>
          <cell r="C17">
            <v>0.9363115740670942</v>
          </cell>
        </row>
        <row r="18">
          <cell r="B18">
            <v>37316</v>
          </cell>
          <cell r="C18">
            <v>0.93083366160328707</v>
          </cell>
        </row>
        <row r="19">
          <cell r="B19">
            <v>37347</v>
          </cell>
          <cell r="C19">
            <v>0.92537795703118109</v>
          </cell>
        </row>
        <row r="20">
          <cell r="B20">
            <v>37377</v>
          </cell>
          <cell r="C20">
            <v>0.91966393415874392</v>
          </cell>
        </row>
        <row r="21">
          <cell r="B21">
            <v>37408</v>
          </cell>
          <cell r="C21">
            <v>0.91466755284482471</v>
          </cell>
        </row>
        <row r="22">
          <cell r="B22">
            <v>37438</v>
          </cell>
          <cell r="C22">
            <v>0.90948109216101791</v>
          </cell>
        </row>
        <row r="23">
          <cell r="B23">
            <v>37469</v>
          </cell>
          <cell r="C23">
            <v>0.9034963599054896</v>
          </cell>
        </row>
        <row r="24">
          <cell r="B24">
            <v>37500</v>
          </cell>
          <cell r="C24">
            <v>0.89755147530419788</v>
          </cell>
        </row>
        <row r="25">
          <cell r="B25">
            <v>37530</v>
          </cell>
          <cell r="C25">
            <v>0.89217004373648656</v>
          </cell>
        </row>
        <row r="26">
          <cell r="B26">
            <v>37561</v>
          </cell>
          <cell r="C26">
            <v>0.88689630399502317</v>
          </cell>
        </row>
        <row r="27">
          <cell r="B27">
            <v>37591</v>
          </cell>
          <cell r="C27">
            <v>0.88231208893169777</v>
          </cell>
        </row>
        <row r="28">
          <cell r="B28">
            <v>37622</v>
          </cell>
          <cell r="C28">
            <v>0.87775156889072403</v>
          </cell>
        </row>
        <row r="29">
          <cell r="B29">
            <v>37653</v>
          </cell>
          <cell r="C29">
            <v>0.87365265398879677</v>
          </cell>
        </row>
        <row r="30">
          <cell r="B30">
            <v>37681</v>
          </cell>
          <cell r="C30">
            <v>0.86913689308361641</v>
          </cell>
        </row>
        <row r="31">
          <cell r="B31">
            <v>37712</v>
          </cell>
          <cell r="C31">
            <v>0.8647890270480032</v>
          </cell>
        </row>
        <row r="32">
          <cell r="B32">
            <v>37742</v>
          </cell>
          <cell r="C32">
            <v>0.86031908071207341</v>
          </cell>
        </row>
        <row r="33">
          <cell r="B33">
            <v>37773</v>
          </cell>
          <cell r="C33">
            <v>0.85601532587139828</v>
          </cell>
        </row>
        <row r="34">
          <cell r="B34">
            <v>37803</v>
          </cell>
          <cell r="C34">
            <v>0.85159072929384938</v>
          </cell>
        </row>
        <row r="35">
          <cell r="B35">
            <v>37834</v>
          </cell>
          <cell r="C35">
            <v>0.8471890026980432</v>
          </cell>
        </row>
        <row r="36">
          <cell r="B36">
            <v>37865</v>
          </cell>
          <cell r="C36">
            <v>0.84295093120448672</v>
          </cell>
        </row>
        <row r="37">
          <cell r="B37">
            <v>37895</v>
          </cell>
          <cell r="C37">
            <v>0.8385938622449417</v>
          </cell>
        </row>
        <row r="38">
          <cell r="B38">
            <v>37926</v>
          </cell>
          <cell r="C38">
            <v>0.8343987880278152</v>
          </cell>
        </row>
        <row r="39">
          <cell r="B39">
            <v>37956</v>
          </cell>
          <cell r="C39">
            <v>0.83008592363130385</v>
          </cell>
        </row>
      </sheetData>
      <sheetData sheetId="11" refreshError="1"/>
      <sheetData sheetId="12" refreshError="1">
        <row r="4">
          <cell r="E4" t="str">
            <v>SUMAS</v>
          </cell>
          <cell r="F4">
            <v>1</v>
          </cell>
        </row>
        <row r="5">
          <cell r="E5" t="str">
            <v>AECO US</v>
          </cell>
          <cell r="F5">
            <v>2</v>
          </cell>
        </row>
        <row r="6">
          <cell r="E6" t="str">
            <v>AECO CDN</v>
          </cell>
          <cell r="F6">
            <v>3</v>
          </cell>
        </row>
        <row r="7">
          <cell r="E7" t="str">
            <v>ROCKIES</v>
          </cell>
          <cell r="F7">
            <v>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ap Summary - MTM"/>
      <sheetName val="Swap Summary - OCI"/>
      <sheetName val="Futures Summary - MTM"/>
      <sheetName val="FAS 71"/>
      <sheetName val="GAS SWAPS"/>
      <sheetName val="GAS FUTURES"/>
      <sheetName val="Pricing"/>
      <sheetName val="Curve 7'20"/>
      <sheetName val="Interest Rate"/>
      <sheetName val="Curve 6'29"/>
      <sheetName val="Curve 6'27"/>
      <sheetName val="Curve 6'14"/>
      <sheetName val="Curve 6'7"/>
      <sheetName val="BASIS"/>
      <sheetName val="Curve 7'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Delivery Month</v>
          </cell>
          <cell r="C3" t="str">
            <v>Discount Factor</v>
          </cell>
        </row>
        <row r="4">
          <cell r="B4">
            <v>36892</v>
          </cell>
          <cell r="C4">
            <v>1</v>
          </cell>
        </row>
        <row r="5">
          <cell r="B5">
            <v>36923</v>
          </cell>
          <cell r="C5">
            <v>1</v>
          </cell>
        </row>
        <row r="6">
          <cell r="B6">
            <v>36951</v>
          </cell>
          <cell r="C6">
            <v>1</v>
          </cell>
        </row>
        <row r="7">
          <cell r="B7">
            <v>36982</v>
          </cell>
          <cell r="C7">
            <v>1</v>
          </cell>
        </row>
        <row r="8">
          <cell r="B8">
            <v>37012</v>
          </cell>
          <cell r="C8">
            <v>1</v>
          </cell>
        </row>
        <row r="9">
          <cell r="B9">
            <v>37043</v>
          </cell>
          <cell r="C9">
            <v>1</v>
          </cell>
        </row>
        <row r="10">
          <cell r="B10">
            <v>37073</v>
          </cell>
          <cell r="C10">
            <v>1</v>
          </cell>
        </row>
        <row r="11">
          <cell r="B11">
            <v>37104</v>
          </cell>
          <cell r="C11">
            <v>1</v>
          </cell>
        </row>
        <row r="12">
          <cell r="B12">
            <v>37135</v>
          </cell>
          <cell r="C12">
            <v>0.99112671780998507</v>
          </cell>
        </row>
        <row r="13">
          <cell r="B13">
            <v>37165</v>
          </cell>
          <cell r="C13">
            <v>0.98802382648744735</v>
          </cell>
        </row>
        <row r="14">
          <cell r="B14">
            <v>37196</v>
          </cell>
          <cell r="C14">
            <v>0.98500304545312234</v>
          </cell>
        </row>
        <row r="15">
          <cell r="B15">
            <v>37226</v>
          </cell>
          <cell r="C15">
            <v>0.98184622466356208</v>
          </cell>
        </row>
        <row r="16">
          <cell r="B16">
            <v>37257</v>
          </cell>
          <cell r="C16">
            <v>0.97865060248912517</v>
          </cell>
        </row>
        <row r="17">
          <cell r="B17">
            <v>37288</v>
          </cell>
          <cell r="C17">
            <v>0.97571276141315111</v>
          </cell>
        </row>
        <row r="18">
          <cell r="B18">
            <v>37316</v>
          </cell>
          <cell r="C18">
            <v>0.97251387544564705</v>
          </cell>
        </row>
        <row r="19">
          <cell r="B19">
            <v>37347</v>
          </cell>
          <cell r="C19">
            <v>0.96939231062828224</v>
          </cell>
        </row>
        <row r="20">
          <cell r="B20">
            <v>37377</v>
          </cell>
          <cell r="C20">
            <v>0.96615030313689587</v>
          </cell>
        </row>
        <row r="21">
          <cell r="B21">
            <v>37408</v>
          </cell>
          <cell r="C21">
            <v>0.96298657436093693</v>
          </cell>
        </row>
        <row r="22">
          <cell r="B22">
            <v>37438</v>
          </cell>
          <cell r="C22">
            <v>0.95898831670586937</v>
          </cell>
        </row>
        <row r="23">
          <cell r="B23">
            <v>37469</v>
          </cell>
          <cell r="C23">
            <v>0.95475452877282752</v>
          </cell>
        </row>
        <row r="24">
          <cell r="B24">
            <v>37500</v>
          </cell>
          <cell r="C24">
            <v>0.94932304271755008</v>
          </cell>
        </row>
        <row r="25">
          <cell r="B25">
            <v>37530</v>
          </cell>
          <cell r="C25">
            <v>0.94350859531285336</v>
          </cell>
        </row>
        <row r="26">
          <cell r="B26">
            <v>37561</v>
          </cell>
          <cell r="C26">
            <v>0.93818760885806252</v>
          </cell>
        </row>
        <row r="27">
          <cell r="B27">
            <v>37591</v>
          </cell>
          <cell r="C27">
            <v>0.93187027665236344</v>
          </cell>
        </row>
        <row r="28">
          <cell r="B28">
            <v>37622</v>
          </cell>
          <cell r="C28">
            <v>0.92543464139472909</v>
          </cell>
        </row>
        <row r="29">
          <cell r="B29">
            <v>37653</v>
          </cell>
          <cell r="C29">
            <v>0.91913906193939321</v>
          </cell>
        </row>
        <row r="30">
          <cell r="B30">
            <v>37681</v>
          </cell>
          <cell r="C30">
            <v>0.91254717335905378</v>
          </cell>
        </row>
        <row r="31">
          <cell r="B31">
            <v>37712</v>
          </cell>
          <cell r="C31">
            <v>0.9066918985739244</v>
          </cell>
        </row>
        <row r="32">
          <cell r="B32">
            <v>37742</v>
          </cell>
          <cell r="C32">
            <v>0.90157604859217344</v>
          </cell>
        </row>
        <row r="33">
          <cell r="B33">
            <v>37773</v>
          </cell>
          <cell r="C33">
            <v>0.89723237248093091</v>
          </cell>
        </row>
        <row r="34">
          <cell r="B34">
            <v>37803</v>
          </cell>
          <cell r="C34">
            <v>0.89148205909202172</v>
          </cell>
        </row>
        <row r="35">
          <cell r="B35">
            <v>37834</v>
          </cell>
          <cell r="C35">
            <v>0.88638500818251675</v>
          </cell>
        </row>
        <row r="36">
          <cell r="B36">
            <v>37865</v>
          </cell>
          <cell r="C36">
            <v>0.88137995712803485</v>
          </cell>
        </row>
        <row r="37">
          <cell r="B37">
            <v>37895</v>
          </cell>
          <cell r="C37">
            <v>0.87639658703897838</v>
          </cell>
        </row>
        <row r="38">
          <cell r="B38">
            <v>37926</v>
          </cell>
          <cell r="C38">
            <v>0.87192942930264605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sh Flow"/>
      <sheetName val="SWAP LIST"/>
      <sheetName val="FUTURES LIST"/>
      <sheetName val="Nominal Spec"/>
      <sheetName val="Pricing"/>
      <sheetName val="5'4"/>
      <sheetName val="Look"/>
      <sheetName val="Interest Rate"/>
      <sheetName val="2001 Spec"/>
      <sheetName val="2001 Non Spec"/>
      <sheetName val="2000 Cum 374 - Spec"/>
      <sheetName val="2000 Cum"/>
      <sheetName val="2000 Spec Detail"/>
      <sheetName val="Spec Nom"/>
      <sheetName val="2001 Futures Spec"/>
      <sheetName val="2001 Nom Futures"/>
      <sheetName val="2000 Cum Cash Flow"/>
      <sheetName val="2001 Cash Flow"/>
      <sheetName val="Spec List"/>
      <sheetName val="5'10"/>
      <sheetName val="4'19"/>
      <sheetName val="4'18"/>
      <sheetName val="Gas Swaps "/>
      <sheetName val="SFR M2XXXX"/>
      <sheetName val="Backup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Deals"/>
      <sheetName val="Sheet1"/>
      <sheetName val="Sheet1 (2)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2"/>
  <sheetViews>
    <sheetView tabSelected="1" zoomScale="80" workbookViewId="0">
      <selection activeCell="A3" sqref="A3"/>
    </sheetView>
  </sheetViews>
  <sheetFormatPr defaultColWidth="9.109375" defaultRowHeight="15.6"/>
  <cols>
    <col min="1" max="1" width="24.88671875" style="38" customWidth="1"/>
    <col min="2" max="2" width="1.5546875" style="38" customWidth="1"/>
    <col min="3" max="4" width="12.6640625" style="38" customWidth="1"/>
    <col min="5" max="5" width="1.5546875" style="38" customWidth="1"/>
    <col min="6" max="7" width="12.6640625" style="38" customWidth="1"/>
    <col min="8" max="8" width="1.5546875" style="38" customWidth="1"/>
    <col min="9" max="9" width="9" style="38" customWidth="1"/>
    <col min="10" max="10" width="1.44140625" style="38" customWidth="1"/>
    <col min="11" max="11" width="7.5546875" style="39" customWidth="1"/>
    <col min="12" max="12" width="1.5546875" style="38" customWidth="1"/>
    <col min="13" max="13" width="7.33203125" style="39" customWidth="1"/>
    <col min="14" max="14" width="9.5546875" style="39" customWidth="1"/>
    <col min="15" max="15" width="8.44140625" style="39" customWidth="1"/>
    <col min="16" max="17" width="8.6640625" style="39" customWidth="1"/>
    <col min="18" max="19" width="9.109375" style="38"/>
    <col min="20" max="26" width="0" style="38" hidden="1" customWidth="1"/>
    <col min="27" max="16384" width="9.109375" style="38"/>
  </cols>
  <sheetData>
    <row r="1" spans="1:18" s="4" customFormat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R1" s="3" t="s">
        <v>33</v>
      </c>
    </row>
    <row r="2" spans="1:18" s="4" customFormat="1" ht="12.75" customHeight="1">
      <c r="G2" s="5"/>
      <c r="I2" s="6" t="s">
        <v>0</v>
      </c>
      <c r="K2" s="2"/>
      <c r="M2" s="2" t="s">
        <v>1</v>
      </c>
      <c r="N2" s="3"/>
      <c r="O2" s="2"/>
      <c r="P2" s="2"/>
      <c r="R2" s="3" t="s">
        <v>2</v>
      </c>
    </row>
    <row r="3" spans="1:18" s="7" customFormat="1" ht="12.75" customHeight="1">
      <c r="K3" s="8"/>
      <c r="M3" s="8"/>
      <c r="N3" s="8"/>
      <c r="O3" s="8"/>
      <c r="P3" s="26"/>
      <c r="R3" s="3" t="s">
        <v>241</v>
      </c>
    </row>
    <row r="4" spans="1:18" s="7" customFormat="1" ht="9" customHeight="1">
      <c r="A4" s="9"/>
      <c r="K4" s="8"/>
      <c r="M4" s="8"/>
      <c r="N4" s="8"/>
      <c r="O4" s="8"/>
      <c r="P4" s="8"/>
      <c r="Q4" s="8"/>
    </row>
    <row r="5" spans="1:18" s="7" customFormat="1" ht="18" customHeight="1">
      <c r="I5" s="101" t="s">
        <v>29</v>
      </c>
      <c r="J5" s="101"/>
      <c r="K5" s="101"/>
      <c r="M5" s="8"/>
      <c r="N5" s="8"/>
      <c r="O5" s="8"/>
      <c r="P5" s="8"/>
      <c r="Q5" s="8"/>
    </row>
    <row r="6" spans="1:18" s="7" customFormat="1" ht="15.75" customHeight="1">
      <c r="A6" s="10"/>
      <c r="B6" s="12"/>
      <c r="C6" s="11" t="s">
        <v>19</v>
      </c>
      <c r="D6" s="11"/>
      <c r="E6" s="12"/>
      <c r="F6" s="11" t="s">
        <v>18</v>
      </c>
      <c r="G6" s="11"/>
      <c r="H6" s="12"/>
      <c r="I6" s="102" t="s">
        <v>20</v>
      </c>
      <c r="J6" s="102"/>
      <c r="K6" s="102"/>
      <c r="L6" s="12"/>
      <c r="M6" s="102" t="s">
        <v>63</v>
      </c>
      <c r="N6" s="102"/>
      <c r="O6" s="102"/>
      <c r="P6" s="102"/>
      <c r="Q6" s="102"/>
      <c r="R6" s="102"/>
    </row>
    <row r="7" spans="1:18" s="7" customFormat="1" ht="12.75" customHeight="1">
      <c r="A7" s="13"/>
      <c r="B7" s="13"/>
      <c r="C7" s="14" t="s">
        <v>3</v>
      </c>
      <c r="D7" s="15" t="s">
        <v>4</v>
      </c>
      <c r="E7" s="13"/>
      <c r="F7" s="14" t="s">
        <v>5</v>
      </c>
      <c r="G7" s="15" t="s">
        <v>4</v>
      </c>
      <c r="H7" s="13"/>
      <c r="I7" s="14" t="s">
        <v>24</v>
      </c>
      <c r="J7" s="16"/>
      <c r="K7" s="44" t="s">
        <v>4</v>
      </c>
      <c r="L7" s="13"/>
      <c r="M7" s="15" t="s">
        <v>6</v>
      </c>
      <c r="N7" s="15" t="s">
        <v>7</v>
      </c>
      <c r="O7" s="17" t="s">
        <v>8</v>
      </c>
      <c r="P7" s="17" t="s">
        <v>9</v>
      </c>
      <c r="Q7" s="17" t="s">
        <v>10</v>
      </c>
      <c r="R7" s="17" t="s">
        <v>31</v>
      </c>
    </row>
    <row r="8" spans="1:18" s="7" customFormat="1" ht="12.75" customHeight="1">
      <c r="A8" s="18"/>
      <c r="C8" s="19"/>
      <c r="D8" s="19"/>
      <c r="K8" s="18"/>
      <c r="M8" s="18"/>
      <c r="N8" s="18"/>
      <c r="O8" s="18"/>
      <c r="P8" s="18"/>
      <c r="Q8" s="18"/>
    </row>
    <row r="9" spans="1:18" s="24" customFormat="1" ht="12.75" customHeight="1">
      <c r="A9" s="20" t="s">
        <v>13</v>
      </c>
      <c r="B9" s="7"/>
      <c r="C9" s="21"/>
      <c r="D9" s="21"/>
      <c r="E9" s="7"/>
      <c r="F9" s="8"/>
      <c r="G9" s="7" t="s">
        <v>11</v>
      </c>
      <c r="H9" s="7"/>
      <c r="I9" s="22"/>
      <c r="J9" s="22"/>
      <c r="K9" s="23"/>
      <c r="L9" s="7"/>
      <c r="M9" s="28"/>
      <c r="N9" s="29"/>
      <c r="O9" s="29"/>
      <c r="P9" s="30"/>
      <c r="Q9" s="30"/>
    </row>
    <row r="10" spans="1:18" s="31" customFormat="1" ht="12.75" customHeight="1">
      <c r="A10" s="25"/>
      <c r="B10" s="27"/>
      <c r="C10" s="26"/>
      <c r="D10" s="27"/>
      <c r="E10" s="27"/>
      <c r="F10" s="26"/>
      <c r="G10" s="27"/>
      <c r="H10" s="27"/>
      <c r="I10" s="27"/>
      <c r="J10" s="27"/>
      <c r="K10" s="26"/>
      <c r="L10" s="27"/>
      <c r="M10" s="28"/>
      <c r="N10" s="29"/>
      <c r="O10" s="29"/>
      <c r="P10" s="30"/>
      <c r="Q10" s="30"/>
    </row>
    <row r="11" spans="1:18" s="24" customFormat="1" ht="12.75" customHeight="1">
      <c r="A11" s="41" t="s">
        <v>14</v>
      </c>
      <c r="B11" s="33"/>
      <c r="C11" s="26"/>
      <c r="D11" s="27"/>
      <c r="E11" s="27"/>
      <c r="F11" s="26"/>
      <c r="G11" s="27"/>
      <c r="H11" s="33"/>
      <c r="I11" s="34">
        <f>'PS SUM'!C34/1000</f>
        <v>121.58799999999999</v>
      </c>
      <c r="J11" s="27"/>
      <c r="K11" s="43">
        <v>4000</v>
      </c>
      <c r="L11" s="33"/>
      <c r="M11" s="71">
        <f>SUM(M12:M13)</f>
        <v>184.02199999999999</v>
      </c>
      <c r="N11" s="71">
        <f>SUM(N12:N13)</f>
        <v>517.1816</v>
      </c>
      <c r="O11" s="71">
        <f>SUM(O12:O13)</f>
        <v>930.42553999999996</v>
      </c>
      <c r="P11" s="71">
        <f>SUM(P12:P13)</f>
        <v>112.75895000000003</v>
      </c>
      <c r="Q11" s="71">
        <f>SUM(Q12:Q13)</f>
        <v>-9107.4930547335061</v>
      </c>
      <c r="R11" s="72"/>
    </row>
    <row r="12" spans="1:18" s="37" customFormat="1" ht="12.75" customHeight="1">
      <c r="A12" s="40" t="s">
        <v>15</v>
      </c>
      <c r="B12" s="35"/>
      <c r="C12" s="69">
        <f>'PS SUM'!C53</f>
        <v>-61600</v>
      </c>
      <c r="D12" s="32" t="s">
        <v>21</v>
      </c>
      <c r="E12" s="35"/>
      <c r="F12" s="69">
        <f>'PS SUM'!C39</f>
        <v>-61600</v>
      </c>
      <c r="G12" s="32" t="s">
        <v>21</v>
      </c>
      <c r="H12" s="35"/>
      <c r="I12" s="42">
        <f>'PS SUM'!C35/1000</f>
        <v>64.697000000000003</v>
      </c>
      <c r="J12" s="35"/>
      <c r="K12" s="43">
        <v>3000</v>
      </c>
      <c r="L12" s="35"/>
      <c r="M12" s="73">
        <f>'PS SUM'!C54/1000</f>
        <v>74.501999999999995</v>
      </c>
      <c r="N12" s="73">
        <f>'PS SUM'!C55/1000</f>
        <v>319.7586</v>
      </c>
      <c r="O12" s="73">
        <f>'PS SUM'!C56/1000</f>
        <v>853.21259999999995</v>
      </c>
      <c r="P12" s="73">
        <f>'PS SUM'!C57/1000</f>
        <v>768.21201000000008</v>
      </c>
      <c r="Q12" s="73">
        <f>'PS SUM'!C58/1000</f>
        <v>-13374.065597999997</v>
      </c>
      <c r="R12" s="74"/>
    </row>
    <row r="13" spans="1:18" s="37" customFormat="1" ht="13.5" customHeight="1">
      <c r="A13" s="40" t="s">
        <v>16</v>
      </c>
      <c r="B13" s="35"/>
      <c r="C13" s="70">
        <f>'PS SUM'!C45/1000000</f>
        <v>-0.39999999980000001</v>
      </c>
      <c r="D13" s="32" t="s">
        <v>12</v>
      </c>
      <c r="E13" s="35"/>
      <c r="F13" s="70">
        <f>'PS SUM'!C40/1000000</f>
        <v>-0.39999999980000001</v>
      </c>
      <c r="G13" s="32" t="s">
        <v>12</v>
      </c>
      <c r="H13" s="35"/>
      <c r="I13" s="42">
        <f>'PS SUM'!C36/1000</f>
        <v>73.108000000000004</v>
      </c>
      <c r="J13" s="35"/>
      <c r="K13" s="43">
        <v>1000</v>
      </c>
      <c r="L13" s="35"/>
      <c r="M13" s="73">
        <f>'PS SUM'!C46/1000</f>
        <v>109.52</v>
      </c>
      <c r="N13" s="73">
        <f>'PS SUM'!C47/1000</f>
        <v>197.423</v>
      </c>
      <c r="O13" s="73">
        <f>'PS SUM'!C48/1000</f>
        <v>77.212939999999946</v>
      </c>
      <c r="P13" s="73">
        <f>'PS SUM'!C49/1000</f>
        <v>-655.45306000000005</v>
      </c>
      <c r="Q13" s="73">
        <f>'PS SUM'!C50/1000</f>
        <v>4266.5725432664904</v>
      </c>
      <c r="R13" s="74"/>
    </row>
    <row r="14" spans="1:18">
      <c r="M14" s="75"/>
      <c r="N14" s="75"/>
      <c r="O14" s="75"/>
      <c r="P14" s="75"/>
      <c r="Q14" s="75"/>
      <c r="R14" s="76"/>
    </row>
    <row r="15" spans="1:18">
      <c r="M15" s="75"/>
      <c r="N15" s="75"/>
      <c r="O15" s="75"/>
      <c r="P15" s="75"/>
      <c r="Q15" s="75"/>
      <c r="R15" s="76"/>
    </row>
    <row r="16" spans="1:18" s="24" customFormat="1" ht="12.75" customHeight="1">
      <c r="A16" s="41" t="s">
        <v>17</v>
      </c>
      <c r="B16" s="33"/>
      <c r="C16" s="38"/>
      <c r="D16" s="38"/>
      <c r="E16" s="33"/>
      <c r="F16" s="38"/>
      <c r="G16" s="38"/>
      <c r="H16" s="33"/>
      <c r="I16" s="34">
        <f>'PS SUM'!C12/1000</f>
        <v>3928.8049999999998</v>
      </c>
      <c r="J16" s="35"/>
      <c r="K16" s="43">
        <v>10000</v>
      </c>
      <c r="L16" s="33"/>
      <c r="M16" s="71">
        <f>SUM(M17:M18)</f>
        <v>1719.5439999999999</v>
      </c>
      <c r="N16" s="71">
        <f>SUM(N17:N18)</f>
        <v>4909.9839999999995</v>
      </c>
      <c r="O16" s="71">
        <v>15278</v>
      </c>
      <c r="P16" s="71">
        <v>16994</v>
      </c>
      <c r="Q16" s="71">
        <v>139878</v>
      </c>
      <c r="R16" s="71">
        <v>166629</v>
      </c>
    </row>
    <row r="17" spans="1:18" s="37" customFormat="1" ht="12.75" customHeight="1">
      <c r="A17" s="40" t="s">
        <v>15</v>
      </c>
      <c r="B17" s="35"/>
      <c r="C17" s="69">
        <f>'PS SUM'!C18</f>
        <v>-4509003.6061999947</v>
      </c>
      <c r="D17" s="32" t="s">
        <v>22</v>
      </c>
      <c r="E17" s="35"/>
      <c r="F17" s="69">
        <f>'PS SUM'!C22</f>
        <v>-4196393.3071999997</v>
      </c>
      <c r="G17" s="32" t="s">
        <v>22</v>
      </c>
      <c r="H17" s="35"/>
      <c r="I17" s="49">
        <f>'PS SUM'!C13/1000</f>
        <v>3702.9580000000001</v>
      </c>
      <c r="J17" s="36"/>
      <c r="K17" s="43">
        <v>7500</v>
      </c>
      <c r="L17" s="35"/>
      <c r="M17" s="73">
        <f>'PS SUM'!C26/1000</f>
        <v>512.60900000000004</v>
      </c>
      <c r="N17" s="73">
        <f>'PS SUM'!C30/1000</f>
        <v>4123.3239999999996</v>
      </c>
      <c r="O17" s="77"/>
      <c r="P17" s="100"/>
      <c r="Q17" s="77"/>
      <c r="R17" s="77"/>
    </row>
    <row r="18" spans="1:18" s="37" customFormat="1" ht="13.5" customHeight="1">
      <c r="A18" s="40" t="s">
        <v>16</v>
      </c>
      <c r="B18" s="35"/>
      <c r="C18" s="70">
        <f>'PS SUM'!C19/1000000</f>
        <v>-6.8313636963999995</v>
      </c>
      <c r="D18" s="32" t="s">
        <v>66</v>
      </c>
      <c r="E18" s="35"/>
      <c r="F18" s="70">
        <f>'PS SUM'!C23/1000000</f>
        <v>-9.392957538100001</v>
      </c>
      <c r="G18" s="32" t="s">
        <v>66</v>
      </c>
      <c r="H18" s="35"/>
      <c r="I18" s="49">
        <f>'PS SUM'!C14/1000</f>
        <v>681.35799999999995</v>
      </c>
      <c r="J18" s="36"/>
      <c r="K18" s="43">
        <v>2500</v>
      </c>
      <c r="L18" s="35"/>
      <c r="M18" s="73">
        <f>'PS SUM'!C27/1000</f>
        <v>1206.9349999999999</v>
      </c>
      <c r="N18" s="73">
        <f>'PS SUM'!C31/1000</f>
        <v>786.66</v>
      </c>
      <c r="O18" s="77"/>
      <c r="P18" s="77"/>
      <c r="Q18" s="77"/>
      <c r="R18" s="77"/>
    </row>
    <row r="20" spans="1:18">
      <c r="C20" s="50"/>
    </row>
    <row r="22" spans="1:18">
      <c r="A22" s="48" t="s">
        <v>23</v>
      </c>
    </row>
    <row r="23" spans="1:18">
      <c r="A23" s="47" t="s">
        <v>25</v>
      </c>
      <c r="I23" s="38" t="s">
        <v>11</v>
      </c>
    </row>
    <row r="24" spans="1:18">
      <c r="A24" s="47" t="s">
        <v>27</v>
      </c>
    </row>
    <row r="25" spans="1:18">
      <c r="A25" s="47" t="s">
        <v>28</v>
      </c>
    </row>
    <row r="26" spans="1:18">
      <c r="A26" s="47" t="s">
        <v>26</v>
      </c>
      <c r="B26" s="12"/>
      <c r="C26" s="12"/>
      <c r="D26" s="12"/>
      <c r="E26" s="12"/>
      <c r="F26" s="12"/>
      <c r="G26" s="12"/>
      <c r="H26" s="12"/>
      <c r="I26" s="12"/>
      <c r="J26" s="12"/>
      <c r="K26" s="45"/>
      <c r="L26" s="12"/>
      <c r="M26" s="45"/>
      <c r="N26" s="45"/>
      <c r="O26" s="45"/>
      <c r="P26" s="45"/>
      <c r="Q26" s="45"/>
      <c r="R26" s="12"/>
    </row>
    <row r="27" spans="1:18">
      <c r="A27" s="46" t="s">
        <v>30</v>
      </c>
      <c r="B27" s="12"/>
      <c r="C27" s="12"/>
      <c r="D27" s="12"/>
      <c r="E27" s="12"/>
      <c r="F27" s="12"/>
      <c r="G27" s="12"/>
      <c r="H27" s="12"/>
      <c r="I27" s="12"/>
      <c r="J27" s="12"/>
      <c r="K27" s="45"/>
      <c r="L27" s="12"/>
      <c r="M27" s="45"/>
      <c r="N27" s="45"/>
      <c r="O27" s="45"/>
      <c r="P27" s="45"/>
      <c r="Q27" s="45"/>
      <c r="R27" s="12"/>
    </row>
    <row r="28" spans="1:18">
      <c r="A28" s="46" t="s">
        <v>32</v>
      </c>
      <c r="B28" s="12"/>
      <c r="C28" s="12"/>
      <c r="D28" s="12"/>
      <c r="E28" s="12"/>
      <c r="F28" s="12"/>
      <c r="G28" s="12"/>
      <c r="H28" s="12"/>
      <c r="I28" s="12"/>
      <c r="J28" s="12"/>
      <c r="K28" s="45"/>
      <c r="L28" s="12"/>
      <c r="M28" s="45"/>
      <c r="N28" s="45"/>
      <c r="O28" s="45"/>
      <c r="P28" s="45"/>
      <c r="Q28" s="45"/>
      <c r="R28" s="12"/>
    </row>
    <row r="29" spans="1:18">
      <c r="A29" s="12" t="s">
        <v>69</v>
      </c>
      <c r="B29" s="12"/>
      <c r="C29" s="12"/>
      <c r="D29" s="12"/>
      <c r="E29" s="12"/>
      <c r="F29" s="12"/>
      <c r="G29" s="12"/>
      <c r="H29" s="12"/>
      <c r="I29" s="12"/>
      <c r="J29" s="12"/>
      <c r="K29" s="45"/>
      <c r="L29" s="12"/>
      <c r="M29" s="45"/>
      <c r="N29" s="45"/>
      <c r="O29" s="45"/>
      <c r="P29" s="45"/>
      <c r="Q29" s="45"/>
      <c r="R29" s="12"/>
    </row>
    <row r="30" spans="1:18">
      <c r="A30" s="12" t="s">
        <v>40</v>
      </c>
      <c r="B30" s="12"/>
      <c r="C30" s="12"/>
      <c r="D30" s="12"/>
      <c r="E30" s="12"/>
      <c r="F30" s="12"/>
      <c r="G30" s="12"/>
      <c r="H30" s="12"/>
      <c r="I30" s="12"/>
      <c r="J30" s="12"/>
      <c r="K30" s="45"/>
      <c r="L30" s="12"/>
      <c r="M30" s="45"/>
      <c r="N30" s="45"/>
      <c r="O30" s="45"/>
      <c r="P30" s="45"/>
      <c r="Q30" s="45"/>
      <c r="R30" s="12"/>
    </row>
    <row r="31" spans="1:18">
      <c r="A31" s="12" t="s">
        <v>38</v>
      </c>
      <c r="B31" s="12"/>
      <c r="C31" s="12"/>
      <c r="D31" s="12"/>
      <c r="E31" s="12"/>
      <c r="F31" s="12"/>
      <c r="G31" s="12"/>
      <c r="H31" s="12"/>
      <c r="I31" s="12"/>
      <c r="J31" s="12"/>
      <c r="K31" s="45"/>
      <c r="L31" s="12"/>
      <c r="M31" s="45"/>
      <c r="N31" s="45"/>
      <c r="O31" s="45"/>
      <c r="P31" s="45"/>
      <c r="Q31" s="45"/>
      <c r="R31" s="12"/>
    </row>
    <row r="32" spans="1:18">
      <c r="A32" s="12" t="s">
        <v>37</v>
      </c>
      <c r="B32" s="12"/>
      <c r="C32" s="12"/>
      <c r="D32" s="12"/>
      <c r="E32" s="12"/>
      <c r="F32" s="12"/>
      <c r="G32" s="12"/>
      <c r="H32" s="12"/>
      <c r="I32" s="12"/>
      <c r="J32" s="12"/>
      <c r="K32" s="45"/>
      <c r="L32" s="12"/>
      <c r="M32" s="45"/>
      <c r="N32" s="45"/>
      <c r="O32" s="45"/>
      <c r="P32" s="45"/>
      <c r="Q32" s="45"/>
      <c r="R32" s="12"/>
    </row>
    <row r="33" spans="1:18">
      <c r="A33" s="12" t="s">
        <v>39</v>
      </c>
      <c r="B33" s="12"/>
      <c r="C33" s="12"/>
      <c r="D33" s="12"/>
      <c r="E33" s="12"/>
      <c r="F33" s="12"/>
      <c r="G33" s="12"/>
      <c r="H33" s="12"/>
      <c r="I33" s="12"/>
      <c r="J33" s="12"/>
      <c r="K33" s="45"/>
      <c r="L33" s="12"/>
      <c r="M33" s="45"/>
      <c r="N33" s="45"/>
      <c r="O33" s="45"/>
      <c r="P33" s="45"/>
      <c r="Q33" s="45"/>
      <c r="R33" s="12"/>
    </row>
    <row r="34" spans="1:18">
      <c r="A34" s="47" t="s">
        <v>41</v>
      </c>
      <c r="B34" s="12"/>
      <c r="C34" s="12"/>
      <c r="D34" s="12"/>
      <c r="E34" s="12"/>
      <c r="F34" s="12"/>
      <c r="G34" s="12"/>
      <c r="H34" s="12"/>
      <c r="I34" s="12"/>
      <c r="J34" s="12"/>
      <c r="K34" s="45"/>
      <c r="L34" s="12"/>
      <c r="M34" s="45"/>
      <c r="N34" s="45"/>
      <c r="O34" s="45"/>
      <c r="P34" s="45"/>
      <c r="Q34" s="45"/>
      <c r="R34" s="12"/>
    </row>
    <row r="35" spans="1:18">
      <c r="A35" s="47" t="s">
        <v>42</v>
      </c>
      <c r="B35" s="12"/>
      <c r="C35" s="12"/>
      <c r="D35" s="12"/>
      <c r="E35" s="12"/>
      <c r="F35" s="12"/>
      <c r="G35" s="12"/>
      <c r="H35" s="12"/>
      <c r="I35" s="12"/>
      <c r="J35" s="12"/>
      <c r="K35" s="45"/>
      <c r="L35" s="12"/>
      <c r="M35" s="45"/>
      <c r="N35" s="45"/>
      <c r="O35" s="45"/>
      <c r="P35" s="45"/>
      <c r="Q35" s="45"/>
      <c r="R35" s="12"/>
    </row>
    <row r="36" spans="1:18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45"/>
      <c r="L36" s="12"/>
      <c r="M36" s="45"/>
      <c r="N36" s="45"/>
      <c r="O36" s="45"/>
      <c r="P36" s="45"/>
      <c r="Q36" s="45"/>
      <c r="R36" s="12"/>
    </row>
    <row r="37" spans="1:18">
      <c r="A37" s="12" t="str">
        <f ca="1">CELL("filename")</f>
        <v>N:\RISKRPTG\Term Books\Dpr\11 2001\[DPR 21.xls]Spec Daily Changes</v>
      </c>
      <c r="B37" s="12"/>
      <c r="C37" s="12"/>
      <c r="D37" s="12"/>
      <c r="E37" s="12"/>
      <c r="F37" s="12"/>
      <c r="G37" s="12"/>
      <c r="H37" s="12"/>
      <c r="I37" s="12"/>
      <c r="J37" s="12"/>
      <c r="K37" s="45"/>
      <c r="L37" s="12"/>
      <c r="M37" s="45"/>
      <c r="N37" s="45"/>
      <c r="O37" s="45"/>
      <c r="P37" s="45"/>
      <c r="Q37" s="45"/>
      <c r="R37" s="12"/>
    </row>
    <row r="38" spans="1:1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45"/>
      <c r="L38" s="12"/>
      <c r="M38" s="45"/>
      <c r="N38" s="45"/>
      <c r="O38" s="45"/>
      <c r="P38" s="45"/>
      <c r="Q38" s="45"/>
      <c r="R38" s="12"/>
    </row>
    <row r="39" spans="1:18">
      <c r="A39" s="47"/>
      <c r="B39" s="12"/>
      <c r="C39" s="12"/>
      <c r="D39" s="12"/>
      <c r="E39" s="12"/>
      <c r="F39" s="12"/>
      <c r="G39" s="12"/>
      <c r="H39" s="12"/>
      <c r="I39" s="12"/>
      <c r="J39" s="12"/>
      <c r="K39" s="45"/>
      <c r="L39" s="12"/>
      <c r="M39" s="45"/>
      <c r="N39" s="45"/>
      <c r="O39" s="45"/>
      <c r="P39" s="45"/>
      <c r="Q39" s="45"/>
      <c r="R39" s="12"/>
    </row>
    <row r="40" spans="1:18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45"/>
      <c r="L40" s="12"/>
      <c r="M40" s="45"/>
      <c r="N40" s="45"/>
      <c r="O40" s="45"/>
      <c r="P40" s="45"/>
      <c r="Q40" s="45"/>
      <c r="R40" s="12"/>
    </row>
    <row r="41" spans="1:18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45"/>
      <c r="L41" s="12"/>
      <c r="M41" s="45"/>
      <c r="N41" s="45"/>
      <c r="O41" s="45"/>
      <c r="P41" s="45"/>
      <c r="Q41" s="45"/>
      <c r="R41" s="12"/>
    </row>
    <row r="42" spans="1:18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45"/>
      <c r="L42" s="12"/>
      <c r="M42" s="45"/>
      <c r="N42" s="45"/>
      <c r="O42" s="45"/>
      <c r="P42" s="45"/>
      <c r="Q42" s="45"/>
      <c r="R42" s="12"/>
    </row>
    <row r="43" spans="1:18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45"/>
      <c r="L43" s="12"/>
      <c r="M43" s="45"/>
      <c r="N43" s="45"/>
      <c r="O43" s="45"/>
      <c r="P43" s="45"/>
      <c r="Q43" s="45"/>
      <c r="R43" s="12"/>
    </row>
    <row r="44" spans="1:18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45"/>
      <c r="L44" s="12"/>
      <c r="M44" s="45"/>
      <c r="N44" s="45"/>
      <c r="O44" s="45"/>
      <c r="P44" s="45"/>
      <c r="Q44" s="45"/>
      <c r="R44" s="12"/>
    </row>
    <row r="45" spans="1:18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45"/>
      <c r="L45" s="12"/>
      <c r="M45" s="45"/>
      <c r="N45" s="45"/>
      <c r="O45" s="45"/>
      <c r="P45" s="45"/>
      <c r="Q45" s="45"/>
      <c r="R45" s="12"/>
    </row>
    <row r="46" spans="1:18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45"/>
      <c r="L46" s="12"/>
      <c r="M46" s="45"/>
      <c r="N46" s="45"/>
      <c r="O46" s="45"/>
      <c r="P46" s="45"/>
      <c r="Q46" s="45"/>
      <c r="R46" s="12"/>
    </row>
    <row r="47" spans="1:18">
      <c r="B47" s="12"/>
      <c r="C47" s="12"/>
      <c r="D47" s="12"/>
      <c r="E47" s="12"/>
      <c r="F47" s="12"/>
      <c r="G47" s="12"/>
      <c r="H47" s="12"/>
      <c r="I47" s="12"/>
      <c r="J47" s="12"/>
      <c r="K47" s="45"/>
      <c r="L47" s="12"/>
      <c r="M47" s="45"/>
      <c r="N47" s="45"/>
      <c r="O47" s="45"/>
      <c r="P47" s="45"/>
      <c r="Q47" s="45"/>
      <c r="R47" s="12"/>
    </row>
    <row r="48" spans="1:1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45"/>
      <c r="L48" s="12"/>
      <c r="M48" s="45"/>
      <c r="N48" s="45"/>
      <c r="O48" s="45"/>
      <c r="P48" s="45"/>
      <c r="Q48" s="45"/>
      <c r="R48" s="12"/>
    </row>
    <row r="49" spans="1:18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45"/>
      <c r="L49" s="12"/>
      <c r="M49" s="45"/>
      <c r="N49" s="45"/>
      <c r="O49" s="45"/>
      <c r="P49" s="45"/>
      <c r="Q49" s="45"/>
      <c r="R49" s="12"/>
    </row>
    <row r="50" spans="1:18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45"/>
      <c r="L50" s="12"/>
      <c r="M50" s="45"/>
      <c r="N50" s="45"/>
      <c r="O50" s="45"/>
      <c r="P50" s="45"/>
      <c r="Q50" s="45"/>
      <c r="R50" s="12"/>
    </row>
    <row r="51" spans="1:18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45"/>
      <c r="L51" s="12"/>
      <c r="M51" s="45"/>
      <c r="N51" s="45"/>
      <c r="O51" s="45"/>
      <c r="P51" s="45"/>
      <c r="Q51" s="45"/>
      <c r="R51" s="12"/>
    </row>
    <row r="52" spans="1:18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45"/>
      <c r="L52" s="12"/>
      <c r="M52" s="45"/>
      <c r="N52" s="45"/>
      <c r="O52" s="45"/>
      <c r="P52" s="45"/>
      <c r="Q52" s="45"/>
      <c r="R52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5" orientation="landscape" r:id="rId1"/>
  <headerFooter alignWithMargins="0">
    <oddFooter>&amp;L&amp;8&amp;A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76"/>
  <sheetViews>
    <sheetView workbookViewId="0">
      <pane ySplit="18" topLeftCell="A84" activePane="bottomLeft" state="frozen"/>
      <selection pane="bottomLeft" activeCell="I93" sqref="I93"/>
    </sheetView>
  </sheetViews>
  <sheetFormatPr defaultColWidth="9.109375" defaultRowHeight="8.4"/>
  <cols>
    <col min="1" max="1" width="7.109375" style="82" customWidth="1"/>
    <col min="2" max="2" width="7.6640625" style="84" customWidth="1"/>
    <col min="3" max="3" width="0.88671875" style="84" customWidth="1"/>
    <col min="4" max="4" width="7.6640625" style="84" customWidth="1"/>
    <col min="5" max="5" width="8.88671875" style="84" customWidth="1"/>
    <col min="6" max="6" width="10.88671875" style="84" customWidth="1"/>
    <col min="7" max="7" width="7.6640625" style="84" customWidth="1"/>
    <col min="8" max="8" width="0.88671875" style="81" customWidth="1"/>
    <col min="9" max="9" width="31.6640625" style="86" customWidth="1"/>
    <col min="10" max="10" width="2.6640625" style="82" customWidth="1"/>
    <col min="11" max="11" width="7.33203125" style="94" bestFit="1" customWidth="1"/>
    <col min="12" max="12" width="7.6640625" style="84" customWidth="1"/>
    <col min="13" max="13" width="0.88671875" style="84" customWidth="1"/>
    <col min="14" max="14" width="7.6640625" style="84" customWidth="1"/>
    <col min="15" max="15" width="8.88671875" style="84" customWidth="1"/>
    <col min="16" max="16" width="10.5546875" style="84" customWidth="1"/>
    <col min="17" max="17" width="0.88671875" style="81" customWidth="1"/>
    <col min="18" max="18" width="31.6640625" style="82" customWidth="1"/>
    <col min="19" max="16384" width="9.109375" style="82"/>
  </cols>
  <sheetData>
    <row r="1" spans="1:18" ht="12.6">
      <c r="A1" s="79" t="s">
        <v>43</v>
      </c>
      <c r="K1" s="93"/>
    </row>
    <row r="2" spans="1:18" ht="12.6">
      <c r="A2" s="79" t="s">
        <v>71</v>
      </c>
      <c r="K2" s="93"/>
    </row>
    <row r="3" spans="1:18" ht="12.6">
      <c r="A3" s="79" t="str">
        <f>dpr!R3</f>
        <v>As of November 21, 2001</v>
      </c>
      <c r="K3" s="93"/>
    </row>
    <row r="4" spans="1:18" ht="12.6">
      <c r="A4" s="79" t="s">
        <v>76</v>
      </c>
      <c r="K4" s="93"/>
    </row>
    <row r="5" spans="1:18" ht="12.6">
      <c r="A5" s="79" t="s">
        <v>77</v>
      </c>
    </row>
    <row r="7" spans="1:18" s="78" customFormat="1" ht="12.6">
      <c r="A7" s="95" t="s">
        <v>34</v>
      </c>
      <c r="B7" s="91"/>
      <c r="C7" s="91"/>
      <c r="D7" s="91"/>
      <c r="E7" s="91"/>
      <c r="F7" s="91"/>
      <c r="G7" s="91"/>
      <c r="H7" s="83"/>
      <c r="I7" s="87"/>
      <c r="K7" s="96" t="s">
        <v>35</v>
      </c>
      <c r="L7" s="91"/>
      <c r="M7" s="91"/>
      <c r="N7" s="91"/>
      <c r="O7" s="91"/>
      <c r="P7" s="91"/>
      <c r="Q7" s="83"/>
    </row>
    <row r="8" spans="1:18" s="80" customFormat="1" ht="48.75" customHeight="1">
      <c r="A8" s="97" t="s">
        <v>70</v>
      </c>
      <c r="B8" s="98" t="s">
        <v>73</v>
      </c>
      <c r="C8" s="98"/>
      <c r="D8" s="98" t="s">
        <v>72</v>
      </c>
      <c r="E8" s="98" t="s">
        <v>123</v>
      </c>
      <c r="F8" s="98" t="s">
        <v>81</v>
      </c>
      <c r="G8" s="98" t="s">
        <v>74</v>
      </c>
      <c r="H8" s="98"/>
      <c r="I8" s="99" t="s">
        <v>75</v>
      </c>
      <c r="K8" s="97" t="s">
        <v>70</v>
      </c>
      <c r="L8" s="98" t="s">
        <v>73</v>
      </c>
      <c r="M8" s="98"/>
      <c r="N8" s="98" t="s">
        <v>72</v>
      </c>
      <c r="O8" s="98" t="s">
        <v>123</v>
      </c>
      <c r="P8" s="98" t="s">
        <v>81</v>
      </c>
      <c r="Q8" s="98"/>
      <c r="R8" s="99" t="s">
        <v>75</v>
      </c>
    </row>
    <row r="9" spans="1:18" ht="33.6" hidden="1">
      <c r="A9" s="88">
        <v>37158</v>
      </c>
      <c r="B9" s="92">
        <v>2283</v>
      </c>
      <c r="C9" s="92"/>
      <c r="D9" s="92">
        <v>27</v>
      </c>
      <c r="E9" s="92">
        <f>B9-D9</f>
        <v>2256</v>
      </c>
      <c r="F9" s="92">
        <v>0</v>
      </c>
      <c r="G9" s="92">
        <v>0</v>
      </c>
      <c r="H9" s="89"/>
      <c r="I9" s="90" t="s">
        <v>78</v>
      </c>
      <c r="J9" s="90"/>
      <c r="K9" s="88">
        <f>A9</f>
        <v>37158</v>
      </c>
      <c r="L9" s="92">
        <v>649</v>
      </c>
      <c r="M9" s="92"/>
      <c r="N9" s="92">
        <v>0</v>
      </c>
      <c r="O9" s="92">
        <v>649</v>
      </c>
      <c r="P9" s="92">
        <v>0</v>
      </c>
      <c r="Q9" s="89"/>
      <c r="R9" s="90" t="s">
        <v>79</v>
      </c>
    </row>
    <row r="10" spans="1:18" hidden="1">
      <c r="A10" s="88"/>
      <c r="B10" s="92"/>
      <c r="C10" s="92"/>
      <c r="D10" s="92"/>
      <c r="E10" s="92"/>
      <c r="F10" s="92"/>
      <c r="G10" s="92"/>
      <c r="H10" s="89"/>
      <c r="I10" s="90"/>
      <c r="J10" s="90"/>
      <c r="K10" s="88"/>
      <c r="L10" s="92"/>
      <c r="M10" s="92"/>
      <c r="N10" s="92"/>
      <c r="O10" s="92"/>
      <c r="P10" s="92"/>
      <c r="Q10" s="89"/>
      <c r="R10" s="90"/>
    </row>
    <row r="11" spans="1:18" ht="25.2" hidden="1">
      <c r="A11" s="88">
        <v>37159</v>
      </c>
      <c r="B11" s="92">
        <v>-1071</v>
      </c>
      <c r="C11" s="92"/>
      <c r="D11" s="92">
        <v>-7</v>
      </c>
      <c r="E11" s="92">
        <f>B11-D11</f>
        <v>-1064</v>
      </c>
      <c r="F11" s="92">
        <v>0</v>
      </c>
      <c r="G11" s="92">
        <v>0</v>
      </c>
      <c r="H11" s="89"/>
      <c r="I11" s="90" t="s">
        <v>80</v>
      </c>
      <c r="J11" s="90"/>
      <c r="K11" s="88">
        <f>A11</f>
        <v>37159</v>
      </c>
      <c r="L11" s="92">
        <v>-1177</v>
      </c>
      <c r="M11" s="92"/>
      <c r="N11" s="92">
        <v>111</v>
      </c>
      <c r="O11" s="92">
        <f>L11-N11</f>
        <v>-1288</v>
      </c>
      <c r="P11" s="92">
        <v>0</v>
      </c>
      <c r="Q11" s="89"/>
      <c r="R11" s="90" t="s">
        <v>92</v>
      </c>
    </row>
    <row r="12" spans="1:18" hidden="1">
      <c r="A12" s="88"/>
      <c r="B12" s="92"/>
      <c r="C12" s="92"/>
      <c r="D12" s="92"/>
      <c r="E12" s="92"/>
      <c r="F12" s="92"/>
      <c r="G12" s="92"/>
      <c r="H12" s="89"/>
      <c r="I12" s="90"/>
      <c r="J12" s="90"/>
      <c r="K12" s="88"/>
      <c r="L12" s="92"/>
      <c r="M12" s="92"/>
      <c r="N12" s="92"/>
      <c r="O12" s="92"/>
      <c r="P12" s="92"/>
      <c r="Q12" s="89"/>
      <c r="R12" s="90"/>
    </row>
    <row r="13" spans="1:18" ht="25.2" hidden="1">
      <c r="A13" s="88">
        <v>37160</v>
      </c>
      <c r="B13" s="92">
        <v>1030</v>
      </c>
      <c r="C13" s="92"/>
      <c r="D13" s="92">
        <v>0</v>
      </c>
      <c r="E13" s="92">
        <f>B13-F13</f>
        <v>1011</v>
      </c>
      <c r="F13" s="92">
        <v>19</v>
      </c>
      <c r="G13" s="92">
        <v>0</v>
      </c>
      <c r="H13" s="89"/>
      <c r="I13" s="90" t="s">
        <v>88</v>
      </c>
      <c r="J13" s="90"/>
      <c r="K13" s="88">
        <f>A13</f>
        <v>37160</v>
      </c>
      <c r="L13" s="92">
        <v>330</v>
      </c>
      <c r="M13" s="92"/>
      <c r="N13" s="92">
        <v>0</v>
      </c>
      <c r="O13" s="92">
        <f>L13</f>
        <v>330</v>
      </c>
      <c r="P13" s="92">
        <v>0</v>
      </c>
      <c r="Q13" s="89"/>
      <c r="R13" s="90" t="s">
        <v>89</v>
      </c>
    </row>
    <row r="14" spans="1:18" hidden="1">
      <c r="A14" s="88"/>
      <c r="B14" s="92"/>
      <c r="C14" s="92"/>
      <c r="D14" s="92"/>
      <c r="E14" s="92"/>
      <c r="F14" s="92"/>
      <c r="G14" s="92"/>
      <c r="H14" s="89"/>
      <c r="I14" s="90"/>
      <c r="J14" s="90"/>
      <c r="K14" s="88"/>
      <c r="L14" s="92"/>
      <c r="M14" s="92"/>
      <c r="N14" s="92"/>
      <c r="O14" s="92"/>
      <c r="P14" s="92"/>
      <c r="Q14" s="89"/>
      <c r="R14" s="90"/>
    </row>
    <row r="15" spans="1:18" ht="25.2" hidden="1">
      <c r="A15" s="88">
        <v>37161</v>
      </c>
      <c r="B15" s="92">
        <v>265</v>
      </c>
      <c r="C15" s="92"/>
      <c r="D15" s="92">
        <v>85</v>
      </c>
      <c r="E15" s="92">
        <f>B15-D15</f>
        <v>180</v>
      </c>
      <c r="F15" s="92">
        <v>0</v>
      </c>
      <c r="G15" s="92">
        <v>0</v>
      </c>
      <c r="H15" s="89"/>
      <c r="I15" s="90" t="s">
        <v>95</v>
      </c>
      <c r="J15" s="90"/>
      <c r="K15" s="88">
        <f>A15</f>
        <v>37161</v>
      </c>
      <c r="L15" s="92">
        <v>237</v>
      </c>
      <c r="M15" s="92"/>
      <c r="N15" s="92">
        <v>0</v>
      </c>
      <c r="O15" s="92">
        <v>237</v>
      </c>
      <c r="P15" s="92">
        <v>0</v>
      </c>
      <c r="Q15" s="89"/>
      <c r="R15" s="90" t="s">
        <v>93</v>
      </c>
    </row>
    <row r="16" spans="1:18" hidden="1">
      <c r="A16" s="88"/>
      <c r="B16" s="92"/>
      <c r="C16" s="92"/>
      <c r="D16" s="92"/>
      <c r="E16" s="92"/>
      <c r="F16" s="92"/>
      <c r="G16" s="92"/>
      <c r="H16" s="89"/>
      <c r="I16" s="90"/>
      <c r="J16" s="90"/>
      <c r="K16" s="88"/>
      <c r="L16" s="92"/>
      <c r="M16" s="92"/>
      <c r="N16" s="92"/>
      <c r="O16" s="92"/>
      <c r="P16" s="92"/>
      <c r="Q16" s="89"/>
      <c r="R16" s="90"/>
    </row>
    <row r="17" spans="1:18" ht="16.8" hidden="1">
      <c r="A17" s="88">
        <v>37162</v>
      </c>
      <c r="B17" s="92">
        <v>-205</v>
      </c>
      <c r="C17" s="92"/>
      <c r="D17" s="92">
        <v>7</v>
      </c>
      <c r="E17" s="92">
        <v>-212</v>
      </c>
      <c r="F17" s="92">
        <v>0</v>
      </c>
      <c r="G17" s="92">
        <v>0</v>
      </c>
      <c r="H17" s="89"/>
      <c r="I17" s="90" t="s">
        <v>99</v>
      </c>
      <c r="J17" s="90"/>
      <c r="K17" s="88">
        <f>A17</f>
        <v>37162</v>
      </c>
      <c r="L17" s="92">
        <v>-414</v>
      </c>
      <c r="M17" s="92"/>
      <c r="N17" s="92">
        <v>0</v>
      </c>
      <c r="O17" s="92">
        <v>-414</v>
      </c>
      <c r="P17" s="92">
        <v>0</v>
      </c>
      <c r="Q17" s="89"/>
      <c r="R17" s="90" t="s">
        <v>98</v>
      </c>
    </row>
    <row r="18" spans="1:18" hidden="1">
      <c r="A18" s="88"/>
      <c r="B18" s="92"/>
      <c r="C18" s="92"/>
      <c r="D18" s="92"/>
      <c r="E18" s="92"/>
      <c r="F18" s="92"/>
      <c r="G18" s="92"/>
      <c r="H18" s="89"/>
      <c r="I18" s="90"/>
      <c r="J18" s="90"/>
      <c r="K18" s="88"/>
      <c r="L18" s="92"/>
      <c r="M18" s="92"/>
      <c r="N18" s="92"/>
      <c r="O18" s="92"/>
      <c r="P18" s="92"/>
      <c r="Q18" s="89"/>
      <c r="R18" s="90"/>
    </row>
    <row r="19" spans="1:18" ht="25.2" hidden="1">
      <c r="A19" s="88">
        <v>37165</v>
      </c>
      <c r="B19" s="92">
        <v>-829</v>
      </c>
      <c r="C19" s="92"/>
      <c r="D19" s="92">
        <v>2</v>
      </c>
      <c r="E19" s="92">
        <v>-831</v>
      </c>
      <c r="F19" s="92">
        <v>0</v>
      </c>
      <c r="G19" s="92">
        <v>0</v>
      </c>
      <c r="H19" s="89"/>
      <c r="I19" s="90" t="s">
        <v>104</v>
      </c>
      <c r="J19" s="90"/>
      <c r="K19" s="88">
        <f>A19</f>
        <v>37165</v>
      </c>
      <c r="L19" s="92">
        <v>-398</v>
      </c>
      <c r="M19" s="92"/>
      <c r="N19" s="92">
        <v>0</v>
      </c>
      <c r="O19" s="92">
        <v>-398</v>
      </c>
      <c r="P19" s="92">
        <v>0</v>
      </c>
      <c r="Q19" s="89"/>
      <c r="R19" s="90" t="s">
        <v>101</v>
      </c>
    </row>
    <row r="20" spans="1:18" hidden="1">
      <c r="A20" s="88"/>
      <c r="B20" s="92"/>
      <c r="C20" s="92"/>
      <c r="D20" s="92"/>
      <c r="E20" s="92"/>
      <c r="F20" s="92"/>
      <c r="G20" s="92"/>
      <c r="H20" s="89"/>
      <c r="I20" s="90"/>
      <c r="J20" s="90"/>
      <c r="K20" s="88"/>
      <c r="L20" s="92"/>
      <c r="M20" s="92"/>
      <c r="N20" s="92"/>
      <c r="O20" s="92"/>
      <c r="P20" s="92"/>
      <c r="Q20" s="89"/>
      <c r="R20" s="90"/>
    </row>
    <row r="21" spans="1:18" ht="25.2" hidden="1">
      <c r="A21" s="88">
        <v>37166</v>
      </c>
      <c r="B21" s="92">
        <v>928</v>
      </c>
      <c r="C21" s="92"/>
      <c r="D21" s="92">
        <v>0</v>
      </c>
      <c r="E21" s="92">
        <v>928</v>
      </c>
      <c r="F21" s="92">
        <v>0</v>
      </c>
      <c r="G21" s="92">
        <v>0</v>
      </c>
      <c r="H21" s="89"/>
      <c r="I21" s="90" t="s">
        <v>105</v>
      </c>
      <c r="J21" s="90"/>
      <c r="K21" s="88">
        <f>A21</f>
        <v>37166</v>
      </c>
      <c r="L21" s="92">
        <v>-39</v>
      </c>
      <c r="M21" s="92"/>
      <c r="N21" s="92">
        <v>0</v>
      </c>
      <c r="O21" s="92">
        <v>-39</v>
      </c>
      <c r="P21" s="92">
        <v>0</v>
      </c>
      <c r="Q21" s="89"/>
      <c r="R21" s="90" t="s">
        <v>108</v>
      </c>
    </row>
    <row r="22" spans="1:18" hidden="1">
      <c r="A22" s="88"/>
      <c r="B22" s="92"/>
      <c r="C22" s="92"/>
      <c r="D22" s="92"/>
      <c r="E22" s="92"/>
      <c r="F22" s="92"/>
      <c r="G22" s="92"/>
      <c r="H22" s="89"/>
      <c r="I22" s="90"/>
      <c r="J22" s="90"/>
      <c r="K22" s="88"/>
      <c r="L22" s="92"/>
      <c r="M22" s="92"/>
      <c r="N22" s="92"/>
      <c r="O22" s="92"/>
      <c r="P22" s="92"/>
      <c r="Q22" s="89"/>
      <c r="R22" s="90"/>
    </row>
    <row r="23" spans="1:18" ht="25.2" hidden="1">
      <c r="A23" s="88">
        <v>37167</v>
      </c>
      <c r="B23" s="92">
        <v>-57</v>
      </c>
      <c r="C23" s="92"/>
      <c r="D23" s="92">
        <v>3</v>
      </c>
      <c r="E23" s="92">
        <v>-60</v>
      </c>
      <c r="F23" s="92">
        <v>0</v>
      </c>
      <c r="G23" s="92">
        <v>0</v>
      </c>
      <c r="H23" s="89"/>
      <c r="I23" s="90" t="s">
        <v>109</v>
      </c>
      <c r="J23" s="90"/>
      <c r="K23" s="88">
        <f>A23</f>
        <v>37167</v>
      </c>
      <c r="L23" s="92">
        <v>313</v>
      </c>
      <c r="M23" s="92"/>
      <c r="N23" s="92">
        <v>-12</v>
      </c>
      <c r="O23" s="92">
        <v>325</v>
      </c>
      <c r="P23" s="92">
        <v>0</v>
      </c>
      <c r="Q23" s="89"/>
      <c r="R23" s="90" t="s">
        <v>111</v>
      </c>
    </row>
    <row r="24" spans="1:18" hidden="1">
      <c r="A24" s="88"/>
      <c r="B24" s="92"/>
      <c r="C24" s="92"/>
      <c r="D24" s="92"/>
      <c r="E24" s="92"/>
      <c r="F24" s="92"/>
      <c r="G24" s="92"/>
      <c r="H24" s="89"/>
      <c r="I24" s="90"/>
      <c r="J24" s="90"/>
      <c r="K24" s="88"/>
      <c r="L24" s="92"/>
      <c r="M24" s="92"/>
      <c r="N24" s="92"/>
      <c r="O24" s="92"/>
      <c r="P24" s="92"/>
      <c r="Q24" s="89"/>
      <c r="R24" s="90"/>
    </row>
    <row r="25" spans="1:18" ht="25.2" hidden="1">
      <c r="A25" s="88">
        <v>37168</v>
      </c>
      <c r="B25" s="92">
        <v>-1552</v>
      </c>
      <c r="C25" s="92"/>
      <c r="D25" s="92">
        <v>-62</v>
      </c>
      <c r="E25" s="92">
        <v>-1490</v>
      </c>
      <c r="F25" s="92">
        <v>0</v>
      </c>
      <c r="G25" s="92">
        <v>0</v>
      </c>
      <c r="H25" s="89"/>
      <c r="I25" s="90" t="s">
        <v>116</v>
      </c>
      <c r="J25" s="90"/>
      <c r="K25" s="88">
        <f>A25</f>
        <v>37168</v>
      </c>
      <c r="L25" s="92">
        <v>209</v>
      </c>
      <c r="M25" s="92"/>
      <c r="N25" s="92">
        <v>0</v>
      </c>
      <c r="O25" s="92">
        <v>209</v>
      </c>
      <c r="P25" s="92">
        <v>0</v>
      </c>
      <c r="Q25" s="89"/>
      <c r="R25" s="90" t="s">
        <v>115</v>
      </c>
    </row>
    <row r="26" spans="1:18" hidden="1">
      <c r="A26" s="88"/>
      <c r="B26" s="92"/>
      <c r="C26" s="92"/>
      <c r="D26" s="92"/>
      <c r="E26" s="92"/>
      <c r="F26" s="92"/>
      <c r="G26" s="92"/>
      <c r="H26" s="89"/>
      <c r="I26" s="90"/>
      <c r="J26" s="90"/>
      <c r="K26" s="88"/>
      <c r="L26" s="92"/>
      <c r="M26" s="92"/>
      <c r="N26" s="92"/>
      <c r="O26" s="92"/>
      <c r="P26" s="92"/>
      <c r="Q26" s="89"/>
      <c r="R26" s="90"/>
    </row>
    <row r="27" spans="1:18" ht="33.6" hidden="1">
      <c r="A27" s="88">
        <v>37169</v>
      </c>
      <c r="B27" s="92">
        <v>1907</v>
      </c>
      <c r="C27" s="92"/>
      <c r="D27" s="92">
        <v>0</v>
      </c>
      <c r="E27" s="92">
        <f>B27</f>
        <v>1907</v>
      </c>
      <c r="F27" s="92">
        <v>0</v>
      </c>
      <c r="G27" s="92">
        <v>0</v>
      </c>
      <c r="H27" s="89"/>
      <c r="I27" s="90" t="s">
        <v>119</v>
      </c>
      <c r="J27" s="90"/>
      <c r="K27" s="88">
        <f>A27</f>
        <v>37169</v>
      </c>
      <c r="L27" s="92">
        <v>-302</v>
      </c>
      <c r="M27" s="92"/>
      <c r="N27" s="92">
        <v>0</v>
      </c>
      <c r="O27" s="92">
        <v>-302</v>
      </c>
      <c r="P27" s="92">
        <v>0</v>
      </c>
      <c r="Q27" s="89"/>
      <c r="R27" s="90" t="s">
        <v>117</v>
      </c>
    </row>
    <row r="28" spans="1:18" ht="25.2" hidden="1">
      <c r="A28" s="88">
        <v>37172</v>
      </c>
      <c r="B28" s="92">
        <v>-805</v>
      </c>
      <c r="C28" s="92"/>
      <c r="D28" s="92">
        <v>0</v>
      </c>
      <c r="E28" s="92">
        <f>B28-F28</f>
        <v>367</v>
      </c>
      <c r="F28" s="92">
        <v>-1172</v>
      </c>
      <c r="G28" s="92">
        <v>0</v>
      </c>
      <c r="H28" s="89"/>
      <c r="I28" s="90" t="s">
        <v>124</v>
      </c>
      <c r="J28" s="90"/>
      <c r="K28" s="88">
        <f>A28</f>
        <v>37172</v>
      </c>
      <c r="L28" s="92">
        <v>111</v>
      </c>
      <c r="M28" s="92"/>
      <c r="N28" s="92">
        <v>-4</v>
      </c>
      <c r="O28" s="92">
        <f>L28-N28</f>
        <v>115</v>
      </c>
      <c r="P28" s="92">
        <v>0</v>
      </c>
      <c r="Q28" s="89"/>
      <c r="R28" s="90" t="s">
        <v>121</v>
      </c>
    </row>
    <row r="29" spans="1:18" hidden="1">
      <c r="A29" s="88"/>
      <c r="B29" s="92"/>
      <c r="C29" s="92"/>
      <c r="D29" s="92"/>
      <c r="E29" s="92"/>
      <c r="F29" s="92"/>
      <c r="G29" s="92"/>
      <c r="H29" s="89"/>
      <c r="I29" s="90"/>
      <c r="J29" s="90"/>
      <c r="K29" s="88"/>
      <c r="L29" s="92"/>
      <c r="M29" s="92"/>
      <c r="N29" s="92"/>
      <c r="O29" s="92"/>
      <c r="P29" s="92"/>
      <c r="Q29" s="89"/>
      <c r="R29" s="90"/>
    </row>
    <row r="30" spans="1:18" ht="33.6" hidden="1">
      <c r="A30" s="88">
        <v>37173</v>
      </c>
      <c r="B30" s="92">
        <v>-4154</v>
      </c>
      <c r="C30" s="92"/>
      <c r="D30" s="92">
        <v>7</v>
      </c>
      <c r="E30" s="92">
        <f>B30-D30</f>
        <v>-4161</v>
      </c>
      <c r="F30" s="92">
        <v>0</v>
      </c>
      <c r="G30" s="92">
        <v>0</v>
      </c>
      <c r="H30" s="89"/>
      <c r="I30" s="90" t="s">
        <v>127</v>
      </c>
      <c r="J30" s="90"/>
      <c r="K30" s="88">
        <f>A30</f>
        <v>37173</v>
      </c>
      <c r="L30" s="92">
        <v>349</v>
      </c>
      <c r="M30" s="92"/>
      <c r="N30" s="92">
        <v>0</v>
      </c>
      <c r="O30" s="92">
        <f>L30-N30</f>
        <v>349</v>
      </c>
      <c r="P30" s="92">
        <v>0</v>
      </c>
      <c r="Q30" s="89"/>
      <c r="R30" s="90" t="s">
        <v>125</v>
      </c>
    </row>
    <row r="31" spans="1:18" hidden="1">
      <c r="A31" s="88"/>
      <c r="B31" s="92"/>
      <c r="C31" s="92"/>
      <c r="D31" s="92"/>
      <c r="E31" s="92"/>
      <c r="F31" s="92"/>
      <c r="G31" s="92"/>
      <c r="H31" s="89"/>
      <c r="I31" s="90"/>
      <c r="J31" s="90"/>
      <c r="K31" s="88"/>
      <c r="L31" s="92"/>
      <c r="M31" s="92"/>
      <c r="N31" s="92"/>
      <c r="O31" s="92"/>
      <c r="P31" s="92"/>
      <c r="Q31" s="89"/>
      <c r="R31" s="90"/>
    </row>
    <row r="32" spans="1:18" ht="42" hidden="1">
      <c r="A32" s="88">
        <v>37174</v>
      </c>
      <c r="B32" s="92">
        <v>-3569</v>
      </c>
      <c r="C32" s="92"/>
      <c r="D32" s="92">
        <v>-1</v>
      </c>
      <c r="E32" s="92">
        <v>-3568</v>
      </c>
      <c r="F32" s="92">
        <v>0</v>
      </c>
      <c r="G32" s="92">
        <v>0</v>
      </c>
      <c r="H32" s="89"/>
      <c r="I32" s="90" t="s">
        <v>128</v>
      </c>
      <c r="J32" s="90"/>
      <c r="K32" s="88">
        <f>A32</f>
        <v>37174</v>
      </c>
      <c r="L32" s="92">
        <v>51</v>
      </c>
      <c r="M32" s="92"/>
      <c r="N32" s="92">
        <v>0</v>
      </c>
      <c r="O32" s="92">
        <v>51</v>
      </c>
      <c r="P32" s="92">
        <v>0</v>
      </c>
      <c r="Q32" s="89"/>
      <c r="R32" s="90" t="s">
        <v>130</v>
      </c>
    </row>
    <row r="33" spans="1:18" hidden="1">
      <c r="A33" s="88"/>
      <c r="B33" s="92"/>
      <c r="C33" s="92"/>
      <c r="D33" s="92"/>
      <c r="E33" s="92"/>
      <c r="F33" s="92"/>
      <c r="G33" s="92"/>
      <c r="H33" s="89"/>
      <c r="I33" s="90"/>
      <c r="J33" s="90"/>
      <c r="K33" s="88"/>
      <c r="L33" s="92"/>
      <c r="M33" s="92"/>
      <c r="N33" s="92"/>
      <c r="O33" s="92"/>
      <c r="P33" s="92"/>
      <c r="Q33" s="89"/>
      <c r="R33" s="90"/>
    </row>
    <row r="34" spans="1:18" ht="25.2" hidden="1">
      <c r="A34" s="88">
        <v>37175</v>
      </c>
      <c r="B34" s="92">
        <v>-2384</v>
      </c>
      <c r="C34" s="92"/>
      <c r="D34" s="92">
        <v>5</v>
      </c>
      <c r="E34" s="92">
        <f>B34-D34</f>
        <v>-2389</v>
      </c>
      <c r="F34" s="92">
        <v>0</v>
      </c>
      <c r="G34" s="92">
        <v>0</v>
      </c>
      <c r="H34" s="89"/>
      <c r="I34" s="90" t="s">
        <v>135</v>
      </c>
      <c r="J34" s="90"/>
      <c r="K34" s="88">
        <f>A34</f>
        <v>37175</v>
      </c>
      <c r="L34" s="92">
        <v>32</v>
      </c>
      <c r="M34" s="92"/>
      <c r="N34" s="92">
        <v>0</v>
      </c>
      <c r="O34" s="92">
        <v>32</v>
      </c>
      <c r="P34" s="92">
        <v>0</v>
      </c>
      <c r="Q34" s="89"/>
      <c r="R34" s="90" t="s">
        <v>133</v>
      </c>
    </row>
    <row r="35" spans="1:18" hidden="1">
      <c r="A35" s="88"/>
      <c r="B35" s="92"/>
      <c r="C35" s="92"/>
      <c r="D35" s="92"/>
      <c r="E35" s="92"/>
      <c r="F35" s="92"/>
      <c r="G35" s="92"/>
      <c r="H35" s="89"/>
      <c r="I35" s="90"/>
      <c r="J35" s="90"/>
      <c r="K35" s="88"/>
      <c r="L35" s="92"/>
      <c r="M35" s="92"/>
      <c r="N35" s="92"/>
      <c r="O35" s="92"/>
      <c r="P35" s="92"/>
      <c r="Q35" s="89"/>
      <c r="R35" s="90"/>
    </row>
    <row r="36" spans="1:18" ht="33.6" hidden="1">
      <c r="A36" s="88">
        <v>37176</v>
      </c>
      <c r="B36" s="92">
        <v>-231</v>
      </c>
      <c r="C36" s="92"/>
      <c r="D36" s="92">
        <v>-34</v>
      </c>
      <c r="E36" s="92">
        <f>B36-D36-F36</f>
        <v>107</v>
      </c>
      <c r="F36" s="92">
        <v>-304</v>
      </c>
      <c r="G36" s="92">
        <v>0</v>
      </c>
      <c r="H36" s="89"/>
      <c r="I36" s="90" t="s">
        <v>139</v>
      </c>
      <c r="J36" s="90"/>
      <c r="K36" s="88">
        <f>A36</f>
        <v>37176</v>
      </c>
      <c r="L36" s="92">
        <v>-49</v>
      </c>
      <c r="M36" s="92"/>
      <c r="N36" s="92">
        <v>0</v>
      </c>
      <c r="O36" s="92">
        <v>-49</v>
      </c>
      <c r="P36" s="92">
        <v>0</v>
      </c>
      <c r="Q36" s="89"/>
      <c r="R36" s="90" t="s">
        <v>140</v>
      </c>
    </row>
    <row r="37" spans="1:18" hidden="1">
      <c r="A37" s="88"/>
      <c r="B37" s="92"/>
      <c r="C37" s="92"/>
      <c r="D37" s="92"/>
      <c r="E37" s="92"/>
      <c r="F37" s="92"/>
      <c r="G37" s="92"/>
      <c r="H37" s="89"/>
      <c r="I37" s="90"/>
      <c r="J37" s="90"/>
      <c r="K37" s="88"/>
      <c r="L37" s="92"/>
      <c r="M37" s="92"/>
      <c r="N37" s="92"/>
      <c r="O37" s="92"/>
      <c r="P37" s="92"/>
      <c r="Q37" s="89"/>
      <c r="R37" s="90"/>
    </row>
    <row r="38" spans="1:18" ht="25.2" hidden="1">
      <c r="A38" s="88">
        <v>37179</v>
      </c>
      <c r="B38" s="92">
        <v>983</v>
      </c>
      <c r="C38" s="92"/>
      <c r="D38" s="92">
        <v>-2</v>
      </c>
      <c r="E38" s="92">
        <v>985</v>
      </c>
      <c r="F38" s="92">
        <v>0</v>
      </c>
      <c r="G38" s="92">
        <v>0</v>
      </c>
      <c r="H38" s="89"/>
      <c r="I38" s="90" t="s">
        <v>141</v>
      </c>
      <c r="J38" s="90"/>
      <c r="K38" s="88">
        <f>A38</f>
        <v>37179</v>
      </c>
      <c r="L38" s="92">
        <v>35</v>
      </c>
      <c r="M38" s="92"/>
      <c r="N38" s="92">
        <v>0</v>
      </c>
      <c r="O38" s="92">
        <v>35</v>
      </c>
      <c r="P38" s="92">
        <v>0</v>
      </c>
      <c r="Q38" s="89"/>
      <c r="R38" s="90" t="s">
        <v>143</v>
      </c>
    </row>
    <row r="39" spans="1:18" hidden="1">
      <c r="A39" s="88"/>
      <c r="B39" s="92"/>
      <c r="C39" s="92"/>
      <c r="D39" s="92"/>
      <c r="E39" s="92"/>
      <c r="F39" s="92"/>
      <c r="G39" s="92"/>
      <c r="H39" s="89"/>
      <c r="I39" s="90"/>
      <c r="J39" s="90"/>
      <c r="K39" s="88"/>
      <c r="L39" s="92"/>
      <c r="M39" s="92"/>
      <c r="N39" s="92"/>
      <c r="O39" s="92"/>
      <c r="P39" s="92"/>
      <c r="Q39" s="89"/>
      <c r="R39" s="90"/>
    </row>
    <row r="40" spans="1:18" ht="25.2" hidden="1">
      <c r="A40" s="88">
        <v>37180</v>
      </c>
      <c r="B40" s="92">
        <v>-2075</v>
      </c>
      <c r="C40" s="92"/>
      <c r="D40" s="92">
        <v>-20</v>
      </c>
      <c r="E40" s="92">
        <f>B40-D40</f>
        <v>-2055</v>
      </c>
      <c r="F40" s="92">
        <v>0</v>
      </c>
      <c r="G40" s="92">
        <v>0</v>
      </c>
      <c r="H40" s="89"/>
      <c r="I40" s="90" t="s">
        <v>145</v>
      </c>
      <c r="J40" s="90"/>
      <c r="K40" s="88">
        <f>A40</f>
        <v>37180</v>
      </c>
      <c r="L40" s="92">
        <v>-445</v>
      </c>
      <c r="M40" s="92"/>
      <c r="N40" s="92">
        <v>0</v>
      </c>
      <c r="O40" s="92">
        <v>-445</v>
      </c>
      <c r="P40" s="92">
        <v>0</v>
      </c>
      <c r="Q40" s="89"/>
      <c r="R40" s="90" t="s">
        <v>146</v>
      </c>
    </row>
    <row r="41" spans="1:18" hidden="1">
      <c r="A41" s="88"/>
      <c r="B41" s="92"/>
      <c r="C41" s="92"/>
      <c r="D41" s="92"/>
      <c r="E41" s="92"/>
      <c r="F41" s="92"/>
      <c r="G41" s="92"/>
      <c r="H41" s="89"/>
      <c r="I41" s="90"/>
      <c r="J41" s="90"/>
      <c r="K41" s="88"/>
      <c r="L41" s="92"/>
      <c r="M41" s="92"/>
      <c r="N41" s="92"/>
      <c r="O41" s="92"/>
      <c r="P41" s="92"/>
      <c r="Q41" s="89"/>
      <c r="R41" s="90"/>
    </row>
    <row r="42" spans="1:18" ht="25.2" hidden="1">
      <c r="A42" s="88">
        <v>37181</v>
      </c>
      <c r="B42" s="92">
        <v>124</v>
      </c>
      <c r="C42" s="92"/>
      <c r="D42" s="92">
        <v>10</v>
      </c>
      <c r="E42" s="92">
        <v>114</v>
      </c>
      <c r="F42" s="92">
        <v>0</v>
      </c>
      <c r="G42" s="92">
        <v>0</v>
      </c>
      <c r="H42" s="89"/>
      <c r="I42" s="90" t="s">
        <v>151</v>
      </c>
      <c r="J42" s="90"/>
      <c r="K42" s="88">
        <f>A42</f>
        <v>37181</v>
      </c>
      <c r="L42" s="92">
        <v>-270</v>
      </c>
      <c r="M42" s="92"/>
      <c r="N42" s="92">
        <v>0</v>
      </c>
      <c r="O42" s="92">
        <v>-270</v>
      </c>
      <c r="P42" s="92">
        <v>0</v>
      </c>
      <c r="Q42" s="89"/>
      <c r="R42" s="90" t="s">
        <v>149</v>
      </c>
    </row>
    <row r="43" spans="1:18" hidden="1">
      <c r="A43" s="88"/>
      <c r="B43" s="92"/>
      <c r="C43" s="92"/>
      <c r="D43" s="92"/>
      <c r="E43" s="92"/>
      <c r="F43" s="92"/>
      <c r="G43" s="92"/>
      <c r="H43" s="89"/>
      <c r="I43" s="90"/>
      <c r="J43" s="90"/>
      <c r="K43" s="88"/>
      <c r="L43" s="92"/>
      <c r="M43" s="92"/>
      <c r="N43" s="92"/>
      <c r="O43" s="92"/>
      <c r="P43" s="92"/>
      <c r="Q43" s="89"/>
      <c r="R43" s="90"/>
    </row>
    <row r="44" spans="1:18" ht="25.2" hidden="1">
      <c r="A44" s="88">
        <v>37182</v>
      </c>
      <c r="B44" s="92">
        <v>-1261</v>
      </c>
      <c r="C44" s="92"/>
      <c r="D44" s="92">
        <v>-3</v>
      </c>
      <c r="E44" s="92">
        <v>-1258</v>
      </c>
      <c r="F44" s="92">
        <v>0</v>
      </c>
      <c r="G44" s="92">
        <v>0</v>
      </c>
      <c r="H44" s="89"/>
      <c r="I44" s="90" t="s">
        <v>153</v>
      </c>
      <c r="J44" s="90"/>
      <c r="K44" s="88">
        <v>37182</v>
      </c>
      <c r="L44" s="92">
        <v>-417</v>
      </c>
      <c r="M44" s="92"/>
      <c r="N44" s="92">
        <v>0</v>
      </c>
      <c r="O44" s="92">
        <v>-417</v>
      </c>
      <c r="P44" s="92">
        <v>0</v>
      </c>
      <c r="Q44" s="89"/>
      <c r="R44" s="90" t="s">
        <v>156</v>
      </c>
    </row>
    <row r="45" spans="1:18" hidden="1">
      <c r="A45" s="88"/>
      <c r="B45" s="92"/>
      <c r="C45" s="92"/>
      <c r="D45" s="92"/>
      <c r="E45" s="92"/>
      <c r="F45" s="92"/>
      <c r="G45" s="92"/>
      <c r="H45" s="89"/>
      <c r="I45" s="90"/>
      <c r="J45" s="90"/>
      <c r="K45" s="88"/>
      <c r="L45" s="92"/>
      <c r="M45" s="92"/>
      <c r="N45" s="92"/>
      <c r="O45" s="92"/>
      <c r="P45" s="92"/>
      <c r="Q45" s="89"/>
      <c r="R45" s="90"/>
    </row>
    <row r="46" spans="1:18" ht="25.2" hidden="1">
      <c r="A46" s="88">
        <v>37183</v>
      </c>
      <c r="B46" s="92">
        <v>-2138</v>
      </c>
      <c r="C46" s="92"/>
      <c r="D46" s="92">
        <v>2</v>
      </c>
      <c r="E46" s="92">
        <v>-2140</v>
      </c>
      <c r="F46" s="92">
        <v>0</v>
      </c>
      <c r="G46" s="92">
        <v>0</v>
      </c>
      <c r="H46" s="89"/>
      <c r="I46" s="90" t="s">
        <v>157</v>
      </c>
      <c r="J46" s="90"/>
      <c r="K46" s="88">
        <f>A46</f>
        <v>37183</v>
      </c>
      <c r="L46" s="92">
        <v>-1174</v>
      </c>
      <c r="M46" s="92"/>
      <c r="N46" s="92">
        <v>-237</v>
      </c>
      <c r="O46" s="92">
        <f>L46-N46</f>
        <v>-937</v>
      </c>
      <c r="P46" s="92">
        <v>0</v>
      </c>
      <c r="Q46" s="89"/>
      <c r="R46" s="90" t="s">
        <v>159</v>
      </c>
    </row>
    <row r="47" spans="1:18" hidden="1">
      <c r="A47" s="88"/>
      <c r="B47" s="92"/>
      <c r="C47" s="92"/>
      <c r="D47" s="92"/>
      <c r="E47" s="92"/>
      <c r="F47" s="92"/>
      <c r="G47" s="92"/>
      <c r="H47" s="89"/>
      <c r="I47" s="90"/>
      <c r="J47" s="90"/>
      <c r="K47" s="88"/>
      <c r="L47" s="92"/>
      <c r="M47" s="92"/>
      <c r="N47" s="92"/>
      <c r="O47" s="92"/>
      <c r="P47" s="92"/>
      <c r="Q47" s="89"/>
      <c r="R47" s="90"/>
    </row>
    <row r="48" spans="1:18" ht="33.6" hidden="1">
      <c r="A48" s="88">
        <v>37186</v>
      </c>
      <c r="B48" s="92">
        <v>-311</v>
      </c>
      <c r="C48" s="92"/>
      <c r="D48" s="92">
        <v>0</v>
      </c>
      <c r="E48" s="92">
        <f>B48-G48</f>
        <v>-1297</v>
      </c>
      <c r="F48" s="92">
        <v>0</v>
      </c>
      <c r="G48" s="92">
        <v>986</v>
      </c>
      <c r="H48" s="89"/>
      <c r="I48" s="90" t="s">
        <v>163</v>
      </c>
      <c r="J48" s="90"/>
      <c r="K48" s="88">
        <v>37186</v>
      </c>
      <c r="L48" s="92">
        <v>394</v>
      </c>
      <c r="M48" s="92"/>
      <c r="N48" s="92">
        <v>0</v>
      </c>
      <c r="O48" s="92">
        <v>394</v>
      </c>
      <c r="P48" s="92">
        <v>0</v>
      </c>
      <c r="Q48" s="89"/>
      <c r="R48" s="90" t="s">
        <v>162</v>
      </c>
    </row>
    <row r="49" spans="1:18" hidden="1">
      <c r="A49" s="88"/>
      <c r="B49" s="92"/>
      <c r="C49" s="92"/>
      <c r="D49" s="92"/>
      <c r="E49" s="92"/>
      <c r="F49" s="92"/>
      <c r="G49" s="92"/>
      <c r="H49" s="89"/>
      <c r="I49" s="90"/>
      <c r="J49" s="90"/>
      <c r="K49" s="88"/>
      <c r="L49" s="92"/>
      <c r="M49" s="92"/>
      <c r="N49" s="92"/>
      <c r="O49" s="92"/>
      <c r="P49" s="92"/>
      <c r="Q49" s="89"/>
      <c r="R49" s="90"/>
    </row>
    <row r="50" spans="1:18" ht="42" hidden="1">
      <c r="A50" s="88">
        <v>37187</v>
      </c>
      <c r="B50" s="92">
        <v>-6492</v>
      </c>
      <c r="C50" s="92"/>
      <c r="D50" s="92">
        <v>-3</v>
      </c>
      <c r="E50" s="92">
        <f>B50-D50-F50</f>
        <v>-870</v>
      </c>
      <c r="F50" s="92">
        <f>-2966-1398-1255</f>
        <v>-5619</v>
      </c>
      <c r="G50" s="92">
        <v>0</v>
      </c>
      <c r="H50" s="89"/>
      <c r="I50" s="90" t="s">
        <v>168</v>
      </c>
      <c r="J50" s="90"/>
      <c r="K50" s="88">
        <v>37187</v>
      </c>
      <c r="L50" s="92">
        <v>-166</v>
      </c>
      <c r="M50" s="92"/>
      <c r="N50" s="92">
        <v>-133</v>
      </c>
      <c r="O50" s="92">
        <v>-33</v>
      </c>
      <c r="P50" s="92">
        <v>0</v>
      </c>
      <c r="Q50" s="89"/>
      <c r="R50" s="90" t="s">
        <v>166</v>
      </c>
    </row>
    <row r="51" spans="1:18" hidden="1">
      <c r="A51" s="88"/>
      <c r="B51" s="92"/>
      <c r="C51" s="92"/>
      <c r="D51" s="92"/>
      <c r="E51" s="92"/>
      <c r="F51" s="92"/>
      <c r="G51" s="92"/>
      <c r="H51" s="89"/>
      <c r="I51" s="90"/>
      <c r="J51" s="90"/>
      <c r="K51" s="88"/>
      <c r="L51" s="92"/>
      <c r="M51" s="92"/>
      <c r="N51" s="92"/>
      <c r="O51" s="92"/>
      <c r="P51" s="92"/>
      <c r="Q51" s="89"/>
      <c r="R51" s="90"/>
    </row>
    <row r="52" spans="1:18" ht="33.6" hidden="1">
      <c r="A52" s="88">
        <v>37188</v>
      </c>
      <c r="B52" s="92">
        <v>-1342</v>
      </c>
      <c r="C52" s="92"/>
      <c r="D52" s="92">
        <v>-79</v>
      </c>
      <c r="E52" s="92">
        <f>B52-D52</f>
        <v>-1263</v>
      </c>
      <c r="F52" s="92">
        <v>0</v>
      </c>
      <c r="G52" s="92">
        <v>0</v>
      </c>
      <c r="H52" s="89"/>
      <c r="I52" s="90" t="s">
        <v>172</v>
      </c>
      <c r="J52" s="90"/>
      <c r="K52" s="88">
        <v>37188</v>
      </c>
      <c r="L52" s="92">
        <v>182</v>
      </c>
      <c r="M52" s="92"/>
      <c r="N52" s="92">
        <v>0</v>
      </c>
      <c r="O52" s="92">
        <v>182</v>
      </c>
      <c r="P52" s="92">
        <v>0</v>
      </c>
      <c r="Q52" s="89"/>
      <c r="R52" s="90" t="s">
        <v>170</v>
      </c>
    </row>
    <row r="53" spans="1:18" hidden="1">
      <c r="A53" s="88"/>
      <c r="B53" s="92"/>
      <c r="C53" s="92"/>
      <c r="D53" s="92"/>
      <c r="E53" s="92"/>
      <c r="F53" s="92"/>
      <c r="G53" s="92"/>
      <c r="H53" s="89"/>
      <c r="I53" s="90"/>
      <c r="J53" s="90"/>
      <c r="K53" s="88"/>
      <c r="L53" s="92"/>
      <c r="M53" s="92"/>
      <c r="N53" s="92"/>
      <c r="O53" s="92"/>
      <c r="P53" s="92"/>
      <c r="Q53" s="89"/>
      <c r="R53" s="90"/>
    </row>
    <row r="54" spans="1:18" ht="33.6" hidden="1">
      <c r="A54" s="88">
        <v>37189</v>
      </c>
      <c r="B54" s="92">
        <v>438</v>
      </c>
      <c r="C54" s="92"/>
      <c r="D54" s="92">
        <v>0</v>
      </c>
      <c r="E54" s="92">
        <v>438</v>
      </c>
      <c r="F54" s="92">
        <v>0</v>
      </c>
      <c r="G54" s="92">
        <v>0</v>
      </c>
      <c r="H54" s="89"/>
      <c r="I54" s="90" t="s">
        <v>176</v>
      </c>
      <c r="J54" s="90"/>
      <c r="K54" s="88">
        <v>37189</v>
      </c>
      <c r="L54" s="92">
        <v>-140</v>
      </c>
      <c r="M54" s="92"/>
      <c r="N54" s="92">
        <v>0</v>
      </c>
      <c r="O54" s="92">
        <v>-140</v>
      </c>
      <c r="P54" s="92">
        <v>0</v>
      </c>
      <c r="Q54" s="89"/>
      <c r="R54" s="90" t="s">
        <v>175</v>
      </c>
    </row>
    <row r="55" spans="1:18" hidden="1">
      <c r="A55" s="88"/>
      <c r="B55" s="92"/>
      <c r="C55" s="92"/>
      <c r="D55" s="92"/>
      <c r="E55" s="92"/>
      <c r="F55" s="92"/>
      <c r="G55" s="92"/>
      <c r="H55" s="89"/>
      <c r="I55" s="90"/>
      <c r="J55" s="90"/>
      <c r="K55" s="88"/>
      <c r="L55" s="92"/>
      <c r="M55" s="92"/>
      <c r="N55" s="92"/>
      <c r="O55" s="92"/>
      <c r="P55" s="92"/>
      <c r="Q55" s="89"/>
      <c r="R55" s="90"/>
    </row>
    <row r="56" spans="1:18" ht="33.6" hidden="1">
      <c r="A56" s="88">
        <v>37190</v>
      </c>
      <c r="B56" s="92">
        <v>-580</v>
      </c>
      <c r="C56" s="92"/>
      <c r="D56" s="92">
        <v>-1</v>
      </c>
      <c r="E56" s="92">
        <f>B56-D56-F56</f>
        <v>-727</v>
      </c>
      <c r="F56" s="92">
        <v>148</v>
      </c>
      <c r="G56" s="92">
        <v>0</v>
      </c>
      <c r="H56" s="89"/>
      <c r="I56" s="90" t="s">
        <v>179</v>
      </c>
      <c r="J56" s="90"/>
      <c r="K56" s="88">
        <v>37190</v>
      </c>
      <c r="L56" s="92">
        <v>278</v>
      </c>
      <c r="M56" s="92"/>
      <c r="N56" s="92">
        <v>0</v>
      </c>
      <c r="O56" s="92">
        <v>278</v>
      </c>
      <c r="P56" s="92">
        <v>0</v>
      </c>
      <c r="Q56" s="89"/>
      <c r="R56" s="90" t="s">
        <v>177</v>
      </c>
    </row>
    <row r="57" spans="1:18" hidden="1">
      <c r="A57" s="88"/>
      <c r="B57" s="92"/>
      <c r="C57" s="92"/>
      <c r="D57" s="92"/>
      <c r="E57" s="92"/>
      <c r="F57" s="92"/>
      <c r="G57" s="92"/>
      <c r="H57" s="89"/>
      <c r="I57" s="90"/>
      <c r="J57" s="90"/>
      <c r="K57" s="88"/>
      <c r="L57" s="92"/>
      <c r="M57" s="92"/>
      <c r="N57" s="92"/>
      <c r="O57" s="92"/>
      <c r="P57" s="92"/>
      <c r="Q57" s="89"/>
      <c r="R57" s="90"/>
    </row>
    <row r="58" spans="1:18" ht="25.2" hidden="1">
      <c r="A58" s="88">
        <v>37193</v>
      </c>
      <c r="B58" s="92">
        <v>-3125</v>
      </c>
      <c r="C58" s="92"/>
      <c r="D58" s="92">
        <v>10</v>
      </c>
      <c r="E58" s="92">
        <f>B58-D58</f>
        <v>-3135</v>
      </c>
      <c r="F58" s="92">
        <v>0</v>
      </c>
      <c r="G58" s="92">
        <v>0</v>
      </c>
      <c r="H58" s="89"/>
      <c r="I58" s="90" t="s">
        <v>180</v>
      </c>
      <c r="J58" s="90"/>
      <c r="K58" s="88">
        <v>37193</v>
      </c>
      <c r="L58" s="92">
        <v>-314</v>
      </c>
      <c r="M58" s="92"/>
      <c r="N58" s="92">
        <v>0</v>
      </c>
      <c r="O58" s="92">
        <v>-314</v>
      </c>
      <c r="P58" s="92">
        <v>0</v>
      </c>
      <c r="Q58" s="89"/>
      <c r="R58" s="90" t="s">
        <v>182</v>
      </c>
    </row>
    <row r="59" spans="1:18" hidden="1">
      <c r="A59" s="88"/>
      <c r="B59" s="92"/>
      <c r="C59" s="92"/>
      <c r="D59" s="92"/>
      <c r="E59" s="92"/>
      <c r="F59" s="92"/>
      <c r="G59" s="92"/>
      <c r="H59" s="89"/>
      <c r="I59" s="90"/>
      <c r="J59" s="90"/>
      <c r="K59" s="88"/>
      <c r="L59" s="92"/>
      <c r="M59" s="92"/>
      <c r="N59" s="92"/>
      <c r="O59" s="92"/>
      <c r="P59" s="92"/>
      <c r="Q59" s="89"/>
      <c r="R59" s="90"/>
    </row>
    <row r="60" spans="1:18" ht="33.6" hidden="1">
      <c r="A60" s="88">
        <v>37194</v>
      </c>
      <c r="B60" s="92">
        <v>742</v>
      </c>
      <c r="C60" s="92"/>
      <c r="D60" s="92">
        <v>38</v>
      </c>
      <c r="E60" s="92">
        <f>B60-D60</f>
        <v>704</v>
      </c>
      <c r="F60" s="92">
        <v>0</v>
      </c>
      <c r="G60" s="92">
        <v>0</v>
      </c>
      <c r="H60" s="89"/>
      <c r="I60" s="90" t="s">
        <v>186</v>
      </c>
      <c r="J60" s="90"/>
      <c r="K60" s="88">
        <v>37194</v>
      </c>
      <c r="L60" s="92">
        <v>-277</v>
      </c>
      <c r="M60" s="92"/>
      <c r="N60" s="92">
        <v>16</v>
      </c>
      <c r="O60" s="92">
        <f>L60-N60</f>
        <v>-293</v>
      </c>
      <c r="P60" s="92">
        <v>0</v>
      </c>
      <c r="Q60" s="89"/>
      <c r="R60" s="90" t="s">
        <v>184</v>
      </c>
    </row>
    <row r="61" spans="1:18" hidden="1">
      <c r="A61" s="88"/>
      <c r="B61" s="92"/>
      <c r="C61" s="92"/>
      <c r="D61" s="92"/>
      <c r="E61" s="92"/>
      <c r="F61" s="92"/>
      <c r="G61" s="92"/>
      <c r="H61" s="89"/>
      <c r="I61" s="90"/>
      <c r="J61" s="90"/>
      <c r="K61" s="88"/>
      <c r="L61" s="92"/>
      <c r="M61" s="92"/>
      <c r="N61" s="92"/>
      <c r="O61" s="92"/>
      <c r="P61" s="92"/>
      <c r="Q61" s="89"/>
      <c r="R61" s="90"/>
    </row>
    <row r="62" spans="1:18" ht="25.2" hidden="1">
      <c r="A62" s="88">
        <v>37195</v>
      </c>
      <c r="B62" s="92">
        <v>66</v>
      </c>
      <c r="C62" s="92"/>
      <c r="D62" s="92">
        <v>0</v>
      </c>
      <c r="E62" s="92">
        <v>66</v>
      </c>
      <c r="F62" s="92">
        <v>0</v>
      </c>
      <c r="G62" s="92">
        <v>0</v>
      </c>
      <c r="H62" s="89"/>
      <c r="I62" s="90" t="s">
        <v>187</v>
      </c>
      <c r="J62" s="90"/>
      <c r="K62" s="88">
        <v>37195</v>
      </c>
      <c r="L62" s="92">
        <v>-419</v>
      </c>
      <c r="M62" s="92"/>
      <c r="N62" s="92">
        <v>0</v>
      </c>
      <c r="O62" s="92">
        <v>-419</v>
      </c>
      <c r="P62" s="92">
        <v>0</v>
      </c>
      <c r="Q62" s="89"/>
      <c r="R62" s="90" t="s">
        <v>188</v>
      </c>
    </row>
    <row r="63" spans="1:18" hidden="1">
      <c r="A63" s="88"/>
      <c r="B63" s="92"/>
      <c r="C63" s="92"/>
      <c r="D63" s="92"/>
      <c r="E63" s="92"/>
      <c r="F63" s="92"/>
      <c r="G63" s="92"/>
      <c r="H63" s="89"/>
      <c r="I63" s="90"/>
      <c r="J63" s="90"/>
      <c r="K63" s="88"/>
      <c r="L63" s="92"/>
      <c r="M63" s="92"/>
      <c r="N63" s="92"/>
      <c r="O63" s="92"/>
      <c r="P63" s="92"/>
      <c r="Q63" s="89"/>
      <c r="R63" s="90"/>
    </row>
    <row r="64" spans="1:18" ht="16.8">
      <c r="A64" s="88">
        <v>37196</v>
      </c>
      <c r="B64" s="92">
        <v>135</v>
      </c>
      <c r="C64" s="92"/>
      <c r="D64" s="92">
        <v>5</v>
      </c>
      <c r="E64" s="92">
        <v>130</v>
      </c>
      <c r="F64" s="92">
        <v>0</v>
      </c>
      <c r="G64" s="92">
        <v>0</v>
      </c>
      <c r="H64" s="89"/>
      <c r="I64" s="90" t="s">
        <v>190</v>
      </c>
      <c r="J64" s="90"/>
      <c r="K64" s="88">
        <v>37196</v>
      </c>
      <c r="L64" s="92">
        <v>245</v>
      </c>
      <c r="M64" s="92"/>
      <c r="N64" s="92">
        <v>0</v>
      </c>
      <c r="O64" s="92">
        <v>245</v>
      </c>
      <c r="P64" s="92">
        <v>0</v>
      </c>
      <c r="Q64" s="89"/>
      <c r="R64" s="90" t="s">
        <v>191</v>
      </c>
    </row>
    <row r="65" spans="1:18">
      <c r="A65" s="88"/>
      <c r="B65" s="92"/>
      <c r="C65" s="92"/>
      <c r="D65" s="92"/>
      <c r="E65" s="92"/>
      <c r="F65" s="92"/>
      <c r="G65" s="92"/>
      <c r="H65" s="89"/>
      <c r="I65" s="90"/>
      <c r="J65" s="90"/>
      <c r="K65" s="88"/>
      <c r="L65" s="92"/>
      <c r="M65" s="92"/>
      <c r="N65" s="92"/>
      <c r="O65" s="92"/>
      <c r="P65" s="92"/>
      <c r="Q65" s="89"/>
      <c r="R65" s="90"/>
    </row>
    <row r="66" spans="1:18" ht="33.6">
      <c r="A66" s="88">
        <v>37197</v>
      </c>
      <c r="B66" s="92">
        <v>-1370</v>
      </c>
      <c r="C66" s="92"/>
      <c r="D66" s="92">
        <v>-10</v>
      </c>
      <c r="E66" s="92">
        <f>B66-D66</f>
        <v>-1360</v>
      </c>
      <c r="F66" s="92">
        <v>0</v>
      </c>
      <c r="G66" s="92">
        <v>0</v>
      </c>
      <c r="H66" s="89"/>
      <c r="I66" s="90" t="s">
        <v>193</v>
      </c>
      <c r="J66" s="90"/>
      <c r="K66" s="88">
        <v>37197</v>
      </c>
      <c r="L66" s="92">
        <v>-152</v>
      </c>
      <c r="M66" s="92"/>
      <c r="N66" s="92">
        <v>0</v>
      </c>
      <c r="O66" s="92">
        <v>-152</v>
      </c>
      <c r="P66" s="92">
        <v>0</v>
      </c>
      <c r="Q66" s="89"/>
      <c r="R66" s="90" t="s">
        <v>196</v>
      </c>
    </row>
    <row r="67" spans="1:18">
      <c r="A67" s="88"/>
      <c r="B67" s="92"/>
      <c r="C67" s="92"/>
      <c r="D67" s="92"/>
      <c r="E67" s="92"/>
      <c r="F67" s="92"/>
      <c r="G67" s="92"/>
      <c r="H67" s="89"/>
      <c r="I67" s="90"/>
      <c r="J67" s="90"/>
      <c r="K67" s="88"/>
      <c r="L67" s="92"/>
      <c r="M67" s="92"/>
      <c r="N67" s="92"/>
      <c r="O67" s="92"/>
      <c r="P67" s="92"/>
      <c r="Q67" s="89"/>
      <c r="R67" s="90"/>
    </row>
    <row r="68" spans="1:18" ht="58.8">
      <c r="A68" s="88">
        <v>37200</v>
      </c>
      <c r="B68" s="92">
        <v>29472</v>
      </c>
      <c r="C68" s="92"/>
      <c r="D68" s="92">
        <v>1</v>
      </c>
      <c r="E68" s="92">
        <f>B68-D68-G68</f>
        <v>2975</v>
      </c>
      <c r="F68" s="92">
        <v>0</v>
      </c>
      <c r="G68" s="92">
        <v>26496</v>
      </c>
      <c r="H68" s="89"/>
      <c r="I68" s="90" t="s">
        <v>201</v>
      </c>
      <c r="J68" s="90"/>
      <c r="K68" s="88">
        <v>37200</v>
      </c>
      <c r="L68" s="92">
        <v>-266</v>
      </c>
      <c r="M68" s="92"/>
      <c r="N68" s="92">
        <v>0</v>
      </c>
      <c r="O68" s="92">
        <v>-266</v>
      </c>
      <c r="P68" s="92">
        <v>0</v>
      </c>
      <c r="Q68" s="89"/>
      <c r="R68" s="90" t="s">
        <v>198</v>
      </c>
    </row>
    <row r="69" spans="1:18">
      <c r="A69" s="88"/>
      <c r="B69" s="92"/>
      <c r="C69" s="92"/>
      <c r="D69" s="92"/>
      <c r="E69" s="92"/>
      <c r="F69" s="92"/>
      <c r="G69" s="92"/>
      <c r="H69" s="89"/>
      <c r="I69" s="90"/>
      <c r="J69" s="90"/>
      <c r="K69" s="88"/>
      <c r="L69" s="92"/>
      <c r="M69" s="92"/>
      <c r="N69" s="92"/>
      <c r="O69" s="92"/>
      <c r="P69" s="92"/>
      <c r="Q69" s="89"/>
      <c r="R69" s="90"/>
    </row>
    <row r="70" spans="1:18" ht="42">
      <c r="A70" s="88">
        <v>37201</v>
      </c>
      <c r="B70" s="92">
        <v>565</v>
      </c>
      <c r="C70" s="92"/>
      <c r="D70" s="92">
        <v>7</v>
      </c>
      <c r="E70" s="92">
        <f>B70-D70</f>
        <v>558</v>
      </c>
      <c r="F70" s="92">
        <v>0</v>
      </c>
      <c r="G70" s="92">
        <v>0</v>
      </c>
      <c r="H70" s="89"/>
      <c r="I70" s="90" t="s">
        <v>204</v>
      </c>
      <c r="J70" s="90"/>
      <c r="K70" s="88">
        <v>37201</v>
      </c>
      <c r="L70" s="92">
        <v>-493</v>
      </c>
      <c r="M70" s="92"/>
      <c r="N70" s="92">
        <v>0</v>
      </c>
      <c r="O70" s="92">
        <v>-493</v>
      </c>
      <c r="P70" s="92">
        <v>0</v>
      </c>
      <c r="Q70" s="89"/>
      <c r="R70" s="90" t="s">
        <v>202</v>
      </c>
    </row>
    <row r="71" spans="1:18">
      <c r="A71" s="88"/>
      <c r="B71" s="92"/>
      <c r="C71" s="92"/>
      <c r="D71" s="92"/>
      <c r="E71" s="92"/>
      <c r="F71" s="92"/>
      <c r="G71" s="92"/>
      <c r="H71" s="89"/>
      <c r="I71" s="90"/>
      <c r="J71" s="90"/>
      <c r="K71" s="88"/>
      <c r="L71" s="92"/>
      <c r="M71" s="92"/>
      <c r="N71" s="92"/>
      <c r="O71" s="92"/>
      <c r="P71" s="92"/>
      <c r="Q71" s="89"/>
      <c r="R71" s="90"/>
    </row>
    <row r="72" spans="1:18" ht="16.8">
      <c r="A72" s="88">
        <v>37202</v>
      </c>
      <c r="B72" s="92">
        <v>180</v>
      </c>
      <c r="C72" s="92"/>
      <c r="D72" s="92">
        <v>7</v>
      </c>
      <c r="E72" s="92">
        <f>B72-D72</f>
        <v>173</v>
      </c>
      <c r="F72" s="92">
        <v>0</v>
      </c>
      <c r="G72" s="92">
        <v>0</v>
      </c>
      <c r="H72" s="89"/>
      <c r="I72" s="90" t="s">
        <v>204</v>
      </c>
      <c r="J72" s="90"/>
      <c r="K72" s="88">
        <v>37202</v>
      </c>
      <c r="L72" s="92">
        <v>20</v>
      </c>
      <c r="M72" s="92"/>
      <c r="N72" s="92">
        <v>0</v>
      </c>
      <c r="O72" s="92">
        <v>20</v>
      </c>
      <c r="P72" s="92">
        <v>0</v>
      </c>
      <c r="Q72" s="89"/>
      <c r="R72" s="90" t="s">
        <v>207</v>
      </c>
    </row>
    <row r="73" spans="1:18">
      <c r="A73" s="88"/>
      <c r="B73" s="92"/>
      <c r="C73" s="92"/>
      <c r="D73" s="92"/>
      <c r="E73" s="92"/>
      <c r="F73" s="92"/>
      <c r="G73" s="92"/>
      <c r="H73" s="89"/>
      <c r="I73" s="90"/>
      <c r="J73" s="90"/>
      <c r="K73" s="88"/>
      <c r="L73" s="92"/>
      <c r="M73" s="92"/>
      <c r="N73" s="92"/>
      <c r="O73" s="92"/>
      <c r="P73" s="92"/>
      <c r="Q73" s="89"/>
      <c r="R73" s="90"/>
    </row>
    <row r="74" spans="1:18" ht="25.2">
      <c r="A74" s="88">
        <v>37203</v>
      </c>
      <c r="B74" s="92">
        <v>-2842</v>
      </c>
      <c r="C74" s="92"/>
      <c r="D74" s="92">
        <v>-12</v>
      </c>
      <c r="E74" s="92">
        <f>B74-D74</f>
        <v>-2830</v>
      </c>
      <c r="F74" s="92">
        <v>0</v>
      </c>
      <c r="G74" s="92">
        <v>0</v>
      </c>
      <c r="H74" s="89"/>
      <c r="I74" s="90" t="s">
        <v>211</v>
      </c>
      <c r="J74" s="90"/>
      <c r="K74" s="88">
        <v>37203</v>
      </c>
      <c r="L74" s="92">
        <v>-403</v>
      </c>
      <c r="M74" s="92"/>
      <c r="N74" s="92">
        <v>0</v>
      </c>
      <c r="O74" s="92">
        <v>-403</v>
      </c>
      <c r="P74" s="92">
        <v>0</v>
      </c>
      <c r="Q74" s="89"/>
      <c r="R74" s="90" t="s">
        <v>209</v>
      </c>
    </row>
    <row r="75" spans="1:18">
      <c r="A75" s="88"/>
      <c r="B75" s="92"/>
      <c r="C75" s="92"/>
      <c r="D75" s="92"/>
      <c r="E75" s="92"/>
      <c r="F75" s="92"/>
      <c r="G75" s="92"/>
      <c r="H75" s="89"/>
      <c r="I75" s="90"/>
      <c r="J75" s="90"/>
      <c r="K75" s="88"/>
      <c r="L75" s="92"/>
      <c r="M75" s="92"/>
      <c r="N75" s="92"/>
      <c r="O75" s="92"/>
      <c r="P75" s="92"/>
      <c r="Q75" s="89"/>
      <c r="R75" s="90"/>
    </row>
    <row r="76" spans="1:18" ht="42">
      <c r="A76" s="88">
        <v>37204</v>
      </c>
      <c r="B76" s="92">
        <v>693</v>
      </c>
      <c r="C76" s="92"/>
      <c r="D76" s="92">
        <v>-37</v>
      </c>
      <c r="E76" s="92">
        <f>B76-D76-G76</f>
        <v>-400</v>
      </c>
      <c r="F76" s="92">
        <v>0</v>
      </c>
      <c r="G76" s="92">
        <v>1130</v>
      </c>
      <c r="H76" s="89"/>
      <c r="I76" s="90" t="s">
        <v>215</v>
      </c>
      <c r="J76" s="90"/>
      <c r="K76" s="88">
        <v>37204</v>
      </c>
      <c r="L76" s="92">
        <v>-217</v>
      </c>
      <c r="M76" s="92"/>
      <c r="N76" s="92">
        <v>-12</v>
      </c>
      <c r="O76" s="92">
        <f>L76-N76</f>
        <v>-205</v>
      </c>
      <c r="P76" s="92">
        <v>0</v>
      </c>
      <c r="Q76" s="89"/>
      <c r="R76" s="90" t="s">
        <v>213</v>
      </c>
    </row>
    <row r="77" spans="1:18">
      <c r="A77" s="88"/>
      <c r="B77" s="92"/>
      <c r="C77" s="92"/>
      <c r="D77" s="92"/>
      <c r="E77" s="92"/>
      <c r="F77" s="92"/>
      <c r="G77" s="92"/>
      <c r="H77" s="89"/>
      <c r="I77" s="90"/>
      <c r="J77" s="90"/>
      <c r="K77" s="88"/>
      <c r="L77" s="92"/>
      <c r="M77" s="92"/>
      <c r="N77" s="92"/>
      <c r="O77" s="92"/>
      <c r="P77" s="92"/>
      <c r="Q77" s="89"/>
      <c r="R77" s="90"/>
    </row>
    <row r="78" spans="1:18" ht="25.2">
      <c r="A78" s="88">
        <v>37207</v>
      </c>
      <c r="B78" s="92">
        <v>2731</v>
      </c>
      <c r="C78" s="92"/>
      <c r="D78" s="92">
        <v>-8</v>
      </c>
      <c r="E78" s="92">
        <f>B78-D78</f>
        <v>2739</v>
      </c>
      <c r="F78" s="92">
        <v>0</v>
      </c>
      <c r="G78" s="92">
        <v>0</v>
      </c>
      <c r="H78" s="89"/>
      <c r="I78" s="90" t="s">
        <v>216</v>
      </c>
      <c r="J78" s="90"/>
      <c r="K78" s="88">
        <v>37207</v>
      </c>
      <c r="L78" s="92">
        <v>152</v>
      </c>
      <c r="M78" s="92"/>
      <c r="N78" s="92">
        <v>0</v>
      </c>
      <c r="O78" s="92">
        <v>152</v>
      </c>
      <c r="P78" s="92">
        <v>0</v>
      </c>
      <c r="Q78" s="89"/>
      <c r="R78" s="90" t="s">
        <v>217</v>
      </c>
    </row>
    <row r="79" spans="1:18">
      <c r="A79" s="88"/>
      <c r="B79" s="92"/>
      <c r="C79" s="92"/>
      <c r="D79" s="92"/>
      <c r="E79" s="92"/>
      <c r="F79" s="92"/>
      <c r="G79" s="92"/>
      <c r="H79" s="89"/>
      <c r="I79" s="90"/>
      <c r="J79" s="90"/>
      <c r="K79" s="88"/>
      <c r="L79" s="92"/>
      <c r="M79" s="92"/>
      <c r="N79" s="92"/>
      <c r="O79" s="92"/>
      <c r="P79" s="92"/>
      <c r="Q79" s="89"/>
      <c r="R79" s="90"/>
    </row>
    <row r="80" spans="1:18" ht="33.6">
      <c r="A80" s="88">
        <v>37208</v>
      </c>
      <c r="B80" s="92">
        <v>1248</v>
      </c>
      <c r="C80" s="92"/>
      <c r="D80" s="92">
        <v>-57</v>
      </c>
      <c r="E80" s="92">
        <f>B80-D80</f>
        <v>1305</v>
      </c>
      <c r="F80" s="92">
        <v>0</v>
      </c>
      <c r="G80" s="92">
        <v>0</v>
      </c>
      <c r="H80" s="89"/>
      <c r="I80" s="90" t="s">
        <v>221</v>
      </c>
      <c r="J80" s="90"/>
      <c r="K80" s="88">
        <v>37208</v>
      </c>
      <c r="L80" s="92">
        <v>170</v>
      </c>
      <c r="M80" s="92"/>
      <c r="N80" s="92">
        <v>-4</v>
      </c>
      <c r="O80" s="92">
        <f>L80-N80</f>
        <v>174</v>
      </c>
      <c r="P80" s="92">
        <v>0</v>
      </c>
      <c r="Q80" s="89"/>
      <c r="R80" s="90" t="s">
        <v>222</v>
      </c>
    </row>
    <row r="81" spans="1:18">
      <c r="A81" s="88"/>
      <c r="B81" s="92"/>
      <c r="C81" s="92"/>
      <c r="D81" s="92"/>
      <c r="E81" s="92"/>
      <c r="F81" s="92"/>
      <c r="G81" s="92"/>
      <c r="H81" s="89"/>
      <c r="I81" s="90"/>
      <c r="J81" s="90"/>
      <c r="K81" s="88"/>
      <c r="L81" s="92"/>
      <c r="M81" s="92"/>
      <c r="N81" s="92"/>
      <c r="O81" s="92"/>
      <c r="P81" s="92"/>
      <c r="Q81" s="89"/>
      <c r="R81" s="90"/>
    </row>
    <row r="82" spans="1:18" ht="25.2">
      <c r="A82" s="88">
        <v>37209</v>
      </c>
      <c r="B82" s="92">
        <v>197</v>
      </c>
      <c r="C82" s="92"/>
      <c r="D82" s="92">
        <v>-4</v>
      </c>
      <c r="E82" s="92">
        <f>B82-D82</f>
        <v>201</v>
      </c>
      <c r="F82" s="92">
        <v>0</v>
      </c>
      <c r="G82" s="92">
        <v>0</v>
      </c>
      <c r="H82" s="89"/>
      <c r="I82" s="90" t="s">
        <v>226</v>
      </c>
      <c r="J82" s="90"/>
      <c r="K82" s="88">
        <v>37209</v>
      </c>
      <c r="L82" s="92">
        <v>177</v>
      </c>
      <c r="M82" s="92"/>
      <c r="N82" s="92">
        <v>0</v>
      </c>
      <c r="O82" s="92">
        <v>177</v>
      </c>
      <c r="P82" s="92">
        <v>0</v>
      </c>
      <c r="Q82" s="89"/>
      <c r="R82" s="90" t="s">
        <v>225</v>
      </c>
    </row>
    <row r="83" spans="1:18">
      <c r="A83" s="88"/>
      <c r="B83" s="92"/>
      <c r="C83" s="92"/>
      <c r="D83" s="92"/>
      <c r="E83" s="92"/>
      <c r="F83" s="92"/>
      <c r="G83" s="92"/>
      <c r="H83" s="89"/>
      <c r="I83" s="90"/>
      <c r="J83" s="90"/>
      <c r="K83" s="88"/>
      <c r="L83" s="92"/>
      <c r="M83" s="92"/>
      <c r="N83" s="92"/>
      <c r="O83" s="92"/>
      <c r="P83" s="92"/>
      <c r="Q83" s="89"/>
      <c r="R83" s="90"/>
    </row>
    <row r="84" spans="1:18" ht="16.8">
      <c r="A84" s="88">
        <v>37210</v>
      </c>
      <c r="B84" s="92">
        <v>3159</v>
      </c>
      <c r="C84" s="92"/>
      <c r="D84" s="92">
        <v>3</v>
      </c>
      <c r="E84" s="92">
        <f>B84-D84</f>
        <v>3156</v>
      </c>
      <c r="F84" s="92">
        <v>0</v>
      </c>
      <c r="G84" s="92">
        <v>0</v>
      </c>
      <c r="H84" s="89"/>
      <c r="I84" s="90" t="s">
        <v>216</v>
      </c>
      <c r="J84" s="90"/>
      <c r="K84" s="88">
        <v>37210</v>
      </c>
      <c r="L84" s="92">
        <v>451</v>
      </c>
      <c r="M84" s="92"/>
      <c r="N84" s="92">
        <v>0</v>
      </c>
      <c r="O84" s="92">
        <v>451</v>
      </c>
      <c r="P84" s="92">
        <v>0</v>
      </c>
      <c r="Q84" s="89"/>
      <c r="R84" s="90" t="s">
        <v>229</v>
      </c>
    </row>
    <row r="85" spans="1:18">
      <c r="A85" s="88"/>
      <c r="B85" s="92"/>
      <c r="C85" s="92"/>
      <c r="D85" s="92"/>
      <c r="E85" s="92"/>
      <c r="F85" s="92"/>
      <c r="G85" s="92"/>
      <c r="H85" s="89"/>
      <c r="I85" s="90" t="s">
        <v>11</v>
      </c>
      <c r="J85" s="90"/>
      <c r="K85" s="88"/>
      <c r="L85" s="92"/>
      <c r="M85" s="92"/>
      <c r="N85" s="92"/>
      <c r="O85" s="92"/>
      <c r="P85" s="92"/>
      <c r="Q85" s="89"/>
      <c r="R85" s="90"/>
    </row>
    <row r="86" spans="1:18" ht="25.2">
      <c r="A86" s="88">
        <v>37211</v>
      </c>
      <c r="B86" s="92">
        <v>438</v>
      </c>
      <c r="C86" s="92"/>
      <c r="D86" s="92">
        <v>14</v>
      </c>
      <c r="E86" s="92">
        <f>B86-D86</f>
        <v>424</v>
      </c>
      <c r="F86" s="92">
        <v>0</v>
      </c>
      <c r="G86" s="92">
        <v>0</v>
      </c>
      <c r="H86" s="89"/>
      <c r="I86" s="90" t="s">
        <v>234</v>
      </c>
      <c r="J86" s="90"/>
      <c r="K86" s="88">
        <v>37211</v>
      </c>
      <c r="L86" s="92">
        <v>-415</v>
      </c>
      <c r="M86" s="92"/>
      <c r="N86" s="92">
        <v>0</v>
      </c>
      <c r="O86" s="92">
        <v>-415</v>
      </c>
      <c r="P86" s="92">
        <v>0</v>
      </c>
      <c r="Q86" s="89"/>
      <c r="R86" s="90" t="s">
        <v>231</v>
      </c>
    </row>
    <row r="87" spans="1:18">
      <c r="A87" s="88"/>
      <c r="B87" s="92"/>
      <c r="C87" s="92"/>
      <c r="D87" s="92"/>
      <c r="E87" s="92"/>
      <c r="F87" s="92"/>
      <c r="G87" s="92"/>
      <c r="H87" s="89"/>
      <c r="I87" s="90"/>
      <c r="J87" s="90"/>
      <c r="K87" s="88"/>
      <c r="L87" s="92"/>
      <c r="M87" s="92"/>
      <c r="N87" s="92"/>
      <c r="O87" s="92"/>
      <c r="P87" s="92"/>
      <c r="Q87" s="89"/>
      <c r="R87" s="90"/>
    </row>
    <row r="88" spans="1:18" ht="25.2">
      <c r="A88" s="88">
        <v>37214</v>
      </c>
      <c r="B88" s="92">
        <v>14</v>
      </c>
      <c r="C88" s="92"/>
      <c r="D88" s="92">
        <v>9</v>
      </c>
      <c r="E88" s="92">
        <f>B88-D88-G88</f>
        <v>-1045</v>
      </c>
      <c r="F88" s="92">
        <v>0</v>
      </c>
      <c r="G88" s="92">
        <v>1050</v>
      </c>
      <c r="H88" s="89"/>
      <c r="I88" s="90" t="s">
        <v>237</v>
      </c>
      <c r="J88" s="90"/>
      <c r="K88" s="88">
        <v>37214</v>
      </c>
      <c r="L88" s="92">
        <v>-494</v>
      </c>
      <c r="M88" s="92"/>
      <c r="N88" s="92">
        <v>-71</v>
      </c>
      <c r="O88" s="92">
        <f>L88-N88</f>
        <v>-423</v>
      </c>
      <c r="P88" s="92">
        <v>0</v>
      </c>
      <c r="Q88" s="89"/>
      <c r="R88" s="90" t="s">
        <v>235</v>
      </c>
    </row>
    <row r="89" spans="1:18">
      <c r="A89" s="88"/>
      <c r="B89" s="92"/>
      <c r="C89" s="92"/>
      <c r="D89" s="92"/>
      <c r="E89" s="92"/>
      <c r="F89" s="92"/>
      <c r="G89" s="92"/>
      <c r="H89" s="89"/>
      <c r="I89" s="90"/>
      <c r="J89" s="90"/>
      <c r="K89" s="88"/>
      <c r="L89" s="92"/>
      <c r="M89" s="92"/>
      <c r="N89" s="92"/>
      <c r="O89" s="92"/>
      <c r="P89" s="92"/>
      <c r="Q89" s="89"/>
      <c r="R89" s="90"/>
    </row>
    <row r="90" spans="1:18" ht="25.2">
      <c r="A90" s="88">
        <v>37215</v>
      </c>
      <c r="B90" s="92">
        <v>-1</v>
      </c>
      <c r="C90" s="92"/>
      <c r="D90" s="92">
        <v>0</v>
      </c>
      <c r="E90" s="92">
        <f>B90-D90</f>
        <v>-1</v>
      </c>
      <c r="F90" s="92">
        <v>0</v>
      </c>
      <c r="G90" s="92">
        <v>0</v>
      </c>
      <c r="H90" s="89"/>
      <c r="I90" s="90" t="s">
        <v>137</v>
      </c>
      <c r="J90" s="90"/>
      <c r="K90" s="88">
        <v>37215</v>
      </c>
      <c r="L90" s="92">
        <v>37</v>
      </c>
      <c r="M90" s="92"/>
      <c r="N90" s="92">
        <v>-33</v>
      </c>
      <c r="O90" s="92">
        <f>L90-N90</f>
        <v>70</v>
      </c>
      <c r="P90" s="92">
        <v>0</v>
      </c>
      <c r="Q90" s="89"/>
      <c r="R90" s="90" t="s">
        <v>240</v>
      </c>
    </row>
    <row r="91" spans="1:18">
      <c r="A91" s="88"/>
      <c r="B91" s="92"/>
      <c r="C91" s="92"/>
      <c r="D91" s="92"/>
      <c r="E91" s="92"/>
      <c r="F91" s="92"/>
      <c r="G91" s="92"/>
      <c r="H91" s="89"/>
      <c r="I91" s="90"/>
      <c r="J91" s="90"/>
      <c r="K91" s="88"/>
      <c r="L91" s="92"/>
      <c r="M91" s="92"/>
      <c r="N91" s="92"/>
      <c r="O91" s="92"/>
      <c r="P91" s="92"/>
      <c r="Q91" s="89"/>
      <c r="R91" s="90"/>
    </row>
    <row r="92" spans="1:18" ht="25.2">
      <c r="A92" s="88">
        <v>37216</v>
      </c>
      <c r="B92" s="92">
        <v>513</v>
      </c>
      <c r="C92" s="92"/>
      <c r="D92" s="92">
        <v>5</v>
      </c>
      <c r="E92" s="92">
        <f>B92-D92</f>
        <v>508</v>
      </c>
      <c r="F92" s="92">
        <v>0</v>
      </c>
      <c r="G92" s="92">
        <v>0</v>
      </c>
      <c r="H92" s="89"/>
      <c r="I92" s="90" t="s">
        <v>244</v>
      </c>
      <c r="J92" s="90"/>
      <c r="K92" s="88">
        <v>37216</v>
      </c>
      <c r="L92" s="92">
        <v>1207</v>
      </c>
      <c r="M92" s="92"/>
      <c r="N92" s="92">
        <v>20</v>
      </c>
      <c r="O92" s="92">
        <f>L92-N92</f>
        <v>1187</v>
      </c>
      <c r="P92" s="92">
        <v>0</v>
      </c>
      <c r="Q92" s="89"/>
      <c r="R92" s="90" t="s">
        <v>243</v>
      </c>
    </row>
    <row r="93" spans="1:18">
      <c r="A93" s="88"/>
      <c r="B93" s="92"/>
      <c r="C93" s="92"/>
      <c r="D93" s="92"/>
      <c r="E93" s="92"/>
      <c r="F93" s="92"/>
      <c r="G93" s="92"/>
      <c r="H93" s="89"/>
      <c r="I93" s="90"/>
      <c r="J93" s="90"/>
      <c r="K93" s="88"/>
      <c r="L93" s="92"/>
      <c r="M93" s="92"/>
      <c r="N93" s="92"/>
      <c r="O93" s="92"/>
      <c r="P93" s="92"/>
      <c r="Q93" s="89"/>
      <c r="R93" s="90"/>
    </row>
    <row r="94" spans="1:18">
      <c r="A94" s="88"/>
      <c r="B94" s="92"/>
      <c r="C94" s="92"/>
      <c r="D94" s="92"/>
      <c r="E94" s="92"/>
      <c r="F94" s="92"/>
      <c r="G94" s="92"/>
      <c r="H94" s="89"/>
      <c r="I94" s="90"/>
      <c r="J94" s="90"/>
      <c r="K94" s="88"/>
      <c r="L94" s="92"/>
      <c r="M94" s="92"/>
      <c r="N94" s="92"/>
      <c r="O94" s="92"/>
      <c r="P94" s="92"/>
      <c r="Q94" s="89"/>
      <c r="R94" s="90"/>
    </row>
    <row r="95" spans="1:18">
      <c r="A95" s="88"/>
      <c r="B95" s="92"/>
      <c r="C95" s="92"/>
      <c r="D95" s="92"/>
      <c r="E95" s="92"/>
      <c r="F95" s="92"/>
      <c r="G95" s="92"/>
      <c r="H95" s="89"/>
      <c r="I95" s="90"/>
      <c r="J95" s="90"/>
      <c r="K95" s="88"/>
      <c r="L95" s="92"/>
      <c r="M95" s="92"/>
      <c r="N95" s="92"/>
      <c r="O95" s="92"/>
      <c r="P95" s="92"/>
      <c r="Q95" s="89"/>
      <c r="R95" s="90"/>
    </row>
    <row r="96" spans="1:18">
      <c r="A96" s="88"/>
      <c r="B96" s="92"/>
      <c r="C96" s="92"/>
      <c r="D96" s="92"/>
      <c r="E96" s="92"/>
      <c r="F96" s="92"/>
      <c r="G96" s="92"/>
      <c r="H96" s="89"/>
      <c r="I96" s="90"/>
      <c r="J96" s="90"/>
      <c r="K96" s="88"/>
      <c r="L96" s="92"/>
      <c r="M96" s="92"/>
      <c r="N96" s="92"/>
      <c r="O96" s="92"/>
      <c r="P96" s="92"/>
      <c r="Q96" s="89"/>
      <c r="R96" s="90"/>
    </row>
    <row r="97" spans="1:18">
      <c r="A97" s="88"/>
      <c r="B97" s="92"/>
      <c r="C97" s="92"/>
      <c r="D97" s="92"/>
      <c r="E97" s="92"/>
      <c r="F97" s="92"/>
      <c r="G97" s="92"/>
      <c r="H97" s="89"/>
      <c r="I97" s="90"/>
      <c r="J97" s="90"/>
      <c r="K97" s="88"/>
      <c r="L97" s="92"/>
      <c r="M97" s="92"/>
      <c r="N97" s="92"/>
      <c r="O97" s="92"/>
      <c r="P97" s="92"/>
      <c r="Q97" s="89"/>
      <c r="R97" s="90"/>
    </row>
    <row r="98" spans="1:18">
      <c r="A98" s="88"/>
      <c r="B98" s="92"/>
      <c r="C98" s="92"/>
      <c r="D98" s="92"/>
      <c r="E98" s="92"/>
      <c r="F98" s="92"/>
      <c r="G98" s="92"/>
      <c r="H98" s="89"/>
      <c r="I98" s="90"/>
      <c r="J98" s="90"/>
      <c r="K98" s="88"/>
      <c r="L98" s="92"/>
      <c r="M98" s="92"/>
      <c r="N98" s="92"/>
      <c r="O98" s="92"/>
      <c r="P98" s="92"/>
      <c r="Q98" s="89"/>
      <c r="R98" s="90"/>
    </row>
    <row r="99" spans="1:18">
      <c r="A99" s="88"/>
      <c r="B99" s="92"/>
      <c r="C99" s="92"/>
      <c r="D99" s="92"/>
      <c r="E99" s="92"/>
      <c r="F99" s="92"/>
      <c r="G99" s="92"/>
      <c r="H99" s="89"/>
      <c r="I99" s="90"/>
      <c r="J99" s="90"/>
      <c r="K99" s="88"/>
      <c r="L99" s="92"/>
      <c r="M99" s="92"/>
      <c r="N99" s="92"/>
      <c r="O99" s="92"/>
      <c r="P99" s="92"/>
      <c r="Q99" s="89"/>
      <c r="R99" s="90"/>
    </row>
    <row r="100" spans="1:18">
      <c r="A100" s="88"/>
      <c r="B100" s="92"/>
      <c r="C100" s="92"/>
      <c r="D100" s="92"/>
      <c r="E100" s="92"/>
      <c r="F100" s="92"/>
      <c r="G100" s="92"/>
      <c r="H100" s="89"/>
      <c r="I100" s="90"/>
      <c r="J100" s="90"/>
      <c r="K100" s="88"/>
      <c r="L100" s="92"/>
      <c r="M100" s="92"/>
      <c r="N100" s="92"/>
      <c r="O100" s="92"/>
      <c r="P100" s="92"/>
      <c r="Q100" s="89"/>
      <c r="R100" s="90"/>
    </row>
    <row r="101" spans="1:18">
      <c r="A101" s="88"/>
      <c r="B101" s="92"/>
      <c r="C101" s="92"/>
      <c r="D101" s="92"/>
      <c r="E101" s="92"/>
      <c r="F101" s="92"/>
      <c r="G101" s="92"/>
      <c r="H101" s="89"/>
      <c r="I101" s="90"/>
      <c r="J101" s="90"/>
      <c r="K101" s="88"/>
      <c r="L101" s="92"/>
      <c r="M101" s="92"/>
      <c r="N101" s="92"/>
      <c r="O101" s="92"/>
      <c r="P101" s="92"/>
      <c r="Q101" s="89"/>
      <c r="R101" s="90"/>
    </row>
    <row r="102" spans="1:18">
      <c r="A102" s="88"/>
      <c r="B102" s="92"/>
      <c r="C102" s="92"/>
      <c r="D102" s="92"/>
      <c r="E102" s="92"/>
      <c r="F102" s="92"/>
      <c r="G102" s="92"/>
      <c r="H102" s="89"/>
      <c r="I102" s="90"/>
      <c r="J102" s="90"/>
      <c r="K102" s="88"/>
      <c r="L102" s="92"/>
      <c r="M102" s="92"/>
      <c r="N102" s="92"/>
      <c r="O102" s="92"/>
      <c r="P102" s="92"/>
      <c r="Q102" s="89"/>
      <c r="R102" s="90"/>
    </row>
    <row r="103" spans="1:18">
      <c r="A103" s="88"/>
      <c r="B103" s="92"/>
      <c r="C103" s="92"/>
      <c r="D103" s="92"/>
      <c r="E103" s="92"/>
      <c r="F103" s="92"/>
      <c r="G103" s="92"/>
      <c r="H103" s="89"/>
      <c r="I103" s="90"/>
      <c r="J103" s="90"/>
      <c r="K103" s="88"/>
      <c r="L103" s="92"/>
      <c r="M103" s="92"/>
      <c r="N103" s="92"/>
      <c r="O103" s="92"/>
      <c r="P103" s="92"/>
      <c r="Q103" s="89"/>
      <c r="R103" s="90"/>
    </row>
    <row r="104" spans="1:18">
      <c r="A104" s="88"/>
      <c r="B104" s="92"/>
      <c r="C104" s="92"/>
      <c r="D104" s="92"/>
      <c r="E104" s="92"/>
      <c r="F104" s="92"/>
      <c r="G104" s="92"/>
      <c r="H104" s="89"/>
      <c r="I104" s="90"/>
      <c r="J104" s="90"/>
      <c r="K104" s="88"/>
      <c r="L104" s="92"/>
      <c r="M104" s="92"/>
      <c r="N104" s="92"/>
      <c r="O104" s="92"/>
      <c r="P104" s="92"/>
      <c r="Q104" s="89"/>
      <c r="R104" s="90"/>
    </row>
    <row r="105" spans="1:18">
      <c r="A105" s="88"/>
      <c r="B105" s="92"/>
      <c r="C105" s="92"/>
      <c r="D105" s="92"/>
      <c r="E105" s="92"/>
      <c r="F105" s="92"/>
      <c r="G105" s="92"/>
      <c r="H105" s="89"/>
      <c r="I105" s="90"/>
      <c r="J105" s="90"/>
      <c r="K105" s="88"/>
      <c r="L105" s="92"/>
      <c r="M105" s="92"/>
      <c r="N105" s="92"/>
      <c r="O105" s="92"/>
      <c r="P105" s="92"/>
      <c r="Q105" s="89"/>
      <c r="R105" s="90"/>
    </row>
    <row r="106" spans="1:18">
      <c r="A106" s="88"/>
      <c r="B106" s="92"/>
      <c r="C106" s="92"/>
      <c r="D106" s="92"/>
      <c r="E106" s="92"/>
      <c r="F106" s="92"/>
      <c r="G106" s="92"/>
      <c r="H106" s="89"/>
      <c r="I106" s="90"/>
      <c r="J106" s="90"/>
      <c r="K106" s="88"/>
      <c r="L106" s="92"/>
      <c r="M106" s="92"/>
      <c r="N106" s="92"/>
      <c r="O106" s="92"/>
      <c r="P106" s="92"/>
      <c r="Q106" s="89"/>
      <c r="R106" s="90"/>
    </row>
    <row r="107" spans="1:18">
      <c r="A107" s="88"/>
      <c r="B107" s="92"/>
      <c r="C107" s="92"/>
      <c r="D107" s="92"/>
      <c r="E107" s="92"/>
      <c r="F107" s="92"/>
      <c r="G107" s="92"/>
      <c r="H107" s="89"/>
      <c r="I107" s="90"/>
      <c r="J107" s="90"/>
      <c r="K107" s="88"/>
      <c r="L107" s="92"/>
      <c r="M107" s="92"/>
      <c r="N107" s="92"/>
      <c r="O107" s="92"/>
      <c r="P107" s="92"/>
      <c r="Q107" s="89"/>
      <c r="R107" s="90"/>
    </row>
    <row r="108" spans="1:18">
      <c r="A108" s="88"/>
      <c r="B108" s="92"/>
      <c r="C108" s="92"/>
      <c r="D108" s="92"/>
      <c r="E108" s="92"/>
      <c r="F108" s="92"/>
      <c r="G108" s="92"/>
      <c r="H108" s="89"/>
      <c r="I108" s="90"/>
      <c r="J108" s="90"/>
      <c r="K108" s="88"/>
      <c r="L108" s="92"/>
      <c r="M108" s="92"/>
      <c r="N108" s="92"/>
      <c r="O108" s="92"/>
      <c r="P108" s="92"/>
      <c r="Q108" s="89"/>
      <c r="R108" s="90"/>
    </row>
    <row r="109" spans="1:18">
      <c r="A109" s="88"/>
      <c r="B109" s="92"/>
      <c r="C109" s="92"/>
      <c r="D109" s="92"/>
      <c r="E109" s="92"/>
      <c r="F109" s="92"/>
      <c r="G109" s="92"/>
      <c r="H109" s="89"/>
      <c r="I109" s="90"/>
      <c r="J109" s="90"/>
      <c r="K109" s="88"/>
      <c r="L109" s="92"/>
      <c r="M109" s="92"/>
      <c r="N109" s="92"/>
      <c r="O109" s="92"/>
      <c r="P109" s="92"/>
      <c r="Q109" s="89"/>
      <c r="R109" s="90"/>
    </row>
    <row r="110" spans="1:18">
      <c r="A110" s="88"/>
      <c r="B110" s="92"/>
      <c r="C110" s="92"/>
      <c r="D110" s="92"/>
      <c r="E110" s="92"/>
      <c r="F110" s="92"/>
      <c r="G110" s="92"/>
      <c r="H110" s="89"/>
      <c r="I110" s="90"/>
      <c r="J110" s="90"/>
      <c r="K110" s="88"/>
      <c r="L110" s="92"/>
      <c r="M110" s="92"/>
      <c r="N110" s="92"/>
      <c r="O110" s="92"/>
      <c r="P110" s="92"/>
      <c r="Q110" s="89"/>
      <c r="R110" s="90"/>
    </row>
    <row r="111" spans="1:18">
      <c r="A111" s="88"/>
      <c r="B111" s="92"/>
      <c r="C111" s="92"/>
      <c r="D111" s="92"/>
      <c r="E111" s="92"/>
      <c r="F111" s="92"/>
      <c r="G111" s="92"/>
      <c r="H111" s="89"/>
      <c r="I111" s="90"/>
      <c r="J111" s="90"/>
      <c r="K111" s="88"/>
      <c r="L111" s="92"/>
      <c r="M111" s="92"/>
      <c r="N111" s="92"/>
      <c r="O111" s="92"/>
      <c r="P111" s="92"/>
      <c r="Q111" s="89"/>
      <c r="R111" s="90"/>
    </row>
    <row r="112" spans="1:18">
      <c r="A112" s="88"/>
      <c r="B112" s="92"/>
      <c r="C112" s="92"/>
      <c r="D112" s="92"/>
      <c r="E112" s="92"/>
      <c r="F112" s="92"/>
      <c r="G112" s="92"/>
      <c r="H112" s="89"/>
      <c r="I112" s="90"/>
      <c r="J112" s="90"/>
      <c r="K112" s="88"/>
      <c r="L112" s="92"/>
      <c r="M112" s="92"/>
      <c r="N112" s="92"/>
      <c r="O112" s="92"/>
      <c r="P112" s="92"/>
      <c r="Q112" s="89"/>
      <c r="R112" s="90"/>
    </row>
    <row r="113" spans="1:18">
      <c r="A113" s="88"/>
      <c r="B113" s="92"/>
      <c r="C113" s="92"/>
      <c r="D113" s="92"/>
      <c r="E113" s="92"/>
      <c r="F113" s="92"/>
      <c r="G113" s="92"/>
      <c r="H113" s="89"/>
      <c r="I113" s="90"/>
      <c r="J113" s="90"/>
      <c r="K113" s="88"/>
      <c r="L113" s="92"/>
      <c r="M113" s="92"/>
      <c r="N113" s="92"/>
      <c r="O113" s="92"/>
      <c r="P113" s="92"/>
      <c r="Q113" s="89"/>
      <c r="R113" s="90"/>
    </row>
    <row r="114" spans="1:18">
      <c r="A114" s="88"/>
      <c r="B114" s="92"/>
      <c r="C114" s="92"/>
      <c r="D114" s="92"/>
      <c r="E114" s="92"/>
      <c r="F114" s="92"/>
      <c r="G114" s="92"/>
      <c r="H114" s="89"/>
      <c r="I114" s="90"/>
      <c r="J114" s="90"/>
      <c r="K114" s="88"/>
      <c r="L114" s="92"/>
      <c r="M114" s="92"/>
      <c r="N114" s="92"/>
      <c r="O114" s="92"/>
      <c r="P114" s="92"/>
      <c r="Q114" s="89"/>
      <c r="R114" s="90"/>
    </row>
    <row r="115" spans="1:18">
      <c r="A115" s="88"/>
      <c r="B115" s="92"/>
      <c r="C115" s="92"/>
      <c r="D115" s="92"/>
      <c r="E115" s="92"/>
      <c r="F115" s="92"/>
      <c r="G115" s="92"/>
      <c r="H115" s="89"/>
      <c r="I115" s="90"/>
      <c r="J115" s="90"/>
      <c r="K115" s="88"/>
      <c r="L115" s="92"/>
      <c r="M115" s="92"/>
      <c r="N115" s="92"/>
      <c r="O115" s="92"/>
      <c r="P115" s="92"/>
      <c r="Q115" s="89"/>
      <c r="R115" s="90"/>
    </row>
    <row r="116" spans="1:18">
      <c r="A116" s="88"/>
      <c r="B116" s="92"/>
      <c r="C116" s="92"/>
      <c r="D116" s="92"/>
      <c r="E116" s="92"/>
      <c r="F116" s="92"/>
      <c r="G116" s="92"/>
      <c r="H116" s="89"/>
      <c r="I116" s="90"/>
      <c r="J116" s="90"/>
      <c r="K116" s="88"/>
      <c r="L116" s="92"/>
      <c r="M116" s="92"/>
      <c r="N116" s="92"/>
      <c r="O116" s="92"/>
      <c r="P116" s="92"/>
      <c r="Q116" s="89"/>
      <c r="R116" s="90"/>
    </row>
    <row r="117" spans="1:18">
      <c r="A117" s="88"/>
      <c r="B117" s="92"/>
      <c r="C117" s="92"/>
      <c r="D117" s="92"/>
      <c r="E117" s="92"/>
      <c r="F117" s="92"/>
      <c r="G117" s="92"/>
      <c r="H117" s="89"/>
      <c r="I117" s="90"/>
      <c r="J117" s="90"/>
      <c r="K117" s="88"/>
      <c r="L117" s="92"/>
      <c r="M117" s="92"/>
      <c r="N117" s="92"/>
      <c r="O117" s="92"/>
      <c r="P117" s="92"/>
      <c r="Q117" s="89"/>
      <c r="R117" s="90"/>
    </row>
    <row r="118" spans="1:18">
      <c r="A118" s="88"/>
      <c r="B118" s="92"/>
      <c r="C118" s="92"/>
      <c r="D118" s="92"/>
      <c r="E118" s="92"/>
      <c r="F118" s="92"/>
      <c r="G118" s="92"/>
      <c r="H118" s="89"/>
      <c r="I118" s="90"/>
      <c r="J118" s="90"/>
      <c r="K118" s="88"/>
      <c r="L118" s="92"/>
      <c r="M118" s="92"/>
      <c r="N118" s="92"/>
      <c r="O118" s="92"/>
      <c r="P118" s="92"/>
      <c r="Q118" s="89"/>
      <c r="R118" s="90"/>
    </row>
    <row r="119" spans="1:18">
      <c r="A119" s="88"/>
      <c r="B119" s="92"/>
      <c r="C119" s="92"/>
      <c r="D119" s="92"/>
      <c r="E119" s="92"/>
      <c r="F119" s="92"/>
      <c r="G119" s="92"/>
      <c r="H119" s="89"/>
      <c r="I119" s="90"/>
      <c r="J119" s="90"/>
      <c r="K119" s="88"/>
      <c r="L119" s="92"/>
      <c r="M119" s="92"/>
      <c r="N119" s="92"/>
      <c r="O119" s="92"/>
      <c r="P119" s="92"/>
      <c r="Q119" s="89"/>
      <c r="R119" s="90"/>
    </row>
    <row r="120" spans="1:18">
      <c r="A120" s="88"/>
      <c r="B120" s="92"/>
      <c r="C120" s="92"/>
      <c r="D120" s="92"/>
      <c r="E120" s="92"/>
      <c r="F120" s="92"/>
      <c r="G120" s="92"/>
      <c r="H120" s="89"/>
      <c r="I120" s="90"/>
      <c r="J120" s="90"/>
      <c r="K120" s="88"/>
      <c r="L120" s="92"/>
      <c r="M120" s="92"/>
      <c r="N120" s="92"/>
      <c r="O120" s="92"/>
      <c r="P120" s="92"/>
      <c r="Q120" s="89"/>
      <c r="R120" s="90"/>
    </row>
    <row r="121" spans="1:18">
      <c r="A121" s="88"/>
      <c r="B121" s="92"/>
      <c r="C121" s="92"/>
      <c r="D121" s="92"/>
      <c r="E121" s="92"/>
      <c r="F121" s="92"/>
      <c r="G121" s="92"/>
      <c r="H121" s="89"/>
      <c r="I121" s="90"/>
      <c r="J121" s="90"/>
      <c r="K121" s="88"/>
      <c r="L121" s="92"/>
      <c r="M121" s="92"/>
      <c r="N121" s="92"/>
      <c r="O121" s="92"/>
      <c r="P121" s="92"/>
      <c r="Q121" s="89"/>
      <c r="R121" s="90"/>
    </row>
    <row r="122" spans="1:18">
      <c r="A122" s="88"/>
      <c r="B122" s="92"/>
      <c r="C122" s="92"/>
      <c r="D122" s="92"/>
      <c r="E122" s="92"/>
      <c r="F122" s="92"/>
      <c r="G122" s="92"/>
      <c r="H122" s="89"/>
      <c r="I122" s="90"/>
      <c r="J122" s="90"/>
      <c r="K122" s="88"/>
      <c r="L122" s="92"/>
      <c r="M122" s="92"/>
      <c r="N122" s="92"/>
      <c r="O122" s="92"/>
      <c r="P122" s="92"/>
      <c r="Q122" s="89"/>
      <c r="R122" s="90"/>
    </row>
    <row r="123" spans="1:18">
      <c r="A123" s="88"/>
      <c r="B123" s="92"/>
      <c r="C123" s="92"/>
      <c r="D123" s="92"/>
      <c r="E123" s="92"/>
      <c r="F123" s="92"/>
      <c r="G123" s="92"/>
      <c r="H123" s="89"/>
      <c r="I123" s="90"/>
      <c r="J123" s="90"/>
      <c r="K123" s="88"/>
      <c r="L123" s="92"/>
      <c r="M123" s="92"/>
      <c r="N123" s="92"/>
      <c r="O123" s="92"/>
      <c r="P123" s="92"/>
      <c r="Q123" s="89"/>
      <c r="R123" s="90"/>
    </row>
    <row r="124" spans="1:18">
      <c r="A124" s="88"/>
      <c r="B124" s="92"/>
      <c r="C124" s="92"/>
      <c r="D124" s="92"/>
      <c r="E124" s="92"/>
      <c r="F124" s="92"/>
      <c r="G124" s="92"/>
      <c r="H124" s="89"/>
      <c r="I124" s="90"/>
      <c r="J124" s="90"/>
      <c r="K124" s="88"/>
      <c r="L124" s="92"/>
      <c r="M124" s="92"/>
      <c r="N124" s="92"/>
      <c r="O124" s="92"/>
      <c r="P124" s="92"/>
      <c r="Q124" s="89"/>
      <c r="R124" s="90"/>
    </row>
    <row r="125" spans="1:18">
      <c r="A125" s="88"/>
      <c r="B125" s="92"/>
      <c r="C125" s="92"/>
      <c r="D125" s="92"/>
      <c r="E125" s="92"/>
      <c r="F125" s="92"/>
      <c r="G125" s="92"/>
      <c r="H125" s="89"/>
      <c r="I125" s="90"/>
      <c r="J125" s="90"/>
      <c r="K125" s="88"/>
      <c r="L125" s="92"/>
      <c r="M125" s="92"/>
      <c r="N125" s="92"/>
      <c r="O125" s="92"/>
      <c r="P125" s="92"/>
      <c r="Q125" s="89"/>
      <c r="R125" s="90"/>
    </row>
    <row r="126" spans="1:18">
      <c r="A126" s="88"/>
      <c r="B126" s="92"/>
      <c r="C126" s="92"/>
      <c r="D126" s="92"/>
      <c r="E126" s="92"/>
      <c r="F126" s="92"/>
      <c r="G126" s="92"/>
      <c r="H126" s="89"/>
      <c r="I126" s="90"/>
      <c r="J126" s="90"/>
      <c r="K126" s="88"/>
      <c r="L126" s="92"/>
      <c r="M126" s="92"/>
      <c r="N126" s="92"/>
      <c r="O126" s="92"/>
      <c r="P126" s="92"/>
      <c r="Q126" s="89"/>
      <c r="R126" s="90"/>
    </row>
    <row r="127" spans="1:18">
      <c r="A127" s="88"/>
      <c r="B127" s="92"/>
      <c r="C127" s="92"/>
      <c r="D127" s="92"/>
      <c r="E127" s="92"/>
      <c r="F127" s="92"/>
      <c r="G127" s="92"/>
      <c r="H127" s="89"/>
      <c r="I127" s="90"/>
      <c r="J127" s="90"/>
      <c r="K127" s="88"/>
      <c r="L127" s="92"/>
      <c r="M127" s="92"/>
      <c r="N127" s="92"/>
      <c r="O127" s="92"/>
      <c r="P127" s="92"/>
      <c r="Q127" s="89"/>
      <c r="R127" s="90"/>
    </row>
    <row r="128" spans="1:18">
      <c r="A128" s="88"/>
      <c r="B128" s="92"/>
      <c r="C128" s="92"/>
      <c r="D128" s="92"/>
      <c r="E128" s="92"/>
      <c r="F128" s="92"/>
      <c r="G128" s="92"/>
      <c r="H128" s="89"/>
      <c r="I128" s="90"/>
      <c r="J128" s="90"/>
      <c r="K128" s="88"/>
      <c r="L128" s="92"/>
      <c r="M128" s="92"/>
      <c r="N128" s="92"/>
      <c r="O128" s="92"/>
      <c r="P128" s="92"/>
      <c r="Q128" s="89"/>
      <c r="R128" s="90"/>
    </row>
    <row r="129" spans="1:18">
      <c r="A129" s="88"/>
      <c r="B129" s="92"/>
      <c r="C129" s="92"/>
      <c r="D129" s="92"/>
      <c r="E129" s="92"/>
      <c r="F129" s="92"/>
      <c r="G129" s="92"/>
      <c r="H129" s="89"/>
      <c r="I129" s="90"/>
      <c r="J129" s="90"/>
      <c r="K129" s="88"/>
      <c r="L129" s="92"/>
      <c r="M129" s="92"/>
      <c r="N129" s="92"/>
      <c r="O129" s="92"/>
      <c r="P129" s="92"/>
      <c r="Q129" s="89"/>
      <c r="R129" s="90"/>
    </row>
    <row r="130" spans="1:18">
      <c r="A130" s="88"/>
      <c r="B130" s="92"/>
      <c r="C130" s="92"/>
      <c r="D130" s="92"/>
      <c r="E130" s="92"/>
      <c r="F130" s="92"/>
      <c r="G130" s="92"/>
      <c r="H130" s="89"/>
      <c r="I130" s="90"/>
      <c r="J130" s="90"/>
      <c r="K130" s="88"/>
      <c r="L130" s="92"/>
      <c r="M130" s="92"/>
      <c r="N130" s="92"/>
      <c r="O130" s="92"/>
      <c r="P130" s="92"/>
      <c r="Q130" s="89"/>
      <c r="R130" s="90"/>
    </row>
    <row r="131" spans="1:18">
      <c r="A131" s="88"/>
      <c r="B131" s="92"/>
      <c r="C131" s="92"/>
      <c r="D131" s="92"/>
      <c r="E131" s="92"/>
      <c r="F131" s="92"/>
      <c r="G131" s="92"/>
      <c r="H131" s="89"/>
      <c r="I131" s="90"/>
      <c r="J131" s="90"/>
      <c r="K131" s="88"/>
      <c r="L131" s="92"/>
      <c r="M131" s="92"/>
      <c r="N131" s="92"/>
      <c r="O131" s="92"/>
      <c r="P131" s="92"/>
      <c r="Q131" s="89"/>
      <c r="R131" s="90"/>
    </row>
    <row r="132" spans="1:18">
      <c r="A132" s="88"/>
      <c r="B132" s="92"/>
      <c r="C132" s="92"/>
      <c r="D132" s="92"/>
      <c r="E132" s="92"/>
      <c r="F132" s="92"/>
      <c r="G132" s="92"/>
      <c r="H132" s="89"/>
      <c r="I132" s="90"/>
      <c r="J132" s="90"/>
      <c r="K132" s="88"/>
      <c r="L132" s="92"/>
      <c r="M132" s="92"/>
      <c r="N132" s="92"/>
      <c r="O132" s="92"/>
      <c r="P132" s="92"/>
      <c r="Q132" s="89"/>
      <c r="R132" s="90"/>
    </row>
    <row r="133" spans="1:18">
      <c r="A133" s="88"/>
      <c r="B133" s="92"/>
      <c r="C133" s="92"/>
      <c r="D133" s="92"/>
      <c r="E133" s="92"/>
      <c r="F133" s="92"/>
      <c r="G133" s="92"/>
      <c r="H133" s="89"/>
      <c r="I133" s="90"/>
      <c r="J133" s="90"/>
      <c r="K133" s="88"/>
      <c r="L133" s="92"/>
      <c r="M133" s="92"/>
      <c r="N133" s="92"/>
      <c r="O133" s="92"/>
      <c r="P133" s="92"/>
      <c r="Q133" s="89"/>
      <c r="R133" s="90"/>
    </row>
    <row r="134" spans="1:18">
      <c r="A134" s="88"/>
      <c r="B134" s="92"/>
      <c r="C134" s="92"/>
      <c r="D134" s="92"/>
      <c r="E134" s="92"/>
      <c r="F134" s="92"/>
      <c r="G134" s="92"/>
      <c r="H134" s="89"/>
      <c r="I134" s="90"/>
      <c r="J134" s="90"/>
      <c r="K134" s="88"/>
      <c r="L134" s="92"/>
      <c r="M134" s="92"/>
      <c r="N134" s="92"/>
      <c r="O134" s="92"/>
      <c r="P134" s="92"/>
      <c r="Q134" s="89"/>
      <c r="R134" s="90"/>
    </row>
    <row r="135" spans="1:18">
      <c r="A135" s="88"/>
      <c r="B135" s="92"/>
      <c r="C135" s="92"/>
      <c r="D135" s="92"/>
      <c r="E135" s="92"/>
      <c r="F135" s="92"/>
      <c r="G135" s="92"/>
      <c r="H135" s="89"/>
      <c r="I135" s="90"/>
      <c r="J135" s="90"/>
      <c r="K135" s="88"/>
      <c r="L135" s="92"/>
      <c r="M135" s="92"/>
      <c r="N135" s="92"/>
      <c r="O135" s="92"/>
      <c r="P135" s="92"/>
      <c r="Q135" s="89"/>
      <c r="R135" s="90"/>
    </row>
    <row r="136" spans="1:18">
      <c r="A136" s="88"/>
      <c r="B136" s="92"/>
      <c r="C136" s="92"/>
      <c r="D136" s="92"/>
      <c r="E136" s="92"/>
      <c r="F136" s="92"/>
      <c r="G136" s="92"/>
      <c r="H136" s="89"/>
      <c r="I136" s="90"/>
      <c r="J136" s="90"/>
      <c r="K136" s="88"/>
      <c r="L136" s="92"/>
      <c r="M136" s="92"/>
      <c r="N136" s="92"/>
      <c r="O136" s="92"/>
      <c r="P136" s="92"/>
      <c r="Q136" s="89"/>
      <c r="R136" s="90"/>
    </row>
    <row r="137" spans="1:18">
      <c r="A137" s="88"/>
      <c r="B137" s="92"/>
      <c r="C137" s="92"/>
      <c r="D137" s="92"/>
      <c r="E137" s="92"/>
      <c r="F137" s="92"/>
      <c r="G137" s="92"/>
      <c r="H137" s="89"/>
      <c r="I137" s="90"/>
      <c r="J137" s="90"/>
      <c r="K137" s="88"/>
      <c r="L137" s="92"/>
      <c r="M137" s="92"/>
      <c r="N137" s="92"/>
      <c r="O137" s="92"/>
      <c r="P137" s="92"/>
      <c r="Q137" s="89"/>
      <c r="R137" s="90"/>
    </row>
    <row r="138" spans="1:18">
      <c r="A138" s="88"/>
      <c r="B138" s="92"/>
      <c r="C138" s="92"/>
      <c r="D138" s="92"/>
      <c r="E138" s="92"/>
      <c r="F138" s="92"/>
      <c r="G138" s="92"/>
      <c r="H138" s="89"/>
      <c r="I138" s="90"/>
      <c r="J138" s="90"/>
      <c r="K138" s="88"/>
      <c r="L138" s="92"/>
      <c r="M138" s="92"/>
      <c r="N138" s="92"/>
      <c r="O138" s="92"/>
      <c r="P138" s="92"/>
      <c r="Q138" s="89"/>
      <c r="R138" s="90"/>
    </row>
    <row r="139" spans="1:18">
      <c r="A139" s="88"/>
      <c r="B139" s="92"/>
      <c r="C139" s="92"/>
      <c r="D139" s="92"/>
      <c r="E139" s="92"/>
      <c r="F139" s="92"/>
      <c r="G139" s="92"/>
      <c r="H139" s="89"/>
      <c r="I139" s="90"/>
      <c r="J139" s="90"/>
      <c r="K139" s="88"/>
      <c r="L139" s="92"/>
      <c r="M139" s="92"/>
      <c r="N139" s="92"/>
      <c r="O139" s="92"/>
      <c r="P139" s="92"/>
      <c r="Q139" s="89"/>
      <c r="R139" s="90"/>
    </row>
    <row r="140" spans="1:18">
      <c r="A140" s="88"/>
      <c r="B140" s="92"/>
      <c r="C140" s="92"/>
      <c r="D140" s="92"/>
      <c r="E140" s="92"/>
      <c r="F140" s="92"/>
      <c r="G140" s="92"/>
      <c r="H140" s="89"/>
      <c r="I140" s="90"/>
      <c r="J140" s="90"/>
      <c r="K140" s="88"/>
      <c r="L140" s="92"/>
      <c r="M140" s="92"/>
      <c r="N140" s="92"/>
      <c r="O140" s="92"/>
      <c r="P140" s="92"/>
      <c r="Q140" s="89"/>
      <c r="R140" s="90"/>
    </row>
    <row r="141" spans="1:18">
      <c r="A141" s="88"/>
      <c r="B141" s="92"/>
      <c r="C141" s="92"/>
      <c r="D141" s="92"/>
      <c r="E141" s="92"/>
      <c r="F141" s="92"/>
      <c r="G141" s="92"/>
      <c r="H141" s="89"/>
      <c r="I141" s="90"/>
      <c r="J141" s="90"/>
      <c r="K141" s="88"/>
      <c r="L141" s="92"/>
      <c r="M141" s="92"/>
      <c r="N141" s="92"/>
      <c r="O141" s="92"/>
      <c r="P141" s="92"/>
      <c r="Q141" s="89"/>
      <c r="R141" s="90"/>
    </row>
    <row r="142" spans="1:18">
      <c r="A142" s="88"/>
      <c r="B142" s="92"/>
      <c r="C142" s="92"/>
      <c r="D142" s="92"/>
      <c r="E142" s="92"/>
      <c r="F142" s="92"/>
      <c r="G142" s="92"/>
      <c r="H142" s="89"/>
      <c r="I142" s="90"/>
      <c r="J142" s="90"/>
      <c r="K142" s="88"/>
      <c r="L142" s="92"/>
      <c r="M142" s="92"/>
      <c r="N142" s="92"/>
      <c r="O142" s="92"/>
      <c r="P142" s="92"/>
      <c r="Q142" s="89"/>
      <c r="R142" s="90"/>
    </row>
    <row r="143" spans="1:18">
      <c r="A143" s="88"/>
      <c r="B143" s="92"/>
      <c r="C143" s="92"/>
      <c r="D143" s="92"/>
      <c r="E143" s="92"/>
      <c r="F143" s="92"/>
      <c r="G143" s="92"/>
      <c r="H143" s="89"/>
      <c r="I143" s="90"/>
      <c r="J143" s="90"/>
      <c r="K143" s="88"/>
      <c r="L143" s="92"/>
      <c r="M143" s="92"/>
      <c r="N143" s="92"/>
      <c r="O143" s="92"/>
      <c r="P143" s="92"/>
      <c r="Q143" s="89"/>
      <c r="R143" s="90"/>
    </row>
    <row r="144" spans="1:18">
      <c r="A144" s="88"/>
      <c r="B144" s="92"/>
      <c r="C144" s="92"/>
      <c r="D144" s="92"/>
      <c r="E144" s="92"/>
      <c r="F144" s="92"/>
      <c r="G144" s="92"/>
      <c r="H144" s="89"/>
      <c r="I144" s="90"/>
      <c r="J144" s="90"/>
      <c r="K144" s="88"/>
      <c r="L144" s="92"/>
      <c r="M144" s="92"/>
      <c r="N144" s="92"/>
      <c r="O144" s="92"/>
      <c r="P144" s="92"/>
      <c r="Q144" s="89"/>
      <c r="R144" s="90"/>
    </row>
    <row r="145" spans="1:18">
      <c r="A145" s="88"/>
      <c r="B145" s="92"/>
      <c r="C145" s="92"/>
      <c r="D145" s="92"/>
      <c r="E145" s="92"/>
      <c r="F145" s="92"/>
      <c r="G145" s="92"/>
      <c r="H145" s="89"/>
      <c r="I145" s="90"/>
      <c r="J145" s="90"/>
      <c r="K145" s="88"/>
      <c r="L145" s="92"/>
      <c r="M145" s="92"/>
      <c r="N145" s="92"/>
      <c r="O145" s="92"/>
      <c r="P145" s="92"/>
      <c r="Q145" s="89"/>
      <c r="R145" s="90"/>
    </row>
    <row r="146" spans="1:18">
      <c r="A146" s="88"/>
      <c r="B146" s="92"/>
      <c r="C146" s="92"/>
      <c r="D146" s="92"/>
      <c r="E146" s="92"/>
      <c r="F146" s="92"/>
      <c r="G146" s="92"/>
      <c r="H146" s="89"/>
      <c r="I146" s="90"/>
      <c r="J146" s="90"/>
      <c r="K146" s="88"/>
      <c r="L146" s="92"/>
      <c r="M146" s="92"/>
      <c r="N146" s="92"/>
      <c r="O146" s="92"/>
      <c r="P146" s="92"/>
      <c r="Q146" s="89"/>
      <c r="R146" s="90"/>
    </row>
    <row r="147" spans="1:18">
      <c r="A147" s="88"/>
      <c r="B147" s="92"/>
      <c r="C147" s="92"/>
      <c r="D147" s="92"/>
      <c r="E147" s="92"/>
      <c r="F147" s="92"/>
      <c r="G147" s="92"/>
      <c r="H147" s="89"/>
      <c r="I147" s="90"/>
      <c r="J147" s="90"/>
      <c r="K147" s="88"/>
      <c r="L147" s="92"/>
      <c r="M147" s="92"/>
      <c r="N147" s="92"/>
      <c r="O147" s="92"/>
      <c r="P147" s="92"/>
      <c r="Q147" s="89"/>
      <c r="R147" s="90"/>
    </row>
    <row r="148" spans="1:18">
      <c r="A148" s="88"/>
      <c r="B148" s="92"/>
      <c r="C148" s="92"/>
      <c r="D148" s="92"/>
      <c r="E148" s="92"/>
      <c r="F148" s="92"/>
      <c r="G148" s="92"/>
      <c r="H148" s="89"/>
      <c r="I148" s="90"/>
      <c r="J148" s="90"/>
      <c r="K148" s="88"/>
      <c r="L148" s="92"/>
      <c r="M148" s="92"/>
      <c r="N148" s="92"/>
      <c r="O148" s="92"/>
      <c r="P148" s="92"/>
      <c r="Q148" s="89"/>
      <c r="R148" s="90"/>
    </row>
    <row r="149" spans="1:18">
      <c r="A149" s="88"/>
      <c r="B149" s="92"/>
      <c r="C149" s="92"/>
      <c r="D149" s="92"/>
      <c r="E149" s="92"/>
      <c r="F149" s="92"/>
      <c r="G149" s="92"/>
      <c r="H149" s="89"/>
      <c r="I149" s="90"/>
      <c r="J149" s="90"/>
      <c r="K149" s="88"/>
      <c r="L149" s="92"/>
      <c r="M149" s="92"/>
      <c r="N149" s="92"/>
      <c r="O149" s="92"/>
      <c r="P149" s="92"/>
      <c r="Q149" s="89"/>
      <c r="R149" s="90"/>
    </row>
    <row r="150" spans="1:18">
      <c r="A150" s="88"/>
      <c r="B150" s="92"/>
      <c r="C150" s="92"/>
      <c r="D150" s="92"/>
      <c r="E150" s="92"/>
      <c r="F150" s="92"/>
      <c r="G150" s="92"/>
      <c r="H150" s="89"/>
      <c r="I150" s="90"/>
      <c r="J150" s="90"/>
      <c r="K150" s="88"/>
      <c r="L150" s="92"/>
      <c r="M150" s="92"/>
      <c r="N150" s="92"/>
      <c r="O150" s="92"/>
      <c r="P150" s="92"/>
      <c r="Q150" s="89"/>
      <c r="R150" s="90"/>
    </row>
    <row r="151" spans="1:18">
      <c r="A151" s="88"/>
      <c r="B151" s="92"/>
      <c r="C151" s="92"/>
      <c r="D151" s="92"/>
      <c r="E151" s="92"/>
      <c r="F151" s="92"/>
      <c r="G151" s="92"/>
      <c r="H151" s="89"/>
      <c r="I151" s="90"/>
      <c r="J151" s="90"/>
      <c r="K151" s="88"/>
      <c r="L151" s="92"/>
      <c r="M151" s="92"/>
      <c r="N151" s="92"/>
      <c r="O151" s="92"/>
      <c r="P151" s="92"/>
      <c r="Q151" s="89"/>
      <c r="R151" s="90"/>
    </row>
    <row r="152" spans="1:18">
      <c r="A152" s="88"/>
      <c r="B152" s="92"/>
      <c r="C152" s="92"/>
      <c r="D152" s="92"/>
      <c r="E152" s="92"/>
      <c r="F152" s="92"/>
      <c r="G152" s="92"/>
      <c r="H152" s="89"/>
      <c r="I152" s="90"/>
      <c r="J152" s="90"/>
      <c r="K152" s="88"/>
      <c r="L152" s="92"/>
      <c r="M152" s="92"/>
      <c r="N152" s="92"/>
      <c r="O152" s="92"/>
      <c r="P152" s="92"/>
      <c r="Q152" s="89"/>
      <c r="R152" s="90"/>
    </row>
    <row r="153" spans="1:18">
      <c r="A153" s="88"/>
      <c r="B153" s="92"/>
      <c r="C153" s="92"/>
      <c r="D153" s="92"/>
      <c r="E153" s="92"/>
      <c r="F153" s="92"/>
      <c r="G153" s="92"/>
      <c r="H153" s="89"/>
      <c r="I153" s="90"/>
      <c r="J153" s="90"/>
      <c r="K153" s="88"/>
      <c r="L153" s="92"/>
      <c r="M153" s="92"/>
      <c r="N153" s="92"/>
      <c r="O153" s="92"/>
      <c r="P153" s="92"/>
      <c r="Q153" s="89"/>
      <c r="R153" s="90"/>
    </row>
    <row r="154" spans="1:18">
      <c r="A154" s="88"/>
      <c r="B154" s="92"/>
      <c r="C154" s="92"/>
      <c r="D154" s="92"/>
      <c r="E154" s="92"/>
      <c r="F154" s="92"/>
      <c r="G154" s="92"/>
      <c r="H154" s="89"/>
      <c r="I154" s="90"/>
      <c r="J154" s="90"/>
      <c r="K154" s="88"/>
      <c r="L154" s="92"/>
      <c r="M154" s="92"/>
      <c r="N154" s="92"/>
      <c r="O154" s="92"/>
      <c r="P154" s="92"/>
      <c r="Q154" s="89"/>
      <c r="R154" s="90"/>
    </row>
    <row r="155" spans="1:18">
      <c r="A155" s="88"/>
      <c r="B155" s="92"/>
      <c r="C155" s="92"/>
      <c r="D155" s="92"/>
      <c r="E155" s="92"/>
      <c r="F155" s="92"/>
      <c r="G155" s="92"/>
      <c r="H155" s="89"/>
      <c r="I155" s="90"/>
      <c r="J155" s="90"/>
      <c r="K155" s="88"/>
      <c r="L155" s="92"/>
      <c r="M155" s="92"/>
      <c r="N155" s="92"/>
      <c r="O155" s="92"/>
      <c r="P155" s="92"/>
      <c r="Q155" s="89"/>
      <c r="R155" s="90"/>
    </row>
    <row r="156" spans="1:18">
      <c r="A156" s="88"/>
      <c r="B156" s="92"/>
      <c r="C156" s="92"/>
      <c r="D156" s="92"/>
      <c r="E156" s="92"/>
      <c r="F156" s="92"/>
      <c r="G156" s="92"/>
      <c r="H156" s="89"/>
      <c r="I156" s="90"/>
      <c r="J156" s="90"/>
      <c r="K156" s="88"/>
      <c r="L156" s="92"/>
      <c r="M156" s="92"/>
      <c r="N156" s="92"/>
      <c r="O156" s="92"/>
      <c r="P156" s="92"/>
      <c r="Q156" s="89"/>
      <c r="R156" s="90"/>
    </row>
    <row r="157" spans="1:18">
      <c r="A157" s="88"/>
      <c r="B157" s="92"/>
      <c r="C157" s="92"/>
      <c r="D157" s="92"/>
      <c r="E157" s="92"/>
      <c r="F157" s="92"/>
      <c r="G157" s="92"/>
      <c r="H157" s="89"/>
      <c r="I157" s="90"/>
      <c r="J157" s="90"/>
      <c r="K157" s="88"/>
      <c r="L157" s="92"/>
      <c r="M157" s="92"/>
      <c r="N157" s="92"/>
      <c r="O157" s="92"/>
      <c r="P157" s="92"/>
      <c r="Q157" s="89"/>
      <c r="R157" s="90"/>
    </row>
    <row r="158" spans="1:18">
      <c r="A158" s="88"/>
      <c r="B158" s="92"/>
      <c r="C158" s="92"/>
      <c r="D158" s="92"/>
      <c r="E158" s="92"/>
      <c r="F158" s="92"/>
      <c r="G158" s="92"/>
      <c r="H158" s="89"/>
      <c r="I158" s="90"/>
      <c r="J158" s="90"/>
      <c r="K158" s="88"/>
      <c r="L158" s="92"/>
      <c r="M158" s="92"/>
      <c r="N158" s="92"/>
      <c r="O158" s="92"/>
      <c r="P158" s="92"/>
      <c r="Q158" s="89"/>
      <c r="R158" s="90"/>
    </row>
    <row r="159" spans="1:18">
      <c r="A159" s="88"/>
      <c r="B159" s="92"/>
      <c r="C159" s="92"/>
      <c r="D159" s="92"/>
      <c r="E159" s="92"/>
      <c r="F159" s="92"/>
      <c r="G159" s="92"/>
      <c r="H159" s="89"/>
      <c r="I159" s="90"/>
      <c r="J159" s="90"/>
      <c r="K159" s="88"/>
      <c r="L159" s="92"/>
      <c r="M159" s="92"/>
      <c r="N159" s="92"/>
      <c r="O159" s="92"/>
      <c r="P159" s="92"/>
      <c r="Q159" s="89"/>
      <c r="R159" s="90"/>
    </row>
    <row r="160" spans="1:18">
      <c r="A160" s="88"/>
      <c r="B160" s="92"/>
      <c r="C160" s="92"/>
      <c r="D160" s="92"/>
      <c r="E160" s="92"/>
      <c r="F160" s="92"/>
      <c r="G160" s="92"/>
      <c r="H160" s="89"/>
      <c r="I160" s="90"/>
      <c r="J160" s="90"/>
      <c r="K160" s="88"/>
      <c r="L160" s="92"/>
      <c r="M160" s="92"/>
      <c r="N160" s="92"/>
      <c r="O160" s="92"/>
      <c r="P160" s="92"/>
      <c r="Q160" s="89"/>
      <c r="R160" s="90"/>
    </row>
    <row r="161" spans="1:18">
      <c r="A161" s="88"/>
      <c r="B161" s="92"/>
      <c r="C161" s="92"/>
      <c r="D161" s="92"/>
      <c r="E161" s="92"/>
      <c r="F161" s="92"/>
      <c r="G161" s="92"/>
      <c r="H161" s="89"/>
      <c r="I161" s="90"/>
      <c r="J161" s="90"/>
      <c r="K161" s="88"/>
      <c r="L161" s="92"/>
      <c r="M161" s="92"/>
      <c r="N161" s="92"/>
      <c r="O161" s="92"/>
      <c r="P161" s="92"/>
      <c r="Q161" s="89"/>
      <c r="R161" s="90"/>
    </row>
    <row r="162" spans="1:18">
      <c r="A162" s="88"/>
      <c r="B162" s="92"/>
      <c r="C162" s="92"/>
      <c r="D162" s="92"/>
      <c r="E162" s="92"/>
      <c r="F162" s="92"/>
      <c r="G162" s="92"/>
      <c r="H162" s="89"/>
      <c r="I162" s="90"/>
      <c r="J162" s="90"/>
      <c r="K162" s="88"/>
      <c r="L162" s="92"/>
      <c r="M162" s="92"/>
      <c r="N162" s="92"/>
      <c r="O162" s="92"/>
      <c r="P162" s="92"/>
      <c r="Q162" s="89"/>
      <c r="R162" s="90"/>
    </row>
    <row r="163" spans="1:18">
      <c r="A163" s="88"/>
      <c r="B163" s="92"/>
      <c r="C163" s="92"/>
      <c r="D163" s="92"/>
      <c r="E163" s="92"/>
      <c r="F163" s="92"/>
      <c r="G163" s="92"/>
      <c r="H163" s="89"/>
      <c r="I163" s="90"/>
      <c r="J163" s="90"/>
      <c r="K163" s="88"/>
      <c r="L163" s="92"/>
      <c r="M163" s="92"/>
      <c r="N163" s="92"/>
      <c r="O163" s="92"/>
      <c r="P163" s="92"/>
      <c r="Q163" s="89"/>
      <c r="R163" s="90"/>
    </row>
    <row r="164" spans="1:18">
      <c r="A164" s="88"/>
      <c r="B164" s="92"/>
      <c r="C164" s="92"/>
      <c r="D164" s="92"/>
      <c r="E164" s="92"/>
      <c r="F164" s="92"/>
      <c r="G164" s="92"/>
      <c r="H164" s="89"/>
      <c r="I164" s="90"/>
      <c r="J164" s="90"/>
      <c r="K164" s="88"/>
      <c r="L164" s="92"/>
      <c r="M164" s="92"/>
      <c r="N164" s="92"/>
      <c r="O164" s="92"/>
      <c r="P164" s="92"/>
      <c r="Q164" s="89"/>
      <c r="R164" s="90"/>
    </row>
    <row r="165" spans="1:18">
      <c r="A165" s="88"/>
      <c r="B165" s="92"/>
      <c r="C165" s="92"/>
      <c r="D165" s="92"/>
      <c r="E165" s="92"/>
      <c r="F165" s="92"/>
      <c r="G165" s="92"/>
      <c r="H165" s="89"/>
      <c r="I165" s="90"/>
      <c r="J165" s="90"/>
      <c r="K165" s="88"/>
      <c r="L165" s="92"/>
      <c r="M165" s="92"/>
      <c r="N165" s="92"/>
      <c r="O165" s="92"/>
      <c r="P165" s="92"/>
      <c r="Q165" s="89"/>
      <c r="R165" s="90"/>
    </row>
    <row r="166" spans="1:18">
      <c r="A166" s="88"/>
      <c r="B166" s="92"/>
      <c r="C166" s="92"/>
      <c r="D166" s="92"/>
      <c r="E166" s="92"/>
      <c r="F166" s="92"/>
      <c r="G166" s="92"/>
      <c r="H166" s="89"/>
      <c r="I166" s="90"/>
      <c r="J166" s="90"/>
      <c r="K166" s="88"/>
      <c r="L166" s="92"/>
      <c r="M166" s="92"/>
      <c r="N166" s="92"/>
      <c r="O166" s="92"/>
      <c r="P166" s="92"/>
      <c r="Q166" s="89"/>
      <c r="R166" s="90"/>
    </row>
    <row r="167" spans="1:18">
      <c r="A167" s="88"/>
      <c r="B167" s="92"/>
      <c r="C167" s="92"/>
      <c r="D167" s="92"/>
      <c r="E167" s="92"/>
      <c r="F167" s="92"/>
      <c r="G167" s="92"/>
      <c r="H167" s="89"/>
      <c r="I167" s="90"/>
      <c r="J167" s="90"/>
      <c r="K167" s="88"/>
      <c r="L167" s="92"/>
      <c r="M167" s="92"/>
      <c r="N167" s="92"/>
      <c r="O167" s="92"/>
      <c r="P167" s="92"/>
      <c r="Q167" s="89"/>
      <c r="R167" s="90"/>
    </row>
    <row r="168" spans="1:18">
      <c r="A168" s="88"/>
      <c r="B168" s="92"/>
      <c r="C168" s="92"/>
      <c r="D168" s="92"/>
      <c r="E168" s="92"/>
      <c r="F168" s="92"/>
      <c r="G168" s="92"/>
      <c r="H168" s="89"/>
      <c r="I168" s="90"/>
      <c r="J168" s="90"/>
      <c r="K168" s="88"/>
      <c r="L168" s="92"/>
      <c r="M168" s="92"/>
      <c r="N168" s="92"/>
      <c r="O168" s="92"/>
      <c r="P168" s="92"/>
      <c r="Q168" s="89"/>
      <c r="R168" s="90"/>
    </row>
    <row r="169" spans="1:18">
      <c r="A169" s="88"/>
      <c r="B169" s="92"/>
      <c r="C169" s="92"/>
      <c r="D169" s="92"/>
      <c r="E169" s="92"/>
      <c r="F169" s="92"/>
      <c r="G169" s="92"/>
      <c r="H169" s="89"/>
      <c r="I169" s="90"/>
      <c r="J169" s="90"/>
      <c r="K169" s="88"/>
      <c r="L169" s="92"/>
      <c r="M169" s="92"/>
      <c r="N169" s="92"/>
      <c r="O169" s="92"/>
      <c r="P169" s="92"/>
      <c r="Q169" s="89"/>
      <c r="R169" s="90"/>
    </row>
    <row r="170" spans="1:18">
      <c r="A170" s="88"/>
      <c r="B170" s="92"/>
      <c r="C170" s="92"/>
      <c r="D170" s="92"/>
      <c r="E170" s="92"/>
      <c r="F170" s="92"/>
      <c r="G170" s="92"/>
      <c r="H170" s="89"/>
      <c r="I170" s="90"/>
      <c r="J170" s="90"/>
      <c r="K170" s="88"/>
      <c r="L170" s="92"/>
      <c r="M170" s="92"/>
      <c r="N170" s="92"/>
      <c r="O170" s="92"/>
      <c r="P170" s="92"/>
      <c r="Q170" s="89"/>
      <c r="R170" s="90"/>
    </row>
    <row r="171" spans="1:18">
      <c r="A171" s="88"/>
      <c r="B171" s="92"/>
      <c r="C171" s="92"/>
      <c r="D171" s="92"/>
      <c r="E171" s="92"/>
      <c r="F171" s="92"/>
      <c r="G171" s="92"/>
      <c r="H171" s="89"/>
      <c r="I171" s="90"/>
      <c r="J171" s="90"/>
      <c r="K171" s="88"/>
      <c r="L171" s="92"/>
      <c r="M171" s="92"/>
      <c r="N171" s="92"/>
      <c r="O171" s="92"/>
      <c r="P171" s="92"/>
      <c r="Q171" s="89"/>
      <c r="R171" s="90"/>
    </row>
    <row r="172" spans="1:18">
      <c r="A172" s="88"/>
      <c r="B172" s="92"/>
      <c r="C172" s="92"/>
      <c r="D172" s="92"/>
      <c r="E172" s="92"/>
      <c r="F172" s="92"/>
      <c r="G172" s="92"/>
      <c r="H172" s="89"/>
      <c r="I172" s="90"/>
      <c r="J172" s="90"/>
      <c r="K172" s="88"/>
      <c r="L172" s="92"/>
      <c r="M172" s="92"/>
      <c r="N172" s="92"/>
      <c r="O172" s="92"/>
      <c r="P172" s="92"/>
      <c r="Q172" s="89"/>
      <c r="R172" s="90"/>
    </row>
    <row r="173" spans="1:18">
      <c r="A173" s="88"/>
      <c r="B173" s="92"/>
      <c r="C173" s="92"/>
      <c r="D173" s="92"/>
      <c r="E173" s="92"/>
      <c r="F173" s="92"/>
      <c r="G173" s="92"/>
      <c r="H173" s="89"/>
      <c r="I173" s="90"/>
      <c r="J173" s="90"/>
      <c r="K173" s="88"/>
      <c r="L173" s="92"/>
      <c r="M173" s="92"/>
      <c r="N173" s="92"/>
      <c r="O173" s="92"/>
      <c r="P173" s="92"/>
      <c r="Q173" s="89"/>
      <c r="R173" s="90"/>
    </row>
    <row r="174" spans="1:18">
      <c r="A174" s="88"/>
      <c r="B174" s="92"/>
      <c r="C174" s="92"/>
      <c r="D174" s="92"/>
      <c r="E174" s="92"/>
      <c r="F174" s="92"/>
      <c r="G174" s="92"/>
      <c r="H174" s="89"/>
      <c r="I174" s="90"/>
      <c r="J174" s="90"/>
      <c r="K174" s="88"/>
      <c r="L174" s="92"/>
      <c r="M174" s="92"/>
      <c r="N174" s="92"/>
      <c r="O174" s="92"/>
      <c r="P174" s="92"/>
      <c r="Q174" s="89"/>
      <c r="R174" s="90"/>
    </row>
    <row r="175" spans="1:18">
      <c r="A175" s="88"/>
      <c r="B175" s="92"/>
      <c r="C175" s="92"/>
      <c r="D175" s="92"/>
      <c r="E175" s="92"/>
      <c r="F175" s="92"/>
      <c r="G175" s="92"/>
      <c r="H175" s="89"/>
      <c r="I175" s="90"/>
      <c r="J175" s="90"/>
      <c r="K175" s="88"/>
      <c r="L175" s="92"/>
      <c r="M175" s="92"/>
      <c r="N175" s="92"/>
      <c r="O175" s="92"/>
      <c r="P175" s="92"/>
      <c r="Q175" s="89"/>
      <c r="R175" s="90"/>
    </row>
    <row r="176" spans="1:18">
      <c r="A176" s="88"/>
      <c r="B176" s="92"/>
      <c r="C176" s="92"/>
      <c r="D176" s="92"/>
      <c r="E176" s="92"/>
      <c r="F176" s="92"/>
      <c r="G176" s="92"/>
      <c r="H176" s="89"/>
      <c r="I176" s="90"/>
      <c r="J176" s="90"/>
      <c r="K176" s="88"/>
      <c r="L176" s="92"/>
      <c r="M176" s="92"/>
      <c r="N176" s="92"/>
      <c r="O176" s="92"/>
      <c r="P176" s="92"/>
      <c r="Q176" s="89"/>
      <c r="R176" s="90"/>
    </row>
    <row r="177" spans="1:18">
      <c r="A177" s="88"/>
      <c r="B177" s="92"/>
      <c r="C177" s="92"/>
      <c r="D177" s="92"/>
      <c r="E177" s="92"/>
      <c r="F177" s="92"/>
      <c r="G177" s="92"/>
      <c r="H177" s="89"/>
      <c r="I177" s="90"/>
      <c r="J177" s="90"/>
      <c r="K177" s="88"/>
      <c r="L177" s="92"/>
      <c r="M177" s="92"/>
      <c r="N177" s="92"/>
      <c r="O177" s="92"/>
      <c r="P177" s="92"/>
      <c r="Q177" s="89"/>
      <c r="R177" s="90"/>
    </row>
    <row r="178" spans="1:18">
      <c r="A178" s="88"/>
      <c r="B178" s="92"/>
      <c r="C178" s="92"/>
      <c r="D178" s="92"/>
      <c r="E178" s="92"/>
      <c r="F178" s="92"/>
      <c r="G178" s="92"/>
      <c r="H178" s="89"/>
      <c r="I178" s="90"/>
      <c r="J178" s="90"/>
      <c r="K178" s="88"/>
      <c r="L178" s="92"/>
      <c r="M178" s="92"/>
      <c r="N178" s="92"/>
      <c r="O178" s="92"/>
      <c r="P178" s="92"/>
      <c r="Q178" s="89"/>
      <c r="R178" s="90"/>
    </row>
    <row r="179" spans="1:18">
      <c r="A179" s="88"/>
      <c r="B179" s="92"/>
      <c r="C179" s="92"/>
      <c r="D179" s="92"/>
      <c r="E179" s="92"/>
      <c r="F179" s="92"/>
      <c r="G179" s="92"/>
      <c r="H179" s="89"/>
      <c r="I179" s="90"/>
      <c r="J179" s="90"/>
      <c r="K179" s="88"/>
      <c r="L179" s="92"/>
      <c r="M179" s="92"/>
      <c r="N179" s="92"/>
      <c r="O179" s="92"/>
      <c r="P179" s="92"/>
      <c r="Q179" s="89"/>
      <c r="R179" s="90"/>
    </row>
    <row r="180" spans="1:18">
      <c r="A180" s="88"/>
      <c r="B180" s="92"/>
      <c r="C180" s="92"/>
      <c r="D180" s="92"/>
      <c r="E180" s="92"/>
      <c r="F180" s="92"/>
      <c r="G180" s="92"/>
      <c r="H180" s="89"/>
      <c r="I180" s="90"/>
      <c r="J180" s="90"/>
      <c r="K180" s="88"/>
      <c r="L180" s="92"/>
      <c r="M180" s="92"/>
      <c r="N180" s="92"/>
      <c r="O180" s="92"/>
      <c r="P180" s="92"/>
      <c r="Q180" s="89"/>
      <c r="R180" s="90"/>
    </row>
    <row r="181" spans="1:18">
      <c r="A181" s="88"/>
      <c r="B181" s="92"/>
      <c r="C181" s="92"/>
      <c r="D181" s="92"/>
      <c r="E181" s="92"/>
      <c r="F181" s="92"/>
      <c r="G181" s="92"/>
      <c r="H181" s="89"/>
      <c r="I181" s="90"/>
      <c r="J181" s="90"/>
      <c r="K181" s="88"/>
      <c r="L181" s="92"/>
      <c r="M181" s="92"/>
      <c r="N181" s="92"/>
      <c r="O181" s="92"/>
      <c r="P181" s="92"/>
      <c r="Q181" s="89"/>
      <c r="R181" s="90"/>
    </row>
    <row r="182" spans="1:18">
      <c r="A182" s="88"/>
      <c r="B182" s="92"/>
      <c r="C182" s="92"/>
      <c r="D182" s="92"/>
      <c r="E182" s="92"/>
      <c r="F182" s="92"/>
      <c r="G182" s="92"/>
      <c r="H182" s="89"/>
      <c r="I182" s="90"/>
      <c r="J182" s="90"/>
      <c r="K182" s="88"/>
      <c r="L182" s="92"/>
      <c r="M182" s="92"/>
      <c r="N182" s="92"/>
      <c r="O182" s="92"/>
      <c r="P182" s="92"/>
      <c r="Q182" s="89"/>
      <c r="R182" s="90"/>
    </row>
    <row r="183" spans="1:18">
      <c r="A183" s="88"/>
      <c r="B183" s="92"/>
      <c r="C183" s="92"/>
      <c r="D183" s="92"/>
      <c r="E183" s="92"/>
      <c r="F183" s="92"/>
      <c r="G183" s="92"/>
      <c r="H183" s="89"/>
      <c r="I183" s="90"/>
      <c r="J183" s="90"/>
      <c r="K183" s="88"/>
      <c r="L183" s="92"/>
      <c r="M183" s="92"/>
      <c r="N183" s="92"/>
      <c r="O183" s="92"/>
      <c r="P183" s="92"/>
      <c r="Q183" s="89"/>
      <c r="R183" s="90"/>
    </row>
    <row r="184" spans="1:18">
      <c r="A184" s="88"/>
      <c r="B184" s="92"/>
      <c r="C184" s="92"/>
      <c r="D184" s="92"/>
      <c r="E184" s="92"/>
      <c r="F184" s="92"/>
      <c r="G184" s="92"/>
      <c r="H184" s="89"/>
      <c r="I184" s="90"/>
      <c r="J184" s="90"/>
      <c r="K184" s="88"/>
      <c r="L184" s="92"/>
      <c r="M184" s="92"/>
      <c r="N184" s="92"/>
      <c r="O184" s="92"/>
      <c r="P184" s="92"/>
      <c r="Q184" s="89"/>
      <c r="R184" s="90"/>
    </row>
    <row r="185" spans="1:18">
      <c r="A185" s="88"/>
      <c r="B185" s="92"/>
      <c r="C185" s="92"/>
      <c r="D185" s="92"/>
      <c r="E185" s="92"/>
      <c r="F185" s="92"/>
      <c r="G185" s="92"/>
      <c r="H185" s="89"/>
      <c r="I185" s="90"/>
      <c r="J185" s="90"/>
      <c r="K185" s="88"/>
      <c r="L185" s="92"/>
      <c r="M185" s="92"/>
      <c r="N185" s="92"/>
      <c r="O185" s="92"/>
      <c r="P185" s="92"/>
      <c r="Q185" s="89"/>
      <c r="R185" s="90"/>
    </row>
    <row r="186" spans="1:18">
      <c r="A186" s="88"/>
      <c r="B186" s="92"/>
      <c r="C186" s="92"/>
      <c r="D186" s="92"/>
      <c r="E186" s="92"/>
      <c r="F186" s="92"/>
      <c r="G186" s="92"/>
      <c r="H186" s="89"/>
      <c r="I186" s="90"/>
      <c r="J186" s="90"/>
      <c r="K186" s="88"/>
      <c r="L186" s="92"/>
      <c r="M186" s="92"/>
      <c r="N186" s="92"/>
      <c r="O186" s="92"/>
      <c r="P186" s="92"/>
      <c r="Q186" s="89"/>
      <c r="R186" s="90"/>
    </row>
    <row r="187" spans="1:18">
      <c r="A187" s="88"/>
      <c r="B187" s="92"/>
      <c r="C187" s="92"/>
      <c r="D187" s="92"/>
      <c r="E187" s="92"/>
      <c r="F187" s="92"/>
      <c r="G187" s="92"/>
      <c r="H187" s="89"/>
      <c r="I187" s="90"/>
      <c r="J187" s="90"/>
      <c r="K187" s="88"/>
      <c r="L187" s="92"/>
      <c r="M187" s="92"/>
      <c r="N187" s="92"/>
      <c r="O187" s="92"/>
      <c r="P187" s="92"/>
      <c r="Q187" s="89"/>
      <c r="R187" s="90"/>
    </row>
    <row r="188" spans="1:18">
      <c r="A188" s="88"/>
      <c r="B188" s="92"/>
      <c r="C188" s="92"/>
      <c r="D188" s="92"/>
      <c r="E188" s="92"/>
      <c r="F188" s="92"/>
      <c r="G188" s="92"/>
      <c r="H188" s="89"/>
      <c r="I188" s="90"/>
      <c r="J188" s="90"/>
      <c r="K188" s="88"/>
      <c r="L188" s="92"/>
      <c r="M188" s="92"/>
      <c r="N188" s="92"/>
      <c r="O188" s="92"/>
      <c r="P188" s="92"/>
      <c r="Q188" s="89"/>
      <c r="R188" s="90"/>
    </row>
    <row r="189" spans="1:18">
      <c r="A189" s="88"/>
      <c r="B189" s="92"/>
      <c r="C189" s="92"/>
      <c r="D189" s="92"/>
      <c r="E189" s="92"/>
      <c r="F189" s="92"/>
      <c r="G189" s="92"/>
      <c r="H189" s="89"/>
      <c r="I189" s="90"/>
      <c r="J189" s="90"/>
      <c r="K189" s="88"/>
      <c r="L189" s="92"/>
      <c r="M189" s="92"/>
      <c r="N189" s="92"/>
      <c r="O189" s="92"/>
      <c r="P189" s="92"/>
      <c r="Q189" s="89"/>
      <c r="R189" s="90"/>
    </row>
    <row r="190" spans="1:18">
      <c r="A190" s="88"/>
      <c r="B190" s="92"/>
      <c r="C190" s="92"/>
      <c r="D190" s="92"/>
      <c r="E190" s="92"/>
      <c r="F190" s="92"/>
      <c r="G190" s="92"/>
      <c r="H190" s="89"/>
      <c r="I190" s="90"/>
      <c r="J190" s="90"/>
      <c r="K190" s="88"/>
      <c r="L190" s="92"/>
      <c r="M190" s="92"/>
      <c r="N190" s="92"/>
      <c r="O190" s="92"/>
      <c r="P190" s="92"/>
      <c r="Q190" s="89"/>
      <c r="R190" s="90"/>
    </row>
    <row r="191" spans="1:18">
      <c r="A191" s="88"/>
      <c r="B191" s="92"/>
      <c r="C191" s="92"/>
      <c r="D191" s="92"/>
      <c r="E191" s="92"/>
      <c r="F191" s="92"/>
      <c r="G191" s="92"/>
      <c r="H191" s="89"/>
      <c r="I191" s="90"/>
      <c r="J191" s="90"/>
      <c r="K191" s="88"/>
      <c r="L191" s="92"/>
      <c r="M191" s="92"/>
      <c r="N191" s="92"/>
      <c r="O191" s="92"/>
      <c r="P191" s="92"/>
      <c r="Q191" s="89"/>
      <c r="R191" s="90"/>
    </row>
    <row r="192" spans="1:18">
      <c r="A192" s="88"/>
      <c r="B192" s="92"/>
      <c r="C192" s="92"/>
      <c r="D192" s="92"/>
      <c r="E192" s="92"/>
      <c r="F192" s="92"/>
      <c r="G192" s="92"/>
      <c r="H192" s="89"/>
      <c r="I192" s="90"/>
      <c r="J192" s="90"/>
      <c r="K192" s="88"/>
      <c r="L192" s="92"/>
      <c r="M192" s="92"/>
      <c r="N192" s="92"/>
      <c r="O192" s="92"/>
      <c r="P192" s="92"/>
      <c r="Q192" s="89"/>
      <c r="R192" s="90"/>
    </row>
    <row r="193" spans="1:18">
      <c r="A193" s="88"/>
      <c r="B193" s="92"/>
      <c r="C193" s="92"/>
      <c r="D193" s="92"/>
      <c r="E193" s="92"/>
      <c r="F193" s="92"/>
      <c r="G193" s="92"/>
      <c r="H193" s="89"/>
      <c r="I193" s="90"/>
      <c r="J193" s="90"/>
      <c r="K193" s="88"/>
      <c r="L193" s="92"/>
      <c r="M193" s="92"/>
      <c r="N193" s="92"/>
      <c r="O193" s="92"/>
      <c r="P193" s="92"/>
      <c r="Q193" s="89"/>
      <c r="R193" s="90"/>
    </row>
    <row r="194" spans="1:18">
      <c r="A194" s="88"/>
      <c r="B194" s="92"/>
      <c r="C194" s="92"/>
      <c r="D194" s="92"/>
      <c r="E194" s="92"/>
      <c r="F194" s="92"/>
      <c r="G194" s="92"/>
      <c r="H194" s="89"/>
      <c r="I194" s="90"/>
      <c r="J194" s="90"/>
      <c r="K194" s="88"/>
      <c r="L194" s="92"/>
      <c r="M194" s="92"/>
      <c r="N194" s="92"/>
      <c r="O194" s="92"/>
      <c r="P194" s="92"/>
      <c r="Q194" s="89"/>
      <c r="R194" s="90"/>
    </row>
    <row r="195" spans="1:18">
      <c r="A195" s="88"/>
      <c r="B195" s="92"/>
      <c r="C195" s="92"/>
      <c r="D195" s="92"/>
      <c r="E195" s="92"/>
      <c r="F195" s="92"/>
      <c r="G195" s="92"/>
      <c r="H195" s="89"/>
      <c r="I195" s="90"/>
      <c r="J195" s="90"/>
      <c r="K195" s="88"/>
      <c r="L195" s="92"/>
      <c r="M195" s="92"/>
      <c r="N195" s="92"/>
      <c r="O195" s="92"/>
      <c r="P195" s="92"/>
      <c r="Q195" s="89"/>
      <c r="R195" s="90"/>
    </row>
    <row r="196" spans="1:18">
      <c r="A196" s="88"/>
      <c r="B196" s="92"/>
      <c r="C196" s="92"/>
      <c r="D196" s="92"/>
      <c r="E196" s="92"/>
      <c r="F196" s="92"/>
      <c r="G196" s="92"/>
      <c r="H196" s="89"/>
      <c r="I196" s="90"/>
      <c r="J196" s="90"/>
      <c r="K196" s="88"/>
      <c r="L196" s="92"/>
      <c r="M196" s="92"/>
      <c r="N196" s="92"/>
      <c r="O196" s="92"/>
      <c r="P196" s="92"/>
      <c r="Q196" s="89"/>
      <c r="R196" s="90"/>
    </row>
    <row r="197" spans="1:18">
      <c r="A197" s="88"/>
      <c r="B197" s="92"/>
      <c r="C197" s="92"/>
      <c r="D197" s="92"/>
      <c r="E197" s="92"/>
      <c r="F197" s="92"/>
      <c r="G197" s="92"/>
      <c r="H197" s="89"/>
      <c r="I197" s="90"/>
      <c r="J197" s="90"/>
      <c r="K197" s="88"/>
      <c r="L197" s="92"/>
      <c r="M197" s="92"/>
      <c r="N197" s="92"/>
      <c r="O197" s="92"/>
      <c r="P197" s="92"/>
      <c r="Q197" s="89"/>
      <c r="R197" s="90"/>
    </row>
    <row r="198" spans="1:18">
      <c r="A198" s="88"/>
      <c r="B198" s="92"/>
      <c r="C198" s="92"/>
      <c r="D198" s="92"/>
      <c r="E198" s="92"/>
      <c r="F198" s="92"/>
      <c r="G198" s="92"/>
      <c r="H198" s="89"/>
      <c r="I198" s="90"/>
      <c r="J198" s="90"/>
      <c r="K198" s="88"/>
      <c r="L198" s="92"/>
      <c r="M198" s="92"/>
      <c r="N198" s="92"/>
      <c r="O198" s="92"/>
      <c r="P198" s="92"/>
      <c r="Q198" s="89"/>
      <c r="R198" s="90"/>
    </row>
    <row r="199" spans="1:18">
      <c r="A199" s="88"/>
      <c r="B199" s="92"/>
      <c r="C199" s="92"/>
      <c r="D199" s="92"/>
      <c r="E199" s="92"/>
      <c r="F199" s="92"/>
      <c r="G199" s="92"/>
      <c r="H199" s="89"/>
      <c r="I199" s="90"/>
      <c r="J199" s="90"/>
      <c r="K199" s="88"/>
      <c r="L199" s="92"/>
      <c r="M199" s="92"/>
      <c r="N199" s="92"/>
      <c r="O199" s="92"/>
      <c r="P199" s="92"/>
      <c r="Q199" s="89"/>
      <c r="R199" s="90"/>
    </row>
    <row r="200" spans="1:18">
      <c r="A200" s="88"/>
      <c r="B200" s="92"/>
      <c r="C200" s="92"/>
      <c r="D200" s="92"/>
      <c r="E200" s="92"/>
      <c r="F200" s="92"/>
      <c r="G200" s="92"/>
      <c r="H200" s="89"/>
      <c r="I200" s="90"/>
      <c r="J200" s="90"/>
      <c r="K200" s="88"/>
      <c r="L200" s="92"/>
      <c r="M200" s="92"/>
      <c r="N200" s="92"/>
      <c r="O200" s="92"/>
      <c r="P200" s="92"/>
      <c r="Q200" s="89"/>
      <c r="R200" s="90"/>
    </row>
    <row r="201" spans="1:18">
      <c r="A201" s="88"/>
      <c r="B201" s="92"/>
      <c r="C201" s="92"/>
      <c r="D201" s="92"/>
      <c r="E201" s="92"/>
      <c r="F201" s="92"/>
      <c r="G201" s="92"/>
      <c r="H201" s="89"/>
      <c r="I201" s="90"/>
      <c r="J201" s="90"/>
      <c r="K201" s="88"/>
      <c r="L201" s="92"/>
      <c r="M201" s="92"/>
      <c r="N201" s="92"/>
      <c r="O201" s="92"/>
      <c r="P201" s="92"/>
      <c r="Q201" s="89"/>
      <c r="R201" s="90"/>
    </row>
    <row r="202" spans="1:18">
      <c r="A202" s="88"/>
      <c r="B202" s="92"/>
      <c r="C202" s="92"/>
      <c r="D202" s="92"/>
      <c r="E202" s="92"/>
      <c r="F202" s="92"/>
      <c r="G202" s="92"/>
      <c r="H202" s="89"/>
      <c r="I202" s="90"/>
      <c r="J202" s="90"/>
      <c r="K202" s="88"/>
      <c r="L202" s="92"/>
      <c r="M202" s="92"/>
      <c r="N202" s="92"/>
      <c r="O202" s="92"/>
      <c r="P202" s="92"/>
      <c r="Q202" s="89"/>
      <c r="R202" s="90"/>
    </row>
    <row r="203" spans="1:18">
      <c r="A203" s="88"/>
      <c r="B203" s="92"/>
      <c r="C203" s="92"/>
      <c r="D203" s="92"/>
      <c r="E203" s="92"/>
      <c r="F203" s="92"/>
      <c r="G203" s="92"/>
      <c r="H203" s="89"/>
      <c r="I203" s="90"/>
      <c r="J203" s="90"/>
      <c r="K203" s="88"/>
      <c r="L203" s="92"/>
      <c r="M203" s="92"/>
      <c r="N203" s="92"/>
      <c r="O203" s="92"/>
      <c r="P203" s="92"/>
      <c r="Q203" s="89"/>
      <c r="R203" s="90"/>
    </row>
    <row r="204" spans="1:18">
      <c r="A204" s="88"/>
      <c r="B204" s="92"/>
      <c r="C204" s="92"/>
      <c r="D204" s="92"/>
      <c r="E204" s="92"/>
      <c r="F204" s="92"/>
      <c r="G204" s="92"/>
      <c r="H204" s="89"/>
      <c r="I204" s="90"/>
      <c r="J204" s="90"/>
      <c r="K204" s="88"/>
      <c r="L204" s="92"/>
      <c r="M204" s="92"/>
      <c r="N204" s="92"/>
      <c r="O204" s="92"/>
      <c r="P204" s="92"/>
      <c r="Q204" s="89"/>
      <c r="R204" s="90"/>
    </row>
    <row r="205" spans="1:18">
      <c r="A205" s="88"/>
      <c r="B205" s="92"/>
      <c r="C205" s="92"/>
      <c r="D205" s="92"/>
      <c r="E205" s="92"/>
      <c r="F205" s="92"/>
      <c r="G205" s="92"/>
      <c r="H205" s="89"/>
      <c r="I205" s="90"/>
      <c r="J205" s="90"/>
      <c r="K205" s="88"/>
      <c r="L205" s="92"/>
      <c r="M205" s="92"/>
      <c r="N205" s="92"/>
      <c r="O205" s="92"/>
      <c r="P205" s="92"/>
      <c r="Q205" s="89"/>
      <c r="R205" s="90"/>
    </row>
    <row r="206" spans="1:18">
      <c r="A206" s="88"/>
      <c r="B206" s="92"/>
      <c r="C206" s="92"/>
      <c r="D206" s="92"/>
      <c r="E206" s="92"/>
      <c r="F206" s="92"/>
      <c r="G206" s="92"/>
      <c r="H206" s="89"/>
      <c r="I206" s="90"/>
      <c r="J206" s="90"/>
      <c r="K206" s="88"/>
      <c r="L206" s="92"/>
      <c r="M206" s="92"/>
      <c r="N206" s="92"/>
      <c r="O206" s="92"/>
      <c r="P206" s="92"/>
      <c r="Q206" s="89"/>
      <c r="R206" s="90"/>
    </row>
    <row r="207" spans="1:18">
      <c r="A207" s="88"/>
      <c r="B207" s="92"/>
      <c r="C207" s="92"/>
      <c r="D207" s="92"/>
      <c r="E207" s="92"/>
      <c r="F207" s="92"/>
      <c r="G207" s="92"/>
      <c r="H207" s="89"/>
      <c r="I207" s="90"/>
      <c r="J207" s="90"/>
      <c r="K207" s="88"/>
      <c r="L207" s="92"/>
      <c r="M207" s="92"/>
      <c r="N207" s="92"/>
      <c r="O207" s="92"/>
      <c r="P207" s="92"/>
      <c r="Q207" s="89"/>
      <c r="R207" s="90"/>
    </row>
    <row r="208" spans="1:18">
      <c r="A208" s="88"/>
      <c r="B208" s="92"/>
      <c r="C208" s="92"/>
      <c r="D208" s="92"/>
      <c r="E208" s="92"/>
      <c r="F208" s="92"/>
      <c r="G208" s="92"/>
      <c r="H208" s="89"/>
      <c r="I208" s="90"/>
      <c r="J208" s="90"/>
      <c r="K208" s="88"/>
      <c r="L208" s="92"/>
      <c r="M208" s="92"/>
      <c r="N208" s="92"/>
      <c r="O208" s="92"/>
      <c r="P208" s="92"/>
      <c r="Q208" s="89"/>
      <c r="R208" s="90"/>
    </row>
    <row r="209" spans="1:18">
      <c r="A209" s="88"/>
      <c r="B209" s="92"/>
      <c r="C209" s="92"/>
      <c r="D209" s="92"/>
      <c r="E209" s="92"/>
      <c r="F209" s="92"/>
      <c r="G209" s="92"/>
      <c r="H209" s="89"/>
      <c r="I209" s="90"/>
      <c r="J209" s="90"/>
      <c r="K209" s="88"/>
      <c r="L209" s="92"/>
      <c r="M209" s="92"/>
      <c r="N209" s="92"/>
      <c r="O209" s="92"/>
      <c r="P209" s="92"/>
      <c r="Q209" s="89"/>
      <c r="R209" s="90"/>
    </row>
    <row r="210" spans="1:18">
      <c r="A210" s="88"/>
      <c r="B210" s="92"/>
      <c r="C210" s="92"/>
      <c r="D210" s="92"/>
      <c r="E210" s="92"/>
      <c r="F210" s="92"/>
      <c r="G210" s="92"/>
      <c r="H210" s="89"/>
      <c r="I210" s="90"/>
      <c r="J210" s="90"/>
      <c r="K210" s="88"/>
      <c r="L210" s="92"/>
      <c r="M210" s="92"/>
      <c r="N210" s="92"/>
      <c r="O210" s="92"/>
      <c r="P210" s="92"/>
      <c r="Q210" s="89"/>
      <c r="R210" s="90"/>
    </row>
    <row r="211" spans="1:18">
      <c r="A211" s="88"/>
      <c r="B211" s="92"/>
      <c r="C211" s="92"/>
      <c r="D211" s="92"/>
      <c r="E211" s="92"/>
      <c r="F211" s="92"/>
      <c r="G211" s="92"/>
      <c r="H211" s="89"/>
      <c r="I211" s="90"/>
      <c r="J211" s="90"/>
      <c r="K211" s="88"/>
      <c r="L211" s="92"/>
      <c r="M211" s="92"/>
      <c r="N211" s="92"/>
      <c r="O211" s="92"/>
      <c r="P211" s="92"/>
      <c r="Q211" s="89"/>
      <c r="R211" s="90"/>
    </row>
    <row r="212" spans="1:18">
      <c r="A212" s="88"/>
      <c r="B212" s="92"/>
      <c r="C212" s="92"/>
      <c r="D212" s="92"/>
      <c r="E212" s="92"/>
      <c r="F212" s="92"/>
      <c r="G212" s="92"/>
      <c r="H212" s="89"/>
      <c r="I212" s="90"/>
      <c r="J212" s="90"/>
      <c r="K212" s="88"/>
      <c r="L212" s="92"/>
      <c r="M212" s="92"/>
      <c r="N212" s="92"/>
      <c r="O212" s="92"/>
      <c r="P212" s="92"/>
      <c r="Q212" s="89"/>
      <c r="R212" s="90"/>
    </row>
    <row r="213" spans="1:18">
      <c r="A213" s="88"/>
      <c r="B213" s="92"/>
      <c r="C213" s="92"/>
      <c r="D213" s="92"/>
      <c r="E213" s="92"/>
      <c r="F213" s="92"/>
      <c r="G213" s="92"/>
      <c r="H213" s="89"/>
      <c r="I213" s="90"/>
      <c r="J213" s="90"/>
      <c r="K213" s="88"/>
      <c r="L213" s="92"/>
      <c r="M213" s="92"/>
      <c r="N213" s="92"/>
      <c r="O213" s="92"/>
      <c r="P213" s="92"/>
      <c r="Q213" s="89"/>
      <c r="R213" s="90"/>
    </row>
    <row r="214" spans="1:18">
      <c r="A214" s="88"/>
      <c r="B214" s="92"/>
      <c r="C214" s="92"/>
      <c r="D214" s="92"/>
      <c r="E214" s="92"/>
      <c r="F214" s="92"/>
      <c r="G214" s="92"/>
      <c r="H214" s="89"/>
      <c r="I214" s="90"/>
      <c r="J214" s="90"/>
      <c r="K214" s="88"/>
      <c r="L214" s="92"/>
      <c r="M214" s="92"/>
      <c r="N214" s="92"/>
      <c r="O214" s="92"/>
      <c r="P214" s="92"/>
      <c r="Q214" s="89"/>
      <c r="R214" s="90"/>
    </row>
    <row r="215" spans="1:18">
      <c r="A215" s="88"/>
      <c r="B215" s="92"/>
      <c r="C215" s="92"/>
      <c r="D215" s="92"/>
      <c r="E215" s="92"/>
      <c r="F215" s="92"/>
      <c r="G215" s="92"/>
      <c r="H215" s="89"/>
      <c r="I215" s="90"/>
      <c r="J215" s="90"/>
      <c r="K215" s="88"/>
      <c r="L215" s="92"/>
      <c r="M215" s="92"/>
      <c r="N215" s="92"/>
      <c r="O215" s="92"/>
      <c r="P215" s="92"/>
      <c r="Q215" s="89"/>
      <c r="R215" s="90"/>
    </row>
    <row r="216" spans="1:18">
      <c r="A216" s="88"/>
      <c r="B216" s="92"/>
      <c r="C216" s="92"/>
      <c r="D216" s="92"/>
      <c r="E216" s="92"/>
      <c r="F216" s="92"/>
      <c r="G216" s="92"/>
      <c r="H216" s="89"/>
      <c r="I216" s="90"/>
      <c r="J216" s="90"/>
      <c r="K216" s="88"/>
      <c r="L216" s="92"/>
      <c r="M216" s="92"/>
      <c r="N216" s="92"/>
      <c r="O216" s="92"/>
      <c r="P216" s="92"/>
      <c r="Q216" s="89"/>
      <c r="R216" s="90"/>
    </row>
    <row r="217" spans="1:18">
      <c r="A217" s="88"/>
      <c r="B217" s="92"/>
      <c r="C217" s="92"/>
      <c r="D217" s="92"/>
      <c r="E217" s="92"/>
      <c r="F217" s="92"/>
      <c r="G217" s="92"/>
      <c r="H217" s="89"/>
      <c r="I217" s="90"/>
      <c r="J217" s="90"/>
      <c r="K217" s="88"/>
      <c r="L217" s="92"/>
      <c r="M217" s="92"/>
      <c r="N217" s="92"/>
      <c r="O217" s="92"/>
      <c r="P217" s="92"/>
      <c r="Q217" s="89"/>
      <c r="R217" s="90"/>
    </row>
    <row r="218" spans="1:18">
      <c r="A218" s="88"/>
      <c r="B218" s="92"/>
      <c r="C218" s="92"/>
      <c r="D218" s="92"/>
      <c r="E218" s="92"/>
      <c r="F218" s="92"/>
      <c r="G218" s="92"/>
      <c r="H218" s="89"/>
      <c r="I218" s="90"/>
      <c r="J218" s="90"/>
      <c r="K218" s="88"/>
      <c r="L218" s="92"/>
      <c r="M218" s="92"/>
      <c r="N218" s="92"/>
      <c r="O218" s="92"/>
      <c r="P218" s="92"/>
      <c r="Q218" s="89"/>
      <c r="R218" s="90"/>
    </row>
    <row r="219" spans="1:18">
      <c r="A219" s="88"/>
      <c r="B219" s="92"/>
      <c r="C219" s="92"/>
      <c r="D219" s="92"/>
      <c r="E219" s="92"/>
      <c r="F219" s="92"/>
      <c r="G219" s="92"/>
      <c r="H219" s="89"/>
      <c r="I219" s="90"/>
      <c r="J219" s="90"/>
      <c r="K219" s="88"/>
      <c r="L219" s="92"/>
      <c r="M219" s="92"/>
      <c r="N219" s="92"/>
      <c r="O219" s="92"/>
      <c r="P219" s="92"/>
      <c r="Q219" s="89"/>
      <c r="R219" s="90"/>
    </row>
    <row r="220" spans="1:18">
      <c r="A220" s="88"/>
      <c r="B220" s="92"/>
      <c r="C220" s="92"/>
      <c r="D220" s="92"/>
      <c r="E220" s="92"/>
      <c r="F220" s="92"/>
      <c r="G220" s="92"/>
      <c r="H220" s="89"/>
      <c r="I220" s="90"/>
      <c r="J220" s="90"/>
      <c r="K220" s="88"/>
      <c r="L220" s="92"/>
      <c r="M220" s="92"/>
      <c r="N220" s="92"/>
      <c r="O220" s="92"/>
      <c r="P220" s="92"/>
      <c r="Q220" s="89"/>
      <c r="R220" s="90"/>
    </row>
    <row r="221" spans="1:18">
      <c r="A221" s="88"/>
      <c r="B221" s="92"/>
      <c r="C221" s="92"/>
      <c r="D221" s="92"/>
      <c r="E221" s="92"/>
      <c r="F221" s="92"/>
      <c r="G221" s="92"/>
      <c r="H221" s="89"/>
      <c r="I221" s="90"/>
      <c r="J221" s="90"/>
      <c r="K221" s="88"/>
      <c r="L221" s="92"/>
      <c r="M221" s="92"/>
      <c r="N221" s="92"/>
      <c r="O221" s="92"/>
      <c r="P221" s="92"/>
      <c r="Q221" s="89"/>
      <c r="R221" s="90"/>
    </row>
    <row r="222" spans="1:18">
      <c r="A222" s="88"/>
      <c r="B222" s="92"/>
      <c r="C222" s="92"/>
      <c r="D222" s="92"/>
      <c r="E222" s="92"/>
      <c r="F222" s="92"/>
      <c r="G222" s="92"/>
      <c r="H222" s="89"/>
      <c r="I222" s="90"/>
      <c r="J222" s="90"/>
      <c r="K222" s="88"/>
      <c r="L222" s="92"/>
      <c r="M222" s="92"/>
      <c r="N222" s="92"/>
      <c r="O222" s="92"/>
      <c r="P222" s="92"/>
      <c r="Q222" s="89"/>
      <c r="R222" s="90"/>
    </row>
    <row r="223" spans="1:18">
      <c r="A223" s="88"/>
      <c r="B223" s="92"/>
      <c r="C223" s="92"/>
      <c r="D223" s="92"/>
      <c r="E223" s="92"/>
      <c r="F223" s="92"/>
      <c r="G223" s="92"/>
      <c r="H223" s="89"/>
      <c r="I223" s="90"/>
      <c r="J223" s="90"/>
      <c r="K223" s="88"/>
      <c r="L223" s="92"/>
      <c r="M223" s="92"/>
      <c r="N223" s="92"/>
      <c r="O223" s="92"/>
      <c r="P223" s="92"/>
      <c r="Q223" s="89"/>
      <c r="R223" s="90"/>
    </row>
    <row r="224" spans="1:18">
      <c r="A224" s="88"/>
      <c r="B224" s="92"/>
      <c r="C224" s="92"/>
      <c r="D224" s="92"/>
      <c r="E224" s="92"/>
      <c r="F224" s="92"/>
      <c r="G224" s="92"/>
      <c r="H224" s="89"/>
      <c r="I224" s="90"/>
      <c r="J224" s="90"/>
      <c r="K224" s="88"/>
      <c r="L224" s="92"/>
      <c r="M224" s="92"/>
      <c r="N224" s="92"/>
      <c r="O224" s="92"/>
      <c r="P224" s="92"/>
      <c r="Q224" s="89"/>
      <c r="R224" s="90"/>
    </row>
    <row r="225" spans="1:18">
      <c r="A225" s="88"/>
      <c r="B225" s="92"/>
      <c r="C225" s="92"/>
      <c r="D225" s="92"/>
      <c r="E225" s="92"/>
      <c r="F225" s="92"/>
      <c r="G225" s="92"/>
      <c r="H225" s="89"/>
      <c r="I225" s="90"/>
      <c r="J225" s="90"/>
      <c r="K225" s="88"/>
      <c r="L225" s="92"/>
      <c r="M225" s="92"/>
      <c r="N225" s="92"/>
      <c r="O225" s="92"/>
      <c r="P225" s="92"/>
      <c r="Q225" s="89"/>
      <c r="R225" s="90"/>
    </row>
    <row r="226" spans="1:18">
      <c r="A226" s="88"/>
      <c r="B226" s="92"/>
      <c r="C226" s="92"/>
      <c r="D226" s="92"/>
      <c r="E226" s="92"/>
      <c r="F226" s="92"/>
      <c r="G226" s="92"/>
      <c r="H226" s="89"/>
      <c r="I226" s="90"/>
      <c r="J226" s="90"/>
      <c r="K226" s="88"/>
      <c r="L226" s="92"/>
      <c r="M226" s="92"/>
      <c r="N226" s="92"/>
      <c r="O226" s="92"/>
      <c r="P226" s="92"/>
      <c r="Q226" s="89"/>
      <c r="R226" s="90"/>
    </row>
    <row r="227" spans="1:18">
      <c r="A227" s="88"/>
      <c r="B227" s="92"/>
      <c r="C227" s="92"/>
      <c r="D227" s="92"/>
      <c r="E227" s="92"/>
      <c r="F227" s="92"/>
      <c r="G227" s="92"/>
      <c r="H227" s="89"/>
      <c r="I227" s="90"/>
      <c r="J227" s="90"/>
      <c r="K227" s="88"/>
      <c r="L227" s="92"/>
      <c r="M227" s="92"/>
      <c r="N227" s="92"/>
      <c r="O227" s="92"/>
      <c r="P227" s="92"/>
      <c r="Q227" s="89"/>
      <c r="R227" s="90"/>
    </row>
    <row r="228" spans="1:18">
      <c r="A228" s="88"/>
      <c r="B228" s="92"/>
      <c r="C228" s="92"/>
      <c r="D228" s="92"/>
      <c r="E228" s="92"/>
      <c r="F228" s="92"/>
      <c r="G228" s="92"/>
      <c r="H228" s="89"/>
      <c r="I228" s="90"/>
      <c r="J228" s="90"/>
      <c r="K228" s="88"/>
      <c r="L228" s="92"/>
      <c r="M228" s="92"/>
      <c r="N228" s="92"/>
      <c r="O228" s="92"/>
      <c r="P228" s="92"/>
      <c r="Q228" s="89"/>
      <c r="R228" s="90"/>
    </row>
    <row r="229" spans="1:18">
      <c r="A229" s="88"/>
      <c r="B229" s="92"/>
      <c r="C229" s="92"/>
      <c r="D229" s="92"/>
      <c r="E229" s="92"/>
      <c r="F229" s="92"/>
      <c r="G229" s="92"/>
      <c r="H229" s="89"/>
      <c r="I229" s="90"/>
      <c r="J229" s="90"/>
      <c r="K229" s="88"/>
      <c r="L229" s="92"/>
      <c r="M229" s="92"/>
      <c r="N229" s="92"/>
      <c r="O229" s="92"/>
      <c r="P229" s="92"/>
      <c r="Q229" s="89"/>
      <c r="R229" s="90"/>
    </row>
    <row r="230" spans="1:18">
      <c r="A230" s="88"/>
      <c r="B230" s="92"/>
      <c r="C230" s="92"/>
      <c r="D230" s="92"/>
      <c r="E230" s="92"/>
      <c r="F230" s="92"/>
      <c r="G230" s="92"/>
      <c r="H230" s="89"/>
      <c r="I230" s="90"/>
      <c r="J230" s="90"/>
      <c r="K230" s="88"/>
      <c r="L230" s="92"/>
      <c r="M230" s="92"/>
      <c r="N230" s="92"/>
      <c r="O230" s="92"/>
      <c r="P230" s="92"/>
      <c r="Q230" s="89"/>
      <c r="R230" s="90"/>
    </row>
    <row r="231" spans="1:18">
      <c r="A231" s="88"/>
      <c r="B231" s="92"/>
      <c r="C231" s="92"/>
      <c r="D231" s="92"/>
      <c r="E231" s="92"/>
      <c r="F231" s="92"/>
      <c r="G231" s="92"/>
      <c r="H231" s="89"/>
      <c r="I231" s="90"/>
      <c r="J231" s="90"/>
      <c r="K231" s="88"/>
      <c r="L231" s="92"/>
      <c r="M231" s="92"/>
      <c r="N231" s="92"/>
      <c r="O231" s="92"/>
      <c r="P231" s="92"/>
      <c r="Q231" s="89"/>
      <c r="R231" s="90"/>
    </row>
    <row r="232" spans="1:18">
      <c r="A232" s="88"/>
      <c r="B232" s="92"/>
      <c r="C232" s="92"/>
      <c r="D232" s="92"/>
      <c r="E232" s="92"/>
      <c r="F232" s="92"/>
      <c r="G232" s="92"/>
      <c r="H232" s="89"/>
      <c r="I232" s="90"/>
      <c r="J232" s="90"/>
      <c r="K232" s="88"/>
      <c r="L232" s="92"/>
      <c r="M232" s="92"/>
      <c r="N232" s="92"/>
      <c r="O232" s="92"/>
      <c r="P232" s="92"/>
      <c r="Q232" s="89"/>
      <c r="R232" s="90"/>
    </row>
    <row r="233" spans="1:18">
      <c r="A233" s="88"/>
      <c r="B233" s="92"/>
      <c r="C233" s="92"/>
      <c r="D233" s="92"/>
      <c r="E233" s="92"/>
      <c r="F233" s="92"/>
      <c r="G233" s="92"/>
      <c r="H233" s="89"/>
      <c r="I233" s="90"/>
      <c r="J233" s="90"/>
      <c r="K233" s="88"/>
      <c r="L233" s="92"/>
      <c r="M233" s="92"/>
      <c r="N233" s="92"/>
      <c r="O233" s="92"/>
      <c r="P233" s="92"/>
      <c r="Q233" s="89"/>
      <c r="R233" s="90"/>
    </row>
    <row r="234" spans="1:18">
      <c r="A234" s="88"/>
      <c r="B234" s="92"/>
      <c r="C234" s="92"/>
      <c r="D234" s="92"/>
      <c r="E234" s="92"/>
      <c r="F234" s="92"/>
      <c r="G234" s="92"/>
      <c r="H234" s="89"/>
      <c r="I234" s="90"/>
      <c r="J234" s="90"/>
      <c r="K234" s="88"/>
      <c r="L234" s="92"/>
      <c r="M234" s="92"/>
      <c r="N234" s="92"/>
      <c r="O234" s="92"/>
      <c r="P234" s="92"/>
      <c r="Q234" s="89"/>
      <c r="R234" s="90"/>
    </row>
    <row r="235" spans="1:18">
      <c r="A235" s="88"/>
      <c r="B235" s="92"/>
      <c r="C235" s="92"/>
      <c r="D235" s="92"/>
      <c r="E235" s="92"/>
      <c r="F235" s="92"/>
      <c r="G235" s="92"/>
      <c r="H235" s="89"/>
      <c r="I235" s="90"/>
      <c r="J235" s="90"/>
      <c r="K235" s="88"/>
      <c r="L235" s="92"/>
      <c r="M235" s="92"/>
      <c r="N235" s="92"/>
      <c r="O235" s="92"/>
      <c r="P235" s="92"/>
      <c r="Q235" s="89"/>
      <c r="R235" s="90"/>
    </row>
    <row r="236" spans="1:18">
      <c r="A236" s="88"/>
      <c r="B236" s="92"/>
      <c r="C236" s="92"/>
      <c r="D236" s="92"/>
      <c r="E236" s="92"/>
      <c r="F236" s="92"/>
      <c r="G236" s="92"/>
      <c r="H236" s="89"/>
      <c r="I236" s="90"/>
      <c r="J236" s="90"/>
      <c r="K236" s="88"/>
      <c r="L236" s="92"/>
      <c r="M236" s="92"/>
      <c r="N236" s="92"/>
      <c r="O236" s="92"/>
      <c r="P236" s="92"/>
      <c r="Q236" s="89"/>
      <c r="R236" s="90"/>
    </row>
    <row r="237" spans="1:18">
      <c r="A237" s="88"/>
      <c r="B237" s="92"/>
      <c r="C237" s="92"/>
      <c r="D237" s="92"/>
      <c r="E237" s="92"/>
      <c r="F237" s="92"/>
      <c r="G237" s="92"/>
      <c r="H237" s="89"/>
      <c r="I237" s="90"/>
      <c r="J237" s="90"/>
      <c r="K237" s="88"/>
      <c r="L237" s="92"/>
      <c r="M237" s="92"/>
      <c r="N237" s="92"/>
      <c r="O237" s="92"/>
      <c r="P237" s="92"/>
      <c r="Q237" s="89"/>
      <c r="R237" s="90"/>
    </row>
    <row r="238" spans="1:18">
      <c r="A238" s="88"/>
      <c r="B238" s="92"/>
      <c r="C238" s="92"/>
      <c r="D238" s="92"/>
      <c r="E238" s="92"/>
      <c r="F238" s="92"/>
      <c r="G238" s="92"/>
      <c r="H238" s="89"/>
      <c r="I238" s="90"/>
      <c r="J238" s="90"/>
      <c r="K238" s="88"/>
      <c r="L238" s="92"/>
      <c r="M238" s="92"/>
      <c r="N238" s="92"/>
      <c r="O238" s="92"/>
      <c r="P238" s="92"/>
      <c r="Q238" s="89"/>
      <c r="R238" s="90"/>
    </row>
    <row r="239" spans="1:18">
      <c r="A239" s="85"/>
      <c r="K239" s="85"/>
    </row>
    <row r="240" spans="1:18">
      <c r="A240" s="85"/>
      <c r="K240" s="85"/>
    </row>
    <row r="241" spans="1:11">
      <c r="A241" s="85"/>
      <c r="K241" s="85"/>
    </row>
    <row r="242" spans="1:11">
      <c r="A242" s="85"/>
      <c r="K242" s="85"/>
    </row>
    <row r="243" spans="1:11">
      <c r="A243" s="85"/>
      <c r="K243" s="85"/>
    </row>
    <row r="244" spans="1:11">
      <c r="A244" s="85"/>
      <c r="K244" s="85"/>
    </row>
    <row r="245" spans="1:11">
      <c r="A245" s="85"/>
      <c r="K245" s="85"/>
    </row>
    <row r="246" spans="1:11">
      <c r="A246" s="85"/>
      <c r="K246" s="85"/>
    </row>
    <row r="247" spans="1:11">
      <c r="A247" s="85"/>
      <c r="K247" s="85"/>
    </row>
    <row r="248" spans="1:11">
      <c r="A248" s="85"/>
      <c r="K248" s="85"/>
    </row>
    <row r="249" spans="1:11">
      <c r="A249" s="85"/>
      <c r="K249" s="85"/>
    </row>
    <row r="250" spans="1:11">
      <c r="A250" s="85"/>
      <c r="K250" s="85"/>
    </row>
    <row r="251" spans="1:11">
      <c r="A251" s="85"/>
      <c r="K251" s="85"/>
    </row>
    <row r="252" spans="1:11">
      <c r="A252" s="85"/>
      <c r="K252" s="85"/>
    </row>
    <row r="253" spans="1:11">
      <c r="A253" s="85"/>
      <c r="K253" s="85"/>
    </row>
    <row r="254" spans="1:11">
      <c r="A254" s="85"/>
      <c r="K254" s="85"/>
    </row>
    <row r="255" spans="1:11">
      <c r="A255" s="85"/>
      <c r="K255" s="85"/>
    </row>
    <row r="256" spans="1:11">
      <c r="A256" s="85"/>
      <c r="K256" s="85"/>
    </row>
    <row r="257" spans="1:11">
      <c r="A257" s="85"/>
      <c r="K257" s="85"/>
    </row>
    <row r="258" spans="1:11">
      <c r="A258" s="85"/>
      <c r="K258" s="85"/>
    </row>
    <row r="259" spans="1:11">
      <c r="A259" s="85"/>
      <c r="K259" s="85"/>
    </row>
    <row r="260" spans="1:11">
      <c r="A260" s="85"/>
      <c r="K260" s="85"/>
    </row>
    <row r="261" spans="1:11">
      <c r="A261" s="85"/>
      <c r="K261" s="85"/>
    </row>
    <row r="262" spans="1:11">
      <c r="A262" s="85"/>
      <c r="K262" s="85"/>
    </row>
    <row r="263" spans="1:11">
      <c r="A263" s="85"/>
      <c r="K263" s="85"/>
    </row>
    <row r="264" spans="1:11">
      <c r="A264" s="85"/>
      <c r="K264" s="85"/>
    </row>
    <row r="265" spans="1:11">
      <c r="A265" s="85"/>
      <c r="K265" s="85"/>
    </row>
    <row r="266" spans="1:11">
      <c r="A266" s="85"/>
      <c r="K266" s="85"/>
    </row>
    <row r="267" spans="1:11">
      <c r="A267" s="85"/>
      <c r="K267" s="85"/>
    </row>
    <row r="268" spans="1:11">
      <c r="A268" s="85"/>
      <c r="K268" s="85"/>
    </row>
    <row r="269" spans="1:11">
      <c r="A269" s="85"/>
      <c r="K269" s="85"/>
    </row>
    <row r="270" spans="1:11">
      <c r="A270" s="85"/>
      <c r="K270" s="85"/>
    </row>
    <row r="271" spans="1:11">
      <c r="A271" s="85"/>
      <c r="K271" s="85"/>
    </row>
    <row r="272" spans="1:11">
      <c r="A272" s="85"/>
      <c r="K272" s="85"/>
    </row>
    <row r="273" spans="1:11">
      <c r="A273" s="85"/>
      <c r="K273" s="85"/>
    </row>
    <row r="274" spans="1:11">
      <c r="A274" s="85"/>
      <c r="K274" s="85"/>
    </row>
    <row r="275" spans="1:11">
      <c r="A275" s="85"/>
      <c r="K275" s="85"/>
    </row>
    <row r="276" spans="1:11">
      <c r="A276" s="85"/>
      <c r="K276" s="85"/>
    </row>
    <row r="277" spans="1:11">
      <c r="A277" s="85"/>
      <c r="K277" s="85"/>
    </row>
    <row r="278" spans="1:11">
      <c r="A278" s="85"/>
      <c r="K278" s="85"/>
    </row>
    <row r="279" spans="1:11">
      <c r="A279" s="85"/>
      <c r="K279" s="85"/>
    </row>
    <row r="280" spans="1:11">
      <c r="A280" s="85"/>
      <c r="K280" s="85"/>
    </row>
    <row r="281" spans="1:11">
      <c r="A281" s="85"/>
      <c r="K281" s="85"/>
    </row>
    <row r="282" spans="1:11">
      <c r="A282" s="85"/>
      <c r="K282" s="85"/>
    </row>
    <row r="283" spans="1:11">
      <c r="A283" s="85"/>
      <c r="K283" s="85"/>
    </row>
    <row r="284" spans="1:11">
      <c r="A284" s="85"/>
      <c r="K284" s="85"/>
    </row>
    <row r="285" spans="1:11">
      <c r="A285" s="85"/>
      <c r="K285" s="85"/>
    </row>
    <row r="286" spans="1:11">
      <c r="A286" s="85"/>
      <c r="K286" s="85"/>
    </row>
    <row r="287" spans="1:11">
      <c r="A287" s="85"/>
      <c r="K287" s="85"/>
    </row>
    <row r="288" spans="1:11">
      <c r="A288" s="85"/>
      <c r="K288" s="85"/>
    </row>
    <row r="289" spans="1:11">
      <c r="A289" s="85"/>
      <c r="K289" s="85"/>
    </row>
    <row r="290" spans="1:11">
      <c r="A290" s="85"/>
      <c r="K290" s="85"/>
    </row>
    <row r="291" spans="1:11">
      <c r="A291" s="85"/>
      <c r="K291" s="85"/>
    </row>
    <row r="292" spans="1:11">
      <c r="A292" s="85"/>
      <c r="K292" s="85"/>
    </row>
    <row r="293" spans="1:11">
      <c r="A293" s="85"/>
      <c r="K293" s="85"/>
    </row>
    <row r="294" spans="1:11">
      <c r="A294" s="85"/>
      <c r="K294" s="85"/>
    </row>
    <row r="295" spans="1:11">
      <c r="A295" s="85"/>
      <c r="K295" s="85"/>
    </row>
    <row r="296" spans="1:11">
      <c r="A296" s="85"/>
      <c r="K296" s="85"/>
    </row>
    <row r="297" spans="1:11">
      <c r="A297" s="85"/>
      <c r="K297" s="85"/>
    </row>
    <row r="298" spans="1:11">
      <c r="A298" s="85"/>
      <c r="K298" s="85"/>
    </row>
    <row r="299" spans="1:11">
      <c r="A299" s="85"/>
      <c r="K299" s="85"/>
    </row>
    <row r="300" spans="1:11">
      <c r="A300" s="85"/>
      <c r="K300" s="85"/>
    </row>
    <row r="301" spans="1:11">
      <c r="A301" s="85"/>
      <c r="K301" s="85"/>
    </row>
    <row r="302" spans="1:11">
      <c r="A302" s="85"/>
      <c r="K302" s="85"/>
    </row>
    <row r="303" spans="1:11">
      <c r="A303" s="85"/>
      <c r="K303" s="85"/>
    </row>
    <row r="304" spans="1:11">
      <c r="A304" s="85"/>
      <c r="K304" s="85"/>
    </row>
    <row r="305" spans="1:11">
      <c r="A305" s="85"/>
      <c r="K305" s="85"/>
    </row>
    <row r="306" spans="1:11">
      <c r="A306" s="85"/>
      <c r="K306" s="85"/>
    </row>
    <row r="307" spans="1:11">
      <c r="A307" s="85"/>
      <c r="K307" s="85"/>
    </row>
    <row r="308" spans="1:11">
      <c r="A308" s="85"/>
      <c r="K308" s="85"/>
    </row>
    <row r="309" spans="1:11">
      <c r="A309" s="85"/>
      <c r="K309" s="85"/>
    </row>
    <row r="310" spans="1:11">
      <c r="A310" s="85"/>
      <c r="K310" s="85"/>
    </row>
    <row r="311" spans="1:11">
      <c r="A311" s="85"/>
      <c r="K311" s="85"/>
    </row>
    <row r="312" spans="1:11">
      <c r="A312" s="85"/>
      <c r="K312" s="85"/>
    </row>
    <row r="313" spans="1:11">
      <c r="A313" s="85"/>
      <c r="K313" s="85"/>
    </row>
    <row r="314" spans="1:11">
      <c r="A314" s="85"/>
      <c r="K314" s="85"/>
    </row>
    <row r="315" spans="1:11">
      <c r="A315" s="85"/>
      <c r="K315" s="85"/>
    </row>
    <row r="316" spans="1:11">
      <c r="A316" s="85"/>
      <c r="K316" s="85"/>
    </row>
    <row r="317" spans="1:11">
      <c r="A317" s="85"/>
      <c r="K317" s="85"/>
    </row>
    <row r="318" spans="1:11">
      <c r="A318" s="85"/>
      <c r="K318" s="85"/>
    </row>
    <row r="319" spans="1:11">
      <c r="K319" s="85"/>
    </row>
    <row r="320" spans="1:11">
      <c r="K320" s="85"/>
    </row>
    <row r="321" spans="11:11">
      <c r="K321" s="85"/>
    </row>
    <row r="322" spans="11:11">
      <c r="K322" s="85"/>
    </row>
    <row r="323" spans="11:11">
      <c r="K323" s="85"/>
    </row>
    <row r="324" spans="11:11">
      <c r="K324" s="85"/>
    </row>
    <row r="325" spans="11:11">
      <c r="K325" s="85"/>
    </row>
    <row r="326" spans="11:11">
      <c r="K326" s="85"/>
    </row>
    <row r="327" spans="11:11">
      <c r="K327" s="85"/>
    </row>
    <row r="328" spans="11:11">
      <c r="K328" s="85"/>
    </row>
    <row r="329" spans="11:11">
      <c r="K329" s="85"/>
    </row>
    <row r="330" spans="11:11">
      <c r="K330" s="85"/>
    </row>
    <row r="331" spans="11:11">
      <c r="K331" s="85"/>
    </row>
    <row r="332" spans="11:11">
      <c r="K332" s="85"/>
    </row>
    <row r="333" spans="11:11">
      <c r="K333" s="85"/>
    </row>
    <row r="334" spans="11:11">
      <c r="K334" s="85"/>
    </row>
    <row r="335" spans="11:11">
      <c r="K335" s="85"/>
    </row>
    <row r="336" spans="11:11">
      <c r="K336" s="85"/>
    </row>
    <row r="337" spans="11:11">
      <c r="K337" s="85"/>
    </row>
    <row r="338" spans="11:11">
      <c r="K338" s="85"/>
    </row>
    <row r="339" spans="11:11">
      <c r="K339" s="85"/>
    </row>
    <row r="340" spans="11:11">
      <c r="K340" s="85"/>
    </row>
    <row r="341" spans="11:11">
      <c r="K341" s="85"/>
    </row>
    <row r="342" spans="11:11">
      <c r="K342" s="85"/>
    </row>
    <row r="343" spans="11:11">
      <c r="K343" s="85"/>
    </row>
    <row r="344" spans="11:11">
      <c r="K344" s="85"/>
    </row>
    <row r="345" spans="11:11">
      <c r="K345" s="85"/>
    </row>
    <row r="346" spans="11:11">
      <c r="K346" s="85"/>
    </row>
    <row r="347" spans="11:11">
      <c r="K347" s="85"/>
    </row>
    <row r="348" spans="11:11">
      <c r="K348" s="85"/>
    </row>
    <row r="349" spans="11:11">
      <c r="K349" s="85"/>
    </row>
    <row r="350" spans="11:11">
      <c r="K350" s="85"/>
    </row>
    <row r="351" spans="11:11">
      <c r="K351" s="85"/>
    </row>
    <row r="352" spans="11:11">
      <c r="K352" s="85"/>
    </row>
    <row r="353" spans="11:11">
      <c r="K353" s="85"/>
    </row>
    <row r="354" spans="11:11">
      <c r="K354" s="85"/>
    </row>
    <row r="355" spans="11:11">
      <c r="K355" s="85"/>
    </row>
    <row r="356" spans="11:11">
      <c r="K356" s="85"/>
    </row>
    <row r="357" spans="11:11">
      <c r="K357" s="85"/>
    </row>
    <row r="358" spans="11:11">
      <c r="K358" s="85"/>
    </row>
    <row r="359" spans="11:11">
      <c r="K359" s="85"/>
    </row>
    <row r="360" spans="11:11">
      <c r="K360" s="85"/>
    </row>
    <row r="361" spans="11:11">
      <c r="K361" s="85"/>
    </row>
    <row r="362" spans="11:11">
      <c r="K362" s="85"/>
    </row>
    <row r="363" spans="11:11">
      <c r="K363" s="85"/>
    </row>
    <row r="364" spans="11:11">
      <c r="K364" s="85"/>
    </row>
    <row r="365" spans="11:11">
      <c r="K365" s="85"/>
    </row>
    <row r="366" spans="11:11">
      <c r="K366" s="85"/>
    </row>
    <row r="367" spans="11:11">
      <c r="K367" s="85"/>
    </row>
    <row r="368" spans="11:11">
      <c r="K368" s="85"/>
    </row>
    <row r="369" spans="11:11">
      <c r="K369" s="85"/>
    </row>
    <row r="370" spans="11:11">
      <c r="K370" s="85"/>
    </row>
    <row r="371" spans="11:11">
      <c r="K371" s="85"/>
    </row>
    <row r="372" spans="11:11">
      <c r="K372" s="85"/>
    </row>
    <row r="373" spans="11:11">
      <c r="K373" s="85"/>
    </row>
    <row r="374" spans="11:11">
      <c r="K374" s="85"/>
    </row>
    <row r="375" spans="11:11">
      <c r="K375" s="85"/>
    </row>
    <row r="376" spans="11:11">
      <c r="K376" s="85"/>
    </row>
    <row r="377" spans="11:11">
      <c r="K377" s="85"/>
    </row>
    <row r="378" spans="11:11">
      <c r="K378" s="85"/>
    </row>
    <row r="379" spans="11:11">
      <c r="K379" s="85"/>
    </row>
    <row r="380" spans="11:11">
      <c r="K380" s="85"/>
    </row>
    <row r="381" spans="11:11">
      <c r="K381" s="85"/>
    </row>
    <row r="382" spans="11:11">
      <c r="K382" s="85"/>
    </row>
    <row r="383" spans="11:11">
      <c r="K383" s="85"/>
    </row>
    <row r="384" spans="11:11">
      <c r="K384" s="85"/>
    </row>
    <row r="385" spans="11:11">
      <c r="K385" s="85"/>
    </row>
    <row r="386" spans="11:11">
      <c r="K386" s="85"/>
    </row>
    <row r="387" spans="11:11">
      <c r="K387" s="85"/>
    </row>
    <row r="388" spans="11:11">
      <c r="K388" s="85"/>
    </row>
    <row r="389" spans="11:11">
      <c r="K389" s="85"/>
    </row>
    <row r="390" spans="11:11">
      <c r="K390" s="85"/>
    </row>
    <row r="391" spans="11:11">
      <c r="K391" s="85"/>
    </row>
    <row r="392" spans="11:11">
      <c r="K392" s="85"/>
    </row>
    <row r="393" spans="11:11">
      <c r="K393" s="85"/>
    </row>
    <row r="394" spans="11:11">
      <c r="K394" s="85"/>
    </row>
    <row r="395" spans="11:11">
      <c r="K395" s="85"/>
    </row>
    <row r="396" spans="11:11">
      <c r="K396" s="85"/>
    </row>
    <row r="397" spans="11:11">
      <c r="K397" s="85"/>
    </row>
    <row r="398" spans="11:11">
      <c r="K398" s="85"/>
    </row>
    <row r="399" spans="11:11">
      <c r="K399" s="85"/>
    </row>
    <row r="400" spans="11:11">
      <c r="K400" s="85"/>
    </row>
    <row r="401" spans="11:11">
      <c r="K401" s="85"/>
    </row>
    <row r="402" spans="11:11">
      <c r="K402" s="85"/>
    </row>
    <row r="403" spans="11:11">
      <c r="K403" s="85"/>
    </row>
    <row r="404" spans="11:11">
      <c r="K404" s="85"/>
    </row>
    <row r="405" spans="11:11">
      <c r="K405" s="85"/>
    </row>
    <row r="406" spans="11:11">
      <c r="K406" s="85"/>
    </row>
    <row r="407" spans="11:11">
      <c r="K407" s="85"/>
    </row>
    <row r="408" spans="11:11">
      <c r="K408" s="85"/>
    </row>
    <row r="409" spans="11:11">
      <c r="K409" s="85"/>
    </row>
    <row r="410" spans="11:11">
      <c r="K410" s="85"/>
    </row>
    <row r="411" spans="11:11">
      <c r="K411" s="85"/>
    </row>
    <row r="412" spans="11:11">
      <c r="K412" s="85"/>
    </row>
    <row r="413" spans="11:11">
      <c r="K413" s="85"/>
    </row>
    <row r="414" spans="11:11">
      <c r="K414" s="85"/>
    </row>
    <row r="415" spans="11:11">
      <c r="K415" s="85"/>
    </row>
    <row r="416" spans="11:11">
      <c r="K416" s="85"/>
    </row>
    <row r="417" spans="11:11">
      <c r="K417" s="85"/>
    </row>
    <row r="418" spans="11:11">
      <c r="K418" s="85"/>
    </row>
    <row r="419" spans="11:11">
      <c r="K419" s="85"/>
    </row>
    <row r="420" spans="11:11">
      <c r="K420" s="85"/>
    </row>
    <row r="421" spans="11:11">
      <c r="K421" s="85"/>
    </row>
    <row r="422" spans="11:11">
      <c r="K422" s="85"/>
    </row>
    <row r="423" spans="11:11">
      <c r="K423" s="85"/>
    </row>
    <row r="424" spans="11:11">
      <c r="K424" s="85"/>
    </row>
    <row r="425" spans="11:11">
      <c r="K425" s="85"/>
    </row>
    <row r="426" spans="11:11">
      <c r="K426" s="85"/>
    </row>
    <row r="427" spans="11:11">
      <c r="K427" s="85"/>
    </row>
    <row r="428" spans="11:11">
      <c r="K428" s="85"/>
    </row>
    <row r="429" spans="11:11">
      <c r="K429" s="85"/>
    </row>
    <row r="430" spans="11:11">
      <c r="K430" s="85"/>
    </row>
    <row r="431" spans="11:11">
      <c r="K431" s="85"/>
    </row>
    <row r="432" spans="11:11">
      <c r="K432" s="85"/>
    </row>
    <row r="433" spans="11:11">
      <c r="K433" s="85"/>
    </row>
    <row r="434" spans="11:11">
      <c r="K434" s="85"/>
    </row>
    <row r="435" spans="11:11">
      <c r="K435" s="85"/>
    </row>
    <row r="436" spans="11:11">
      <c r="K436" s="85"/>
    </row>
    <row r="437" spans="11:11">
      <c r="K437" s="85"/>
    </row>
    <row r="438" spans="11:11">
      <c r="K438" s="85"/>
    </row>
    <row r="439" spans="11:11">
      <c r="K439" s="85"/>
    </row>
    <row r="440" spans="11:11">
      <c r="K440" s="85"/>
    </row>
    <row r="441" spans="11:11">
      <c r="K441" s="85"/>
    </row>
    <row r="442" spans="11:11">
      <c r="K442" s="85"/>
    </row>
    <row r="443" spans="11:11">
      <c r="K443" s="85"/>
    </row>
    <row r="444" spans="11:11">
      <c r="K444" s="85"/>
    </row>
    <row r="445" spans="11:11">
      <c r="K445" s="85"/>
    </row>
    <row r="446" spans="11:11">
      <c r="K446" s="85"/>
    </row>
    <row r="447" spans="11:11">
      <c r="K447" s="85"/>
    </row>
    <row r="448" spans="11:11">
      <c r="K448" s="85"/>
    </row>
    <row r="449" spans="11:11">
      <c r="K449" s="85"/>
    </row>
    <row r="450" spans="11:11">
      <c r="K450" s="85"/>
    </row>
    <row r="451" spans="11:11">
      <c r="K451" s="85"/>
    </row>
    <row r="452" spans="11:11">
      <c r="K452" s="85"/>
    </row>
    <row r="453" spans="11:11">
      <c r="K453" s="85"/>
    </row>
    <row r="454" spans="11:11">
      <c r="K454" s="85"/>
    </row>
    <row r="455" spans="11:11">
      <c r="K455" s="85"/>
    </row>
    <row r="456" spans="11:11">
      <c r="K456" s="85"/>
    </row>
    <row r="457" spans="11:11">
      <c r="K457" s="85"/>
    </row>
    <row r="458" spans="11:11">
      <c r="K458" s="85"/>
    </row>
    <row r="459" spans="11:11">
      <c r="K459" s="85"/>
    </row>
    <row r="460" spans="11:11">
      <c r="K460" s="85"/>
    </row>
    <row r="461" spans="11:11">
      <c r="K461" s="85"/>
    </row>
    <row r="462" spans="11:11">
      <c r="K462" s="85"/>
    </row>
    <row r="463" spans="11:11">
      <c r="K463" s="85"/>
    </row>
    <row r="464" spans="11:11">
      <c r="K464" s="85"/>
    </row>
    <row r="465" spans="11:11">
      <c r="K465" s="85"/>
    </row>
    <row r="466" spans="11:11">
      <c r="K466" s="85"/>
    </row>
    <row r="467" spans="11:11">
      <c r="K467" s="85"/>
    </row>
    <row r="468" spans="11:11">
      <c r="K468" s="85"/>
    </row>
    <row r="469" spans="11:11">
      <c r="K469" s="85"/>
    </row>
    <row r="470" spans="11:11">
      <c r="K470" s="85"/>
    </row>
    <row r="471" spans="11:11">
      <c r="K471" s="85"/>
    </row>
    <row r="472" spans="11:11">
      <c r="K472" s="85"/>
    </row>
    <row r="473" spans="11:11">
      <c r="K473" s="85"/>
    </row>
    <row r="474" spans="11:11">
      <c r="K474" s="85"/>
    </row>
    <row r="475" spans="11:11">
      <c r="K475" s="85"/>
    </row>
    <row r="476" spans="11:11">
      <c r="K476" s="85"/>
    </row>
    <row r="477" spans="11:11">
      <c r="K477" s="85"/>
    </row>
    <row r="478" spans="11:11">
      <c r="K478" s="85"/>
    </row>
    <row r="479" spans="11:11">
      <c r="K479" s="85"/>
    </row>
    <row r="480" spans="11:11">
      <c r="K480" s="85"/>
    </row>
    <row r="481" spans="11:11">
      <c r="K481" s="85"/>
    </row>
    <row r="482" spans="11:11">
      <c r="K482" s="85"/>
    </row>
    <row r="483" spans="11:11">
      <c r="K483" s="85"/>
    </row>
    <row r="484" spans="11:11">
      <c r="K484" s="85"/>
    </row>
    <row r="485" spans="11:11">
      <c r="K485" s="85"/>
    </row>
    <row r="486" spans="11:11">
      <c r="K486" s="85"/>
    </row>
    <row r="487" spans="11:11">
      <c r="K487" s="85"/>
    </row>
    <row r="488" spans="11:11">
      <c r="K488" s="85"/>
    </row>
    <row r="489" spans="11:11">
      <c r="K489" s="85"/>
    </row>
    <row r="490" spans="11:11">
      <c r="K490" s="85"/>
    </row>
    <row r="491" spans="11:11">
      <c r="K491" s="85"/>
    </row>
    <row r="492" spans="11:11">
      <c r="K492" s="85"/>
    </row>
    <row r="493" spans="11:11">
      <c r="K493" s="85"/>
    </row>
    <row r="494" spans="11:11">
      <c r="K494" s="85"/>
    </row>
    <row r="495" spans="11:11">
      <c r="K495" s="85"/>
    </row>
    <row r="496" spans="11:11">
      <c r="K496" s="85"/>
    </row>
    <row r="497" spans="11:11">
      <c r="K497" s="85"/>
    </row>
    <row r="498" spans="11:11">
      <c r="K498" s="85"/>
    </row>
    <row r="499" spans="11:11">
      <c r="K499" s="85"/>
    </row>
    <row r="500" spans="11:11">
      <c r="K500" s="85"/>
    </row>
    <row r="501" spans="11:11">
      <c r="K501" s="85"/>
    </row>
    <row r="502" spans="11:11">
      <c r="K502" s="85"/>
    </row>
    <row r="503" spans="11:11">
      <c r="K503" s="85"/>
    </row>
    <row r="504" spans="11:11">
      <c r="K504" s="85"/>
    </row>
    <row r="505" spans="11:11">
      <c r="K505" s="85"/>
    </row>
    <row r="506" spans="11:11">
      <c r="K506" s="85"/>
    </row>
    <row r="507" spans="11:11">
      <c r="K507" s="85"/>
    </row>
    <row r="508" spans="11:11">
      <c r="K508" s="85"/>
    </row>
    <row r="509" spans="11:11">
      <c r="K509" s="85"/>
    </row>
    <row r="510" spans="11:11">
      <c r="K510" s="85"/>
    </row>
    <row r="511" spans="11:11">
      <c r="K511" s="85"/>
    </row>
    <row r="512" spans="11:11">
      <c r="K512" s="85"/>
    </row>
    <row r="513" spans="11:11">
      <c r="K513" s="85"/>
    </row>
    <row r="514" spans="11:11">
      <c r="K514" s="85"/>
    </row>
    <row r="515" spans="11:11">
      <c r="K515" s="85"/>
    </row>
    <row r="516" spans="11:11">
      <c r="K516" s="85"/>
    </row>
    <row r="517" spans="11:11">
      <c r="K517" s="85"/>
    </row>
    <row r="518" spans="11:11">
      <c r="K518" s="85"/>
    </row>
    <row r="519" spans="11:11">
      <c r="K519" s="85"/>
    </row>
    <row r="520" spans="11:11">
      <c r="K520" s="85"/>
    </row>
    <row r="521" spans="11:11">
      <c r="K521" s="85"/>
    </row>
    <row r="522" spans="11:11">
      <c r="K522" s="85"/>
    </row>
    <row r="523" spans="11:11">
      <c r="K523" s="85"/>
    </row>
    <row r="524" spans="11:11">
      <c r="K524" s="85"/>
    </row>
    <row r="525" spans="11:11">
      <c r="K525" s="85"/>
    </row>
    <row r="526" spans="11:11">
      <c r="K526" s="85"/>
    </row>
    <row r="527" spans="11:11">
      <c r="K527" s="85"/>
    </row>
    <row r="528" spans="11:11">
      <c r="K528" s="85"/>
    </row>
    <row r="529" spans="11:11">
      <c r="K529" s="85"/>
    </row>
    <row r="530" spans="11:11">
      <c r="K530" s="85"/>
    </row>
    <row r="531" spans="11:11">
      <c r="K531" s="85"/>
    </row>
    <row r="532" spans="11:11">
      <c r="K532" s="85"/>
    </row>
    <row r="533" spans="11:11">
      <c r="K533" s="85"/>
    </row>
    <row r="534" spans="11:11">
      <c r="K534" s="85"/>
    </row>
    <row r="535" spans="11:11">
      <c r="K535" s="85"/>
    </row>
    <row r="536" spans="11:11">
      <c r="K536" s="85"/>
    </row>
    <row r="537" spans="11:11">
      <c r="K537" s="85"/>
    </row>
    <row r="538" spans="11:11">
      <c r="K538" s="85"/>
    </row>
    <row r="539" spans="11:11">
      <c r="K539" s="85"/>
    </row>
    <row r="540" spans="11:11">
      <c r="K540" s="85"/>
    </row>
    <row r="541" spans="11:11">
      <c r="K541" s="85"/>
    </row>
    <row r="542" spans="11:11">
      <c r="K542" s="85"/>
    </row>
    <row r="543" spans="11:11">
      <c r="K543" s="85"/>
    </row>
    <row r="544" spans="11:11">
      <c r="K544" s="85"/>
    </row>
    <row r="545" spans="11:11">
      <c r="K545" s="85"/>
    </row>
    <row r="546" spans="11:11">
      <c r="K546" s="85"/>
    </row>
    <row r="547" spans="11:11">
      <c r="K547" s="85"/>
    </row>
    <row r="548" spans="11:11">
      <c r="K548" s="85"/>
    </row>
    <row r="549" spans="11:11">
      <c r="K549" s="85"/>
    </row>
    <row r="550" spans="11:11">
      <c r="K550" s="85"/>
    </row>
    <row r="551" spans="11:11">
      <c r="K551" s="85"/>
    </row>
    <row r="552" spans="11:11">
      <c r="K552" s="85"/>
    </row>
    <row r="553" spans="11:11">
      <c r="K553" s="85"/>
    </row>
    <row r="554" spans="11:11">
      <c r="K554" s="85"/>
    </row>
    <row r="555" spans="11:11">
      <c r="K555" s="85"/>
    </row>
    <row r="556" spans="11:11">
      <c r="K556" s="85"/>
    </row>
    <row r="557" spans="11:11">
      <c r="K557" s="85"/>
    </row>
    <row r="558" spans="11:11">
      <c r="K558" s="85"/>
    </row>
    <row r="559" spans="11:11">
      <c r="K559" s="85"/>
    </row>
    <row r="560" spans="11:11">
      <c r="K560" s="85"/>
    </row>
    <row r="561" spans="11:11">
      <c r="K561" s="85"/>
    </row>
    <row r="562" spans="11:11">
      <c r="K562" s="85"/>
    </row>
    <row r="563" spans="11:11">
      <c r="K563" s="85"/>
    </row>
    <row r="564" spans="11:11">
      <c r="K564" s="85"/>
    </row>
    <row r="565" spans="11:11">
      <c r="K565" s="85"/>
    </row>
    <row r="566" spans="11:11">
      <c r="K566" s="85"/>
    </row>
    <row r="567" spans="11:11">
      <c r="K567" s="85"/>
    </row>
    <row r="568" spans="11:11">
      <c r="K568" s="85"/>
    </row>
    <row r="569" spans="11:11">
      <c r="K569" s="85"/>
    </row>
    <row r="570" spans="11:11">
      <c r="K570" s="85"/>
    </row>
    <row r="571" spans="11:11">
      <c r="K571" s="85"/>
    </row>
    <row r="572" spans="11:11">
      <c r="K572" s="85"/>
    </row>
    <row r="573" spans="11:11">
      <c r="K573" s="85"/>
    </row>
    <row r="574" spans="11:11">
      <c r="K574" s="85"/>
    </row>
    <row r="575" spans="11:11">
      <c r="K575" s="85"/>
    </row>
    <row r="576" spans="11:11">
      <c r="K576" s="85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76"/>
  <sheetViews>
    <sheetView workbookViewId="0">
      <pane ySplit="18" topLeftCell="A88" activePane="bottomLeft" state="frozen"/>
      <selection pane="bottomLeft" activeCell="A94" sqref="A94"/>
    </sheetView>
  </sheetViews>
  <sheetFormatPr defaultColWidth="9.109375" defaultRowHeight="8.4"/>
  <cols>
    <col min="1" max="1" width="7.109375" style="82" customWidth="1"/>
    <col min="2" max="2" width="7.6640625" style="84" customWidth="1"/>
    <col min="3" max="3" width="0.88671875" style="84" customWidth="1"/>
    <col min="4" max="4" width="7.6640625" style="84" customWidth="1"/>
    <col min="5" max="5" width="8.88671875" style="84" customWidth="1"/>
    <col min="6" max="6" width="0.88671875" style="81" customWidth="1"/>
    <col min="7" max="7" width="35.6640625" style="86" customWidth="1"/>
    <col min="8" max="8" width="2.6640625" style="82" customWidth="1"/>
    <col min="9" max="9" width="7.33203125" style="94" bestFit="1" customWidth="1"/>
    <col min="10" max="10" width="7.6640625" style="84" customWidth="1"/>
    <col min="11" max="11" width="0.88671875" style="84" customWidth="1"/>
    <col min="12" max="12" width="7.6640625" style="84" customWidth="1"/>
    <col min="13" max="13" width="8.88671875" style="84" customWidth="1"/>
    <col min="14" max="14" width="0.88671875" style="81" customWidth="1"/>
    <col min="15" max="15" width="35.6640625" style="82" customWidth="1"/>
    <col min="16" max="16384" width="9.109375" style="82"/>
  </cols>
  <sheetData>
    <row r="1" spans="1:15" ht="12.6">
      <c r="A1" s="79" t="s">
        <v>43</v>
      </c>
      <c r="I1" s="93"/>
    </row>
    <row r="2" spans="1:15" ht="12.6">
      <c r="A2" s="79" t="s">
        <v>82</v>
      </c>
      <c r="I2" s="93"/>
    </row>
    <row r="3" spans="1:15" ht="12.6">
      <c r="A3" s="79" t="str">
        <f>dpr!R3</f>
        <v>As of November 21, 2001</v>
      </c>
      <c r="I3" s="93"/>
    </row>
    <row r="4" spans="1:15" ht="12.6">
      <c r="A4" s="79" t="s">
        <v>76</v>
      </c>
      <c r="I4" s="93"/>
    </row>
    <row r="5" spans="1:15" ht="12.6">
      <c r="A5" s="79" t="s">
        <v>77</v>
      </c>
    </row>
    <row r="7" spans="1:15" s="78" customFormat="1" ht="12.6">
      <c r="A7" s="95" t="s">
        <v>34</v>
      </c>
      <c r="B7" s="91"/>
      <c r="C7" s="91"/>
      <c r="D7" s="91"/>
      <c r="E7" s="91"/>
      <c r="F7" s="83"/>
      <c r="G7" s="87"/>
      <c r="I7" s="96" t="s">
        <v>35</v>
      </c>
      <c r="J7" s="91"/>
      <c r="K7" s="91"/>
      <c r="L7" s="91"/>
      <c r="M7" s="91"/>
      <c r="N7" s="83"/>
    </row>
    <row r="8" spans="1:15" s="80" customFormat="1" ht="42" customHeight="1">
      <c r="A8" s="97" t="s">
        <v>70</v>
      </c>
      <c r="B8" s="98" t="s">
        <v>73</v>
      </c>
      <c r="C8" s="98"/>
      <c r="D8" s="98" t="s">
        <v>72</v>
      </c>
      <c r="E8" s="98" t="s">
        <v>83</v>
      </c>
      <c r="F8" s="98"/>
      <c r="G8" s="99" t="s">
        <v>75</v>
      </c>
      <c r="I8" s="97" t="s">
        <v>70</v>
      </c>
      <c r="J8" s="98" t="s">
        <v>73</v>
      </c>
      <c r="K8" s="98"/>
      <c r="L8" s="98" t="s">
        <v>72</v>
      </c>
      <c r="M8" s="98" t="s">
        <v>83</v>
      </c>
      <c r="N8" s="98"/>
      <c r="O8" s="99" t="s">
        <v>75</v>
      </c>
    </row>
    <row r="9" spans="1:15" ht="16.8" hidden="1">
      <c r="A9" s="88">
        <v>37158</v>
      </c>
      <c r="B9" s="92">
        <v>41</v>
      </c>
      <c r="C9" s="92"/>
      <c r="D9" s="92">
        <v>-24</v>
      </c>
      <c r="E9" s="92">
        <f>B9-D9</f>
        <v>65</v>
      </c>
      <c r="F9" s="89"/>
      <c r="G9" s="90" t="s">
        <v>86</v>
      </c>
      <c r="H9" s="90"/>
      <c r="I9" s="88">
        <f>A9</f>
        <v>37158</v>
      </c>
      <c r="J9" s="92">
        <v>432</v>
      </c>
      <c r="K9" s="92"/>
      <c r="L9" s="92">
        <v>124</v>
      </c>
      <c r="M9" s="92">
        <f>J9-L9</f>
        <v>308</v>
      </c>
      <c r="N9" s="89"/>
      <c r="O9" s="90" t="s">
        <v>84</v>
      </c>
    </row>
    <row r="10" spans="1:15" hidden="1">
      <c r="A10" s="88"/>
      <c r="B10" s="92"/>
      <c r="C10" s="92"/>
      <c r="D10" s="92"/>
      <c r="E10" s="92"/>
      <c r="F10" s="89"/>
      <c r="G10" s="90"/>
      <c r="H10" s="90"/>
      <c r="I10" s="88"/>
      <c r="J10" s="92"/>
      <c r="K10" s="92"/>
      <c r="L10" s="92"/>
      <c r="M10" s="92"/>
      <c r="N10" s="89"/>
      <c r="O10" s="90"/>
    </row>
    <row r="11" spans="1:15" ht="16.8" hidden="1">
      <c r="A11" s="88">
        <v>37159</v>
      </c>
      <c r="B11" s="92">
        <v>-30</v>
      </c>
      <c r="C11" s="92"/>
      <c r="D11" s="92">
        <v>-11</v>
      </c>
      <c r="E11" s="92">
        <f>B11-D11</f>
        <v>-19</v>
      </c>
      <c r="F11" s="89"/>
      <c r="G11" s="90" t="s">
        <v>87</v>
      </c>
      <c r="H11" s="90"/>
      <c r="I11" s="88">
        <f>A11</f>
        <v>37159</v>
      </c>
      <c r="J11" s="92">
        <v>-320</v>
      </c>
      <c r="K11" s="92"/>
      <c r="L11" s="92">
        <v>-37</v>
      </c>
      <c r="M11" s="92">
        <f>J11-L11</f>
        <v>-283</v>
      </c>
      <c r="N11" s="89"/>
      <c r="O11" s="90" t="s">
        <v>85</v>
      </c>
    </row>
    <row r="12" spans="1:15" hidden="1">
      <c r="A12" s="88"/>
      <c r="B12" s="92"/>
      <c r="C12" s="92"/>
      <c r="D12" s="92"/>
      <c r="E12" s="92"/>
      <c r="F12" s="89"/>
      <c r="G12" s="90"/>
      <c r="H12" s="90"/>
      <c r="I12" s="88"/>
      <c r="J12" s="92"/>
      <c r="K12" s="92"/>
      <c r="L12" s="92"/>
      <c r="M12" s="92"/>
      <c r="N12" s="89"/>
      <c r="O12" s="90"/>
    </row>
    <row r="13" spans="1:15" ht="16.8" hidden="1">
      <c r="A13" s="88">
        <v>37160</v>
      </c>
      <c r="B13" s="92">
        <v>6</v>
      </c>
      <c r="C13" s="92"/>
      <c r="D13" s="92">
        <v>16</v>
      </c>
      <c r="E13" s="92">
        <v>-10</v>
      </c>
      <c r="F13" s="89"/>
      <c r="G13" s="90" t="s">
        <v>91</v>
      </c>
      <c r="H13" s="90"/>
      <c r="I13" s="88">
        <f>A13</f>
        <v>37160</v>
      </c>
      <c r="J13" s="92">
        <v>1</v>
      </c>
      <c r="K13" s="92"/>
      <c r="L13" s="92">
        <v>-38</v>
      </c>
      <c r="M13" s="92">
        <f>J13-L13</f>
        <v>39</v>
      </c>
      <c r="N13" s="89"/>
      <c r="O13" s="90" t="s">
        <v>90</v>
      </c>
    </row>
    <row r="14" spans="1:15" hidden="1">
      <c r="A14" s="88"/>
      <c r="B14" s="92"/>
      <c r="C14" s="92"/>
      <c r="D14" s="92"/>
      <c r="E14" s="92"/>
      <c r="F14" s="89"/>
      <c r="G14" s="90"/>
      <c r="H14" s="90"/>
      <c r="I14" s="88"/>
      <c r="J14" s="92"/>
      <c r="K14" s="92"/>
      <c r="L14" s="92"/>
      <c r="M14" s="92"/>
      <c r="N14" s="89"/>
      <c r="O14" s="90"/>
    </row>
    <row r="15" spans="1:15" ht="25.2" hidden="1">
      <c r="A15" s="88">
        <v>37161</v>
      </c>
      <c r="B15" s="92">
        <v>22</v>
      </c>
      <c r="C15" s="92"/>
      <c r="D15" s="92">
        <v>-92</v>
      </c>
      <c r="E15" s="92">
        <f>B15-D15</f>
        <v>114</v>
      </c>
      <c r="F15" s="89"/>
      <c r="G15" s="90" t="s">
        <v>96</v>
      </c>
      <c r="H15" s="90"/>
      <c r="I15" s="88">
        <f>A15</f>
        <v>37161</v>
      </c>
      <c r="J15" s="92">
        <v>65</v>
      </c>
      <c r="K15" s="92"/>
      <c r="L15" s="92">
        <v>0</v>
      </c>
      <c r="M15" s="92">
        <v>65</v>
      </c>
      <c r="N15" s="89"/>
      <c r="O15" s="90" t="s">
        <v>94</v>
      </c>
    </row>
    <row r="16" spans="1:15" hidden="1">
      <c r="A16" s="88"/>
      <c r="B16" s="92"/>
      <c r="C16" s="92"/>
      <c r="D16" s="92"/>
      <c r="E16" s="92"/>
      <c r="F16" s="89"/>
      <c r="G16" s="90"/>
      <c r="H16" s="90"/>
      <c r="I16" s="88"/>
      <c r="J16" s="92"/>
      <c r="K16" s="92"/>
      <c r="L16" s="92"/>
      <c r="M16" s="92"/>
      <c r="N16" s="89"/>
      <c r="O16" s="90"/>
    </row>
    <row r="17" spans="1:15" ht="25.2" hidden="1">
      <c r="A17" s="88">
        <v>37162</v>
      </c>
      <c r="B17" s="92">
        <f>237+178</f>
        <v>415</v>
      </c>
      <c r="C17" s="92"/>
      <c r="D17" s="92">
        <f>105+84+178</f>
        <v>367</v>
      </c>
      <c r="E17" s="92">
        <f>B17-D17</f>
        <v>48</v>
      </c>
      <c r="F17" s="89"/>
      <c r="G17" s="90" t="s">
        <v>100</v>
      </c>
      <c r="H17" s="90"/>
      <c r="I17" s="88">
        <f>A17</f>
        <v>37162</v>
      </c>
      <c r="J17" s="92">
        <f>54-5</f>
        <v>49</v>
      </c>
      <c r="K17" s="92"/>
      <c r="L17" s="92">
        <v>0</v>
      </c>
      <c r="M17" s="92">
        <v>49</v>
      </c>
      <c r="N17" s="89"/>
      <c r="O17" s="90" t="s">
        <v>97</v>
      </c>
    </row>
    <row r="18" spans="1:15" hidden="1">
      <c r="A18" s="88"/>
      <c r="B18" s="92"/>
      <c r="C18" s="92"/>
      <c r="D18" s="92"/>
      <c r="E18" s="92"/>
      <c r="F18" s="89"/>
      <c r="G18" s="90"/>
      <c r="H18" s="90"/>
      <c r="I18" s="88"/>
      <c r="J18" s="92"/>
      <c r="K18" s="92"/>
      <c r="L18" s="92"/>
      <c r="M18" s="92"/>
      <c r="N18" s="89"/>
      <c r="O18" s="90"/>
    </row>
    <row r="19" spans="1:15" ht="16.8" hidden="1">
      <c r="A19" s="88">
        <v>37165</v>
      </c>
      <c r="B19" s="92">
        <v>41</v>
      </c>
      <c r="C19" s="92"/>
      <c r="D19" s="92">
        <v>-5</v>
      </c>
      <c r="E19" s="92">
        <v>46</v>
      </c>
      <c r="F19" s="89"/>
      <c r="G19" s="90" t="s">
        <v>103</v>
      </c>
      <c r="H19" s="90"/>
      <c r="I19" s="88">
        <f>A19</f>
        <v>37165</v>
      </c>
      <c r="J19" s="92">
        <v>126</v>
      </c>
      <c r="K19" s="92"/>
      <c r="L19" s="92">
        <v>77</v>
      </c>
      <c r="M19" s="92">
        <f>J19-L19</f>
        <v>49</v>
      </c>
      <c r="N19" s="89"/>
      <c r="O19" s="90" t="s">
        <v>102</v>
      </c>
    </row>
    <row r="20" spans="1:15" hidden="1">
      <c r="A20" s="88"/>
      <c r="B20" s="92"/>
      <c r="C20" s="92"/>
      <c r="D20" s="92"/>
      <c r="E20" s="92"/>
      <c r="F20" s="89"/>
      <c r="G20" s="90"/>
      <c r="H20" s="90"/>
      <c r="I20" s="88"/>
      <c r="J20" s="92"/>
      <c r="K20" s="92"/>
      <c r="L20" s="92"/>
      <c r="M20" s="92"/>
      <c r="N20" s="89"/>
      <c r="O20" s="90"/>
    </row>
    <row r="21" spans="1:15" hidden="1">
      <c r="A21" s="88">
        <v>37166</v>
      </c>
      <c r="B21" s="92">
        <v>2</v>
      </c>
      <c r="C21" s="92"/>
      <c r="D21" s="92">
        <v>-8</v>
      </c>
      <c r="E21" s="92">
        <v>10</v>
      </c>
      <c r="F21" s="89"/>
      <c r="G21" s="90" t="s">
        <v>106</v>
      </c>
      <c r="H21" s="90"/>
      <c r="I21" s="88">
        <f>A21</f>
        <v>37166</v>
      </c>
      <c r="J21" s="92">
        <v>-11</v>
      </c>
      <c r="K21" s="92"/>
      <c r="L21" s="92">
        <v>12</v>
      </c>
      <c r="M21" s="92">
        <v>-23</v>
      </c>
      <c r="N21" s="89"/>
      <c r="O21" s="90" t="s">
        <v>107</v>
      </c>
    </row>
    <row r="22" spans="1:15" hidden="1">
      <c r="A22" s="88"/>
      <c r="B22" s="92"/>
      <c r="C22" s="92"/>
      <c r="D22" s="92"/>
      <c r="E22" s="92"/>
      <c r="F22" s="89"/>
      <c r="G22" s="90"/>
      <c r="H22" s="90"/>
      <c r="I22" s="88"/>
      <c r="J22" s="92"/>
      <c r="K22" s="92"/>
      <c r="L22" s="92"/>
      <c r="M22" s="92"/>
      <c r="N22" s="89"/>
      <c r="O22" s="90"/>
    </row>
    <row r="23" spans="1:15" ht="16.8" hidden="1">
      <c r="A23" s="88">
        <v>37167</v>
      </c>
      <c r="B23" s="92">
        <v>-16</v>
      </c>
      <c r="C23" s="92"/>
      <c r="D23" s="92">
        <v>-12</v>
      </c>
      <c r="E23" s="92">
        <v>-4</v>
      </c>
      <c r="F23" s="89"/>
      <c r="G23" s="90" t="s">
        <v>110</v>
      </c>
      <c r="H23" s="90"/>
      <c r="I23" s="88">
        <f>A23</f>
        <v>37167</v>
      </c>
      <c r="J23" s="92">
        <v>12</v>
      </c>
      <c r="K23" s="92"/>
      <c r="L23" s="92">
        <v>-1</v>
      </c>
      <c r="M23" s="92">
        <v>13</v>
      </c>
      <c r="N23" s="89"/>
      <c r="O23" s="90" t="s">
        <v>112</v>
      </c>
    </row>
    <row r="24" spans="1:15" hidden="1">
      <c r="A24" s="88"/>
      <c r="B24" s="92"/>
      <c r="C24" s="92"/>
      <c r="D24" s="92"/>
      <c r="E24" s="92"/>
      <c r="F24" s="89"/>
      <c r="G24" s="90"/>
      <c r="H24" s="90"/>
      <c r="I24" s="88"/>
      <c r="J24" s="92"/>
      <c r="K24" s="92"/>
      <c r="L24" s="92"/>
      <c r="M24" s="92"/>
      <c r="N24" s="89"/>
      <c r="O24" s="90"/>
    </row>
    <row r="25" spans="1:15" ht="16.8" hidden="1">
      <c r="A25" s="88">
        <v>37168</v>
      </c>
      <c r="B25" s="92">
        <v>-46</v>
      </c>
      <c r="C25" s="92"/>
      <c r="D25" s="92">
        <v>-46</v>
      </c>
      <c r="E25" s="92">
        <v>0</v>
      </c>
      <c r="F25" s="89"/>
      <c r="G25" s="90" t="s">
        <v>113</v>
      </c>
      <c r="H25" s="90"/>
      <c r="I25" s="88">
        <f>A25</f>
        <v>37168</v>
      </c>
      <c r="J25" s="92">
        <v>-151</v>
      </c>
      <c r="K25" s="92"/>
      <c r="L25" s="92">
        <v>0</v>
      </c>
      <c r="M25" s="92">
        <v>-151</v>
      </c>
      <c r="N25" s="89"/>
      <c r="O25" s="90" t="s">
        <v>114</v>
      </c>
    </row>
    <row r="26" spans="1:15" hidden="1">
      <c r="A26" s="88"/>
      <c r="B26" s="92"/>
      <c r="C26" s="92"/>
      <c r="D26" s="92"/>
      <c r="E26" s="92"/>
      <c r="F26" s="89"/>
      <c r="G26" s="90"/>
      <c r="H26" s="90"/>
      <c r="I26" s="88"/>
      <c r="J26" s="92"/>
      <c r="K26" s="92"/>
      <c r="L26" s="92"/>
      <c r="M26" s="92"/>
      <c r="N26" s="89"/>
      <c r="O26" s="90"/>
    </row>
    <row r="27" spans="1:15" ht="25.2" hidden="1">
      <c r="A27" s="88">
        <v>37169</v>
      </c>
      <c r="B27" s="92">
        <v>0</v>
      </c>
      <c r="C27" s="92"/>
      <c r="D27" s="92">
        <v>0</v>
      </c>
      <c r="E27" s="92">
        <v>0</v>
      </c>
      <c r="F27" s="89"/>
      <c r="G27" s="90" t="s">
        <v>120</v>
      </c>
      <c r="H27" s="90"/>
      <c r="I27" s="88">
        <f>A27</f>
        <v>37169</v>
      </c>
      <c r="J27" s="92">
        <v>193</v>
      </c>
      <c r="K27" s="92"/>
      <c r="L27" s="92">
        <v>-80</v>
      </c>
      <c r="M27" s="92">
        <v>273</v>
      </c>
      <c r="N27" s="89"/>
      <c r="O27" s="90" t="s">
        <v>118</v>
      </c>
    </row>
    <row r="28" spans="1:15" hidden="1">
      <c r="A28" s="88"/>
      <c r="B28" s="92"/>
      <c r="C28" s="92"/>
      <c r="D28" s="92"/>
      <c r="E28" s="92"/>
      <c r="F28" s="89"/>
      <c r="G28" s="90"/>
      <c r="H28" s="90"/>
      <c r="I28" s="88"/>
      <c r="J28" s="92"/>
      <c r="K28" s="92"/>
      <c r="L28" s="92"/>
      <c r="M28" s="92"/>
      <c r="N28" s="89"/>
      <c r="O28" s="90"/>
    </row>
    <row r="29" spans="1:15" ht="16.8" hidden="1">
      <c r="A29" s="88">
        <v>37172</v>
      </c>
      <c r="B29" s="92">
        <v>-11</v>
      </c>
      <c r="C29" s="92"/>
      <c r="D29" s="92">
        <v>0</v>
      </c>
      <c r="E29" s="92">
        <v>-11</v>
      </c>
      <c r="F29" s="89"/>
      <c r="G29" s="90" t="s">
        <v>122</v>
      </c>
      <c r="H29" s="90"/>
      <c r="I29" s="88">
        <f>A29</f>
        <v>37172</v>
      </c>
      <c r="J29" s="92">
        <v>88</v>
      </c>
      <c r="K29" s="92"/>
      <c r="L29" s="92">
        <v>-8</v>
      </c>
      <c r="M29" s="92">
        <f>J29-L29</f>
        <v>96</v>
      </c>
      <c r="N29" s="89"/>
      <c r="O29" s="90" t="s">
        <v>121</v>
      </c>
    </row>
    <row r="30" spans="1:15" hidden="1">
      <c r="A30" s="88"/>
      <c r="B30" s="92"/>
      <c r="C30" s="92"/>
      <c r="D30" s="92"/>
      <c r="E30" s="92"/>
      <c r="F30" s="89"/>
      <c r="G30" s="90"/>
      <c r="H30" s="90"/>
      <c r="I30" s="88"/>
      <c r="J30" s="92"/>
      <c r="K30" s="92"/>
      <c r="L30" s="92"/>
      <c r="M30" s="92"/>
      <c r="N30" s="89"/>
      <c r="O30" s="90"/>
    </row>
    <row r="31" spans="1:15" ht="16.8" hidden="1">
      <c r="A31" s="88">
        <v>37173</v>
      </c>
      <c r="B31" s="92">
        <v>-23</v>
      </c>
      <c r="C31" s="92"/>
      <c r="D31" s="92">
        <v>0</v>
      </c>
      <c r="E31" s="92">
        <f>B31</f>
        <v>-23</v>
      </c>
      <c r="F31" s="89"/>
      <c r="G31" s="90" t="s">
        <v>126</v>
      </c>
      <c r="H31" s="90"/>
      <c r="I31" s="88">
        <f>A31</f>
        <v>37173</v>
      </c>
      <c r="J31" s="92">
        <v>-65</v>
      </c>
      <c r="K31" s="92"/>
      <c r="L31" s="92">
        <v>0</v>
      </c>
      <c r="M31" s="92">
        <f>J31-L31</f>
        <v>-65</v>
      </c>
      <c r="N31" s="89"/>
      <c r="O31" s="90" t="s">
        <v>132</v>
      </c>
    </row>
    <row r="32" spans="1:15" hidden="1">
      <c r="A32" s="88"/>
      <c r="B32" s="92"/>
      <c r="C32" s="92"/>
      <c r="D32" s="92"/>
      <c r="E32" s="92"/>
      <c r="F32" s="89"/>
      <c r="G32" s="90"/>
      <c r="H32" s="90"/>
      <c r="I32" s="88"/>
      <c r="J32" s="92"/>
      <c r="K32" s="92"/>
      <c r="L32" s="92"/>
      <c r="M32" s="92"/>
      <c r="N32" s="89"/>
      <c r="O32" s="90"/>
    </row>
    <row r="33" spans="1:15" ht="16.8" hidden="1">
      <c r="A33" s="88">
        <v>37174</v>
      </c>
      <c r="B33" s="92">
        <v>-13</v>
      </c>
      <c r="C33" s="92"/>
      <c r="D33" s="92">
        <v>-9</v>
      </c>
      <c r="E33" s="92">
        <v>-4</v>
      </c>
      <c r="F33" s="89"/>
      <c r="G33" s="90" t="s">
        <v>129</v>
      </c>
      <c r="H33" s="90"/>
      <c r="I33" s="88">
        <f>A33</f>
        <v>37174</v>
      </c>
      <c r="J33" s="92">
        <v>-242</v>
      </c>
      <c r="K33" s="92"/>
      <c r="L33" s="92">
        <v>-84</v>
      </c>
      <c r="M33" s="92">
        <f>J33-L33</f>
        <v>-158</v>
      </c>
      <c r="N33" s="89"/>
      <c r="O33" s="90" t="s">
        <v>131</v>
      </c>
    </row>
    <row r="34" spans="1:15" hidden="1">
      <c r="A34" s="88"/>
      <c r="B34" s="92"/>
      <c r="C34" s="92"/>
      <c r="D34" s="92"/>
      <c r="E34" s="92"/>
      <c r="F34" s="89"/>
      <c r="G34" s="90"/>
      <c r="H34" s="90"/>
      <c r="I34" s="88"/>
      <c r="J34" s="92"/>
      <c r="K34" s="92"/>
      <c r="L34" s="92"/>
      <c r="M34" s="92"/>
      <c r="N34" s="89"/>
      <c r="O34" s="90"/>
    </row>
    <row r="35" spans="1:15" ht="16.8" hidden="1">
      <c r="A35" s="88">
        <v>37175</v>
      </c>
      <c r="B35" s="92">
        <v>-59</v>
      </c>
      <c r="C35" s="92"/>
      <c r="D35" s="92">
        <v>-53</v>
      </c>
      <c r="E35" s="92">
        <v>-6</v>
      </c>
      <c r="F35" s="89"/>
      <c r="G35" s="90" t="s">
        <v>136</v>
      </c>
      <c r="H35" s="90"/>
      <c r="I35" s="88">
        <f>A35</f>
        <v>37175</v>
      </c>
      <c r="J35" s="92">
        <v>-43</v>
      </c>
      <c r="K35" s="92"/>
      <c r="L35" s="92">
        <v>-1</v>
      </c>
      <c r="M35" s="92">
        <v>-42</v>
      </c>
      <c r="N35" s="89"/>
      <c r="O35" s="90" t="s">
        <v>134</v>
      </c>
    </row>
    <row r="36" spans="1:15" hidden="1">
      <c r="A36" s="88"/>
      <c r="B36" s="92"/>
      <c r="C36" s="92"/>
      <c r="D36" s="92"/>
      <c r="E36" s="92"/>
      <c r="F36" s="89"/>
      <c r="G36" s="90"/>
      <c r="H36" s="90"/>
      <c r="I36" s="88"/>
      <c r="J36" s="92"/>
      <c r="K36" s="92"/>
      <c r="L36" s="92"/>
      <c r="M36" s="92"/>
      <c r="N36" s="89"/>
      <c r="O36" s="90"/>
    </row>
    <row r="37" spans="1:15" ht="16.8" hidden="1">
      <c r="A37" s="88">
        <v>37176</v>
      </c>
      <c r="B37" s="92">
        <v>4</v>
      </c>
      <c r="C37" s="92"/>
      <c r="D37" s="92">
        <v>0</v>
      </c>
      <c r="E37" s="92">
        <v>4</v>
      </c>
      <c r="F37" s="89"/>
      <c r="G37" s="90" t="s">
        <v>137</v>
      </c>
      <c r="H37" s="90"/>
      <c r="I37" s="88">
        <f>A37</f>
        <v>37176</v>
      </c>
      <c r="J37" s="92">
        <v>137</v>
      </c>
      <c r="K37" s="92"/>
      <c r="L37" s="92">
        <v>4</v>
      </c>
      <c r="M37" s="92">
        <v>133</v>
      </c>
      <c r="N37" s="89"/>
      <c r="O37" s="90" t="s">
        <v>138</v>
      </c>
    </row>
    <row r="38" spans="1:15" hidden="1">
      <c r="A38" s="88"/>
      <c r="B38" s="92"/>
      <c r="C38" s="92"/>
      <c r="D38" s="92"/>
      <c r="E38" s="92"/>
      <c r="F38" s="89"/>
      <c r="G38" s="90"/>
      <c r="H38" s="90"/>
      <c r="I38" s="88"/>
      <c r="J38" s="92"/>
      <c r="K38" s="92"/>
      <c r="L38" s="92"/>
      <c r="M38" s="92"/>
      <c r="N38" s="89"/>
      <c r="O38" s="90"/>
    </row>
    <row r="39" spans="1:15" ht="16.8" hidden="1">
      <c r="A39" s="88">
        <v>37179</v>
      </c>
      <c r="B39" s="92">
        <v>49</v>
      </c>
      <c r="C39" s="92"/>
      <c r="D39" s="92">
        <v>-1</v>
      </c>
      <c r="E39" s="92">
        <v>50</v>
      </c>
      <c r="F39" s="89"/>
      <c r="G39" s="90" t="s">
        <v>142</v>
      </c>
      <c r="H39" s="90"/>
      <c r="I39" s="88">
        <f>A39</f>
        <v>37179</v>
      </c>
      <c r="J39" s="92">
        <v>36</v>
      </c>
      <c r="K39" s="92"/>
      <c r="L39" s="92">
        <v>-7</v>
      </c>
      <c r="M39" s="92">
        <v>43</v>
      </c>
      <c r="N39" s="89"/>
      <c r="O39" s="90" t="s">
        <v>144</v>
      </c>
    </row>
    <row r="40" spans="1:15" hidden="1">
      <c r="A40" s="88"/>
      <c r="B40" s="92"/>
      <c r="C40" s="92"/>
      <c r="D40" s="92"/>
      <c r="E40" s="92"/>
      <c r="F40" s="89"/>
      <c r="G40" s="90"/>
      <c r="H40" s="90"/>
      <c r="I40" s="88"/>
      <c r="J40" s="92"/>
      <c r="K40" s="92"/>
      <c r="L40" s="92"/>
      <c r="M40" s="92"/>
      <c r="N40" s="89"/>
      <c r="O40" s="90"/>
    </row>
    <row r="41" spans="1:15" ht="25.2" hidden="1">
      <c r="A41" s="88">
        <v>37180</v>
      </c>
      <c r="B41" s="92">
        <v>-67</v>
      </c>
      <c r="C41" s="92"/>
      <c r="D41" s="92">
        <v>-2</v>
      </c>
      <c r="E41" s="92">
        <v>-65</v>
      </c>
      <c r="F41" s="89"/>
      <c r="G41" s="90" t="s">
        <v>148</v>
      </c>
      <c r="H41" s="90"/>
      <c r="I41" s="88">
        <f>A41</f>
        <v>37180</v>
      </c>
      <c r="J41" s="92">
        <v>-141</v>
      </c>
      <c r="K41" s="92"/>
      <c r="L41" s="92">
        <v>-6</v>
      </c>
      <c r="M41" s="92">
        <v>-135</v>
      </c>
      <c r="N41" s="89"/>
      <c r="O41" s="90" t="s">
        <v>147</v>
      </c>
    </row>
    <row r="42" spans="1:15" hidden="1">
      <c r="A42" s="88"/>
      <c r="B42" s="92"/>
      <c r="C42" s="92"/>
      <c r="D42" s="92"/>
      <c r="E42" s="92"/>
      <c r="F42" s="89"/>
      <c r="G42" s="90"/>
      <c r="H42" s="90"/>
      <c r="I42" s="88"/>
      <c r="J42" s="92"/>
      <c r="K42" s="92"/>
      <c r="L42" s="92"/>
      <c r="M42" s="92"/>
      <c r="N42" s="89"/>
      <c r="O42" s="90"/>
    </row>
    <row r="43" spans="1:15" ht="16.8" hidden="1">
      <c r="A43" s="88">
        <v>37181</v>
      </c>
      <c r="B43" s="92">
        <v>16</v>
      </c>
      <c r="C43" s="92"/>
      <c r="D43" s="92">
        <v>-22</v>
      </c>
      <c r="E43" s="92">
        <f>B43-D43</f>
        <v>38</v>
      </c>
      <c r="F43" s="89"/>
      <c r="G43" s="90" t="s">
        <v>152</v>
      </c>
      <c r="H43" s="90"/>
      <c r="I43" s="88">
        <f>A43</f>
        <v>37181</v>
      </c>
      <c r="J43" s="92">
        <v>110</v>
      </c>
      <c r="K43" s="92"/>
      <c r="L43" s="92">
        <f>52-39</f>
        <v>13</v>
      </c>
      <c r="M43" s="92">
        <f>J43-L43</f>
        <v>97</v>
      </c>
      <c r="N43" s="89"/>
      <c r="O43" s="90" t="s">
        <v>150</v>
      </c>
    </row>
    <row r="44" spans="1:15" hidden="1">
      <c r="A44" s="88"/>
      <c r="B44" s="92"/>
      <c r="C44" s="92"/>
      <c r="D44" s="92"/>
      <c r="E44" s="92"/>
      <c r="F44" s="89"/>
      <c r="G44" s="90"/>
      <c r="H44" s="90"/>
      <c r="I44" s="88"/>
      <c r="J44" s="92"/>
      <c r="K44" s="92"/>
      <c r="L44" s="92"/>
      <c r="M44" s="92"/>
      <c r="N44" s="89"/>
      <c r="O44" s="90"/>
    </row>
    <row r="45" spans="1:15" ht="25.2" hidden="1">
      <c r="A45" s="88">
        <v>37182</v>
      </c>
      <c r="B45" s="92">
        <v>77</v>
      </c>
      <c r="C45" s="92"/>
      <c r="D45" s="92">
        <v>27</v>
      </c>
      <c r="E45" s="92">
        <v>50</v>
      </c>
      <c r="F45" s="89"/>
      <c r="G45" s="90" t="s">
        <v>154</v>
      </c>
      <c r="H45" s="90"/>
      <c r="I45" s="88">
        <v>37182</v>
      </c>
      <c r="J45" s="92">
        <v>-179</v>
      </c>
      <c r="K45" s="92"/>
      <c r="L45" s="92">
        <v>-39</v>
      </c>
      <c r="M45" s="92">
        <f>J45-L45</f>
        <v>-140</v>
      </c>
      <c r="N45" s="89"/>
      <c r="O45" s="90" t="s">
        <v>155</v>
      </c>
    </row>
    <row r="46" spans="1:15" hidden="1">
      <c r="A46" s="88"/>
      <c r="B46" s="92"/>
      <c r="C46" s="92"/>
      <c r="D46" s="92"/>
      <c r="E46" s="92"/>
      <c r="F46" s="89"/>
      <c r="G46" s="90"/>
      <c r="H46" s="90"/>
      <c r="I46" s="88"/>
      <c r="J46" s="92"/>
      <c r="K46" s="92"/>
      <c r="L46" s="92"/>
      <c r="M46" s="92"/>
      <c r="N46" s="89"/>
      <c r="O46" s="90"/>
    </row>
    <row r="47" spans="1:15" ht="16.8" hidden="1">
      <c r="A47" s="88">
        <v>37183</v>
      </c>
      <c r="B47" s="92">
        <v>-71</v>
      </c>
      <c r="C47" s="92"/>
      <c r="D47" s="92">
        <v>1</v>
      </c>
      <c r="E47" s="92">
        <v>-72</v>
      </c>
      <c r="F47" s="89"/>
      <c r="G47" s="90" t="s">
        <v>158</v>
      </c>
      <c r="H47" s="90"/>
      <c r="I47" s="88">
        <v>37183</v>
      </c>
      <c r="J47" s="92">
        <v>-283</v>
      </c>
      <c r="K47" s="92"/>
      <c r="L47" s="92">
        <v>-19</v>
      </c>
      <c r="M47" s="92">
        <f>J47-L47</f>
        <v>-264</v>
      </c>
      <c r="N47" s="89"/>
      <c r="O47" s="90" t="s">
        <v>160</v>
      </c>
    </row>
    <row r="48" spans="1:15" hidden="1">
      <c r="A48" s="88"/>
      <c r="B48" s="92"/>
      <c r="C48" s="92"/>
      <c r="D48" s="92"/>
      <c r="E48" s="92"/>
      <c r="F48" s="89"/>
      <c r="G48" s="90"/>
      <c r="H48" s="90"/>
      <c r="I48" s="88"/>
      <c r="J48" s="92"/>
      <c r="K48" s="92"/>
      <c r="L48" s="92"/>
      <c r="M48" s="92"/>
      <c r="N48" s="89"/>
      <c r="O48" s="90"/>
    </row>
    <row r="49" spans="1:15" ht="16.8" hidden="1">
      <c r="A49" s="88">
        <v>37186</v>
      </c>
      <c r="B49" s="92">
        <v>65</v>
      </c>
      <c r="C49" s="92"/>
      <c r="D49" s="92">
        <v>0</v>
      </c>
      <c r="E49" s="92">
        <v>65</v>
      </c>
      <c r="F49" s="89"/>
      <c r="G49" s="90" t="s">
        <v>164</v>
      </c>
      <c r="H49" s="90"/>
      <c r="I49" s="88">
        <v>37186</v>
      </c>
      <c r="J49" s="92">
        <v>-217</v>
      </c>
      <c r="K49" s="92"/>
      <c r="L49" s="92">
        <v>-11</v>
      </c>
      <c r="M49" s="92">
        <f>J49-L49</f>
        <v>-206</v>
      </c>
      <c r="N49" s="89"/>
      <c r="O49" s="90" t="s">
        <v>161</v>
      </c>
    </row>
    <row r="50" spans="1:15" hidden="1">
      <c r="A50" s="88"/>
      <c r="B50" s="92"/>
      <c r="C50" s="92"/>
      <c r="D50" s="92"/>
      <c r="E50" s="92"/>
      <c r="F50" s="89"/>
      <c r="G50" s="90"/>
      <c r="H50" s="90"/>
      <c r="I50" s="88"/>
      <c r="J50" s="92"/>
      <c r="K50" s="92"/>
      <c r="L50" s="92"/>
      <c r="M50" s="92"/>
      <c r="N50" s="89"/>
      <c r="O50" s="90"/>
    </row>
    <row r="51" spans="1:15" ht="25.2" hidden="1">
      <c r="A51" s="88">
        <v>37187</v>
      </c>
      <c r="B51" s="92">
        <v>-77</v>
      </c>
      <c r="C51" s="92"/>
      <c r="D51" s="92">
        <v>-35</v>
      </c>
      <c r="E51" s="92">
        <f>B51-D51</f>
        <v>-42</v>
      </c>
      <c r="F51" s="89"/>
      <c r="G51" s="90" t="s">
        <v>165</v>
      </c>
      <c r="H51" s="90"/>
      <c r="I51" s="88">
        <v>37187</v>
      </c>
      <c r="J51" s="92">
        <v>203</v>
      </c>
      <c r="K51" s="92"/>
      <c r="L51" s="92">
        <v>0</v>
      </c>
      <c r="M51" s="92">
        <v>203</v>
      </c>
      <c r="N51" s="89"/>
      <c r="O51" s="90" t="s">
        <v>167</v>
      </c>
    </row>
    <row r="52" spans="1:15" hidden="1">
      <c r="A52" s="88"/>
      <c r="B52" s="92"/>
      <c r="C52" s="92"/>
      <c r="D52" s="92"/>
      <c r="E52" s="92"/>
      <c r="F52" s="89"/>
      <c r="G52" s="90"/>
      <c r="H52" s="90"/>
      <c r="I52" s="88"/>
      <c r="J52" s="92"/>
      <c r="K52" s="92"/>
      <c r="L52" s="92"/>
      <c r="M52" s="92"/>
      <c r="N52" s="89"/>
      <c r="O52" s="90"/>
    </row>
    <row r="53" spans="1:15" ht="25.2" hidden="1">
      <c r="A53" s="88">
        <v>37188</v>
      </c>
      <c r="B53" s="92">
        <v>-45</v>
      </c>
      <c r="C53" s="92"/>
      <c r="D53" s="92">
        <v>-50</v>
      </c>
      <c r="E53" s="92">
        <v>5</v>
      </c>
      <c r="F53" s="89"/>
      <c r="G53" s="90" t="s">
        <v>169</v>
      </c>
      <c r="H53" s="90"/>
      <c r="I53" s="88">
        <v>37188</v>
      </c>
      <c r="J53" s="92">
        <v>-257</v>
      </c>
      <c r="K53" s="92"/>
      <c r="L53" s="92">
        <v>-149</v>
      </c>
      <c r="M53" s="92">
        <f>J53-L53</f>
        <v>-108</v>
      </c>
      <c r="N53" s="89"/>
      <c r="O53" s="90" t="s">
        <v>171</v>
      </c>
    </row>
    <row r="54" spans="1:15" hidden="1">
      <c r="A54" s="88"/>
      <c r="B54" s="92"/>
      <c r="C54" s="92"/>
      <c r="D54" s="92"/>
      <c r="E54" s="92"/>
      <c r="F54" s="89"/>
      <c r="G54" s="90"/>
      <c r="H54" s="90"/>
      <c r="I54" s="88"/>
      <c r="J54" s="92"/>
      <c r="K54" s="92"/>
      <c r="L54" s="92"/>
      <c r="M54" s="92"/>
      <c r="N54" s="89"/>
      <c r="O54" s="90"/>
    </row>
    <row r="55" spans="1:15" ht="33.6" hidden="1">
      <c r="A55" s="88">
        <v>37189</v>
      </c>
      <c r="B55" s="92">
        <v>93</v>
      </c>
      <c r="C55" s="92"/>
      <c r="D55" s="92">
        <v>14</v>
      </c>
      <c r="E55" s="92">
        <f>B55-D55</f>
        <v>79</v>
      </c>
      <c r="F55" s="89"/>
      <c r="G55" s="90" t="s">
        <v>173</v>
      </c>
      <c r="H55" s="90"/>
      <c r="I55" s="88">
        <v>37189</v>
      </c>
      <c r="J55" s="92">
        <v>-42</v>
      </c>
      <c r="K55" s="92"/>
      <c r="L55" s="92">
        <v>0</v>
      </c>
      <c r="M55" s="92">
        <v>-42</v>
      </c>
      <c r="N55" s="89"/>
      <c r="O55" s="90" t="s">
        <v>174</v>
      </c>
    </row>
    <row r="56" spans="1:15" hidden="1">
      <c r="A56" s="88"/>
      <c r="B56" s="92"/>
      <c r="C56" s="92"/>
      <c r="D56" s="92"/>
      <c r="E56" s="92"/>
      <c r="F56" s="89"/>
      <c r="G56" s="90"/>
      <c r="H56" s="90"/>
      <c r="I56" s="88"/>
      <c r="J56" s="92"/>
      <c r="K56" s="92"/>
      <c r="L56" s="92"/>
      <c r="M56" s="92"/>
      <c r="N56" s="89"/>
      <c r="O56" s="90"/>
    </row>
    <row r="57" spans="1:15" ht="16.8" hidden="1">
      <c r="A57" s="88">
        <v>37190</v>
      </c>
      <c r="B57" s="92">
        <v>4</v>
      </c>
      <c r="C57" s="92"/>
      <c r="D57" s="92">
        <v>0</v>
      </c>
      <c r="E57" s="92">
        <v>4</v>
      </c>
      <c r="F57" s="89"/>
      <c r="G57" s="90" t="s">
        <v>137</v>
      </c>
      <c r="H57" s="90"/>
      <c r="I57" s="88">
        <v>37190</v>
      </c>
      <c r="J57" s="92">
        <v>-31</v>
      </c>
      <c r="K57" s="92"/>
      <c r="L57" s="92">
        <v>-4</v>
      </c>
      <c r="M57" s="92">
        <v>-27</v>
      </c>
      <c r="N57" s="89"/>
      <c r="O57" s="90" t="s">
        <v>178</v>
      </c>
    </row>
    <row r="58" spans="1:15" hidden="1">
      <c r="A58" s="88"/>
      <c r="B58" s="92"/>
      <c r="C58" s="92"/>
      <c r="D58" s="92"/>
      <c r="E58" s="92"/>
      <c r="F58" s="89"/>
      <c r="G58" s="90"/>
      <c r="H58" s="90"/>
      <c r="I58" s="88"/>
      <c r="J58" s="92"/>
      <c r="K58" s="92"/>
      <c r="L58" s="92"/>
      <c r="M58" s="92"/>
      <c r="N58" s="89"/>
      <c r="O58" s="90"/>
    </row>
    <row r="59" spans="1:15" hidden="1">
      <c r="A59" s="88">
        <v>37193</v>
      </c>
      <c r="B59" s="92">
        <v>10</v>
      </c>
      <c r="C59" s="92"/>
      <c r="D59" s="92">
        <v>0</v>
      </c>
      <c r="E59" s="92">
        <v>10</v>
      </c>
      <c r="F59" s="89"/>
      <c r="G59" s="90" t="s">
        <v>137</v>
      </c>
      <c r="H59" s="90"/>
      <c r="I59" s="88">
        <v>37193</v>
      </c>
      <c r="J59" s="92">
        <v>38</v>
      </c>
      <c r="K59" s="92"/>
      <c r="L59" s="92">
        <v>38</v>
      </c>
      <c r="M59" s="92">
        <v>0</v>
      </c>
      <c r="N59" s="89"/>
      <c r="O59" s="90" t="s">
        <v>181</v>
      </c>
    </row>
    <row r="60" spans="1:15" hidden="1">
      <c r="A60" s="88"/>
      <c r="B60" s="92"/>
      <c r="C60" s="92"/>
      <c r="D60" s="92"/>
      <c r="E60" s="92"/>
      <c r="F60" s="89"/>
      <c r="G60" s="90"/>
      <c r="H60" s="90"/>
      <c r="I60" s="88"/>
      <c r="J60" s="92"/>
      <c r="K60" s="92"/>
      <c r="L60" s="92"/>
      <c r="M60" s="92"/>
      <c r="N60" s="89"/>
      <c r="O60" s="90"/>
    </row>
    <row r="61" spans="1:15" ht="16.8" hidden="1">
      <c r="A61" s="88">
        <v>37194</v>
      </c>
      <c r="B61" s="92">
        <v>-24</v>
      </c>
      <c r="C61" s="92"/>
      <c r="D61" s="92">
        <v>-8</v>
      </c>
      <c r="E61" s="92">
        <v>-16</v>
      </c>
      <c r="F61" s="89"/>
      <c r="G61" s="90" t="s">
        <v>183</v>
      </c>
      <c r="H61" s="90"/>
      <c r="I61" s="88">
        <v>37194</v>
      </c>
      <c r="J61" s="92">
        <v>-106</v>
      </c>
      <c r="K61" s="92"/>
      <c r="L61" s="92">
        <v>0</v>
      </c>
      <c r="M61" s="92">
        <v>-106</v>
      </c>
      <c r="N61" s="89"/>
      <c r="O61" s="90" t="s">
        <v>185</v>
      </c>
    </row>
    <row r="62" spans="1:15" hidden="1">
      <c r="A62" s="88"/>
      <c r="B62" s="92"/>
      <c r="C62" s="92"/>
      <c r="D62" s="92"/>
      <c r="E62" s="92"/>
      <c r="F62" s="89"/>
      <c r="G62" s="90"/>
      <c r="H62" s="90"/>
      <c r="I62" s="88"/>
      <c r="J62" s="92"/>
      <c r="K62" s="92"/>
      <c r="L62" s="92"/>
      <c r="M62" s="92"/>
      <c r="N62" s="89"/>
      <c r="O62" s="90"/>
    </row>
    <row r="63" spans="1:15" ht="16.8" hidden="1">
      <c r="A63" s="88">
        <v>37195</v>
      </c>
      <c r="B63" s="92">
        <v>7</v>
      </c>
      <c r="C63" s="92"/>
      <c r="D63" s="92">
        <f>-46+108-74</f>
        <v>-12</v>
      </c>
      <c r="E63" s="92">
        <f>B63-D63</f>
        <v>19</v>
      </c>
      <c r="F63" s="89"/>
      <c r="G63" s="90" t="s">
        <v>195</v>
      </c>
      <c r="H63" s="90"/>
      <c r="I63" s="88">
        <v>37195</v>
      </c>
      <c r="J63" s="92">
        <v>95</v>
      </c>
      <c r="K63" s="92"/>
      <c r="L63" s="92">
        <v>31</v>
      </c>
      <c r="M63" s="92">
        <f>J63-L63</f>
        <v>64</v>
      </c>
      <c r="N63" s="89"/>
      <c r="O63" s="90" t="s">
        <v>189</v>
      </c>
    </row>
    <row r="64" spans="1:15" hidden="1">
      <c r="A64" s="88"/>
      <c r="B64" s="92"/>
      <c r="C64" s="92"/>
      <c r="D64" s="92"/>
      <c r="E64" s="92"/>
      <c r="F64" s="89"/>
      <c r="G64" s="90"/>
      <c r="H64" s="90"/>
      <c r="I64" s="88"/>
      <c r="J64" s="92"/>
      <c r="K64" s="92"/>
      <c r="L64" s="92"/>
      <c r="M64" s="92"/>
      <c r="N64" s="89"/>
      <c r="O64" s="90"/>
    </row>
    <row r="65" spans="1:15" ht="16.8">
      <c r="A65" s="88">
        <v>37196</v>
      </c>
      <c r="B65" s="92">
        <v>32</v>
      </c>
      <c r="C65" s="92"/>
      <c r="D65" s="92">
        <f>-9</f>
        <v>-9</v>
      </c>
      <c r="E65" s="92">
        <f>B65-D65</f>
        <v>41</v>
      </c>
      <c r="F65" s="89"/>
      <c r="G65" s="90" t="s">
        <v>192</v>
      </c>
      <c r="H65" s="90"/>
      <c r="I65" s="88">
        <v>37196</v>
      </c>
      <c r="J65" s="92">
        <v>0</v>
      </c>
      <c r="K65" s="92"/>
      <c r="L65" s="92">
        <v>4</v>
      </c>
      <c r="M65" s="92">
        <v>-4</v>
      </c>
      <c r="N65" s="89"/>
      <c r="O65" s="90" t="s">
        <v>120</v>
      </c>
    </row>
    <row r="66" spans="1:15">
      <c r="A66" s="88"/>
      <c r="B66" s="92"/>
      <c r="C66" s="92"/>
      <c r="D66" s="92"/>
      <c r="E66" s="92"/>
      <c r="F66" s="89"/>
      <c r="G66" s="90"/>
      <c r="H66" s="90"/>
      <c r="I66" s="88"/>
      <c r="J66" s="92"/>
      <c r="K66" s="92"/>
      <c r="L66" s="92"/>
      <c r="M66" s="92"/>
      <c r="N66" s="89"/>
      <c r="O66" s="90"/>
    </row>
    <row r="67" spans="1:15">
      <c r="A67" s="88">
        <v>37197</v>
      </c>
      <c r="B67" s="92">
        <v>160</v>
      </c>
      <c r="C67" s="92"/>
      <c r="D67" s="92">
        <v>1</v>
      </c>
      <c r="E67" s="92">
        <v>159</v>
      </c>
      <c r="F67" s="89"/>
      <c r="G67" s="90" t="s">
        <v>194</v>
      </c>
      <c r="H67" s="90"/>
      <c r="I67" s="88">
        <v>37197</v>
      </c>
      <c r="J67" s="92">
        <v>12</v>
      </c>
      <c r="K67" s="92"/>
      <c r="L67" s="92">
        <v>-12</v>
      </c>
      <c r="M67" s="92">
        <f>J67-L67</f>
        <v>24</v>
      </c>
      <c r="N67" s="89"/>
      <c r="O67" s="90" t="s">
        <v>197</v>
      </c>
    </row>
    <row r="68" spans="1:15">
      <c r="A68" s="88"/>
      <c r="B68" s="92"/>
      <c r="C68" s="92"/>
      <c r="D68" s="92"/>
      <c r="E68" s="92"/>
      <c r="F68" s="89"/>
      <c r="G68" s="90"/>
      <c r="H68" s="90"/>
      <c r="I68" s="88"/>
      <c r="J68" s="92"/>
      <c r="K68" s="92"/>
      <c r="L68" s="92"/>
      <c r="M68" s="92"/>
      <c r="N68" s="89"/>
      <c r="O68" s="90"/>
    </row>
    <row r="69" spans="1:15" ht="25.2">
      <c r="A69" s="88">
        <v>37200</v>
      </c>
      <c r="B69" s="92">
        <v>467</v>
      </c>
      <c r="C69" s="92"/>
      <c r="D69" s="92">
        <v>-28</v>
      </c>
      <c r="E69" s="92">
        <f>B69-D69</f>
        <v>495</v>
      </c>
      <c r="F69" s="89"/>
      <c r="G69" s="90" t="s">
        <v>200</v>
      </c>
      <c r="H69" s="90"/>
      <c r="I69" s="88">
        <v>37200</v>
      </c>
      <c r="J69" s="92">
        <v>-111</v>
      </c>
      <c r="K69" s="92"/>
      <c r="L69" s="92">
        <f>-52+3</f>
        <v>-49</v>
      </c>
      <c r="M69" s="92">
        <f>J69-L69</f>
        <v>-62</v>
      </c>
      <c r="N69" s="89"/>
      <c r="O69" s="90" t="s">
        <v>199</v>
      </c>
    </row>
    <row r="70" spans="1:15">
      <c r="A70" s="88"/>
      <c r="B70" s="92"/>
      <c r="C70" s="92"/>
      <c r="D70" s="92"/>
      <c r="E70" s="92"/>
      <c r="F70" s="89"/>
      <c r="G70" s="90"/>
      <c r="H70" s="90"/>
      <c r="I70" s="88"/>
      <c r="J70" s="92"/>
      <c r="K70" s="92"/>
      <c r="L70" s="92"/>
      <c r="M70" s="92"/>
      <c r="N70" s="89"/>
      <c r="O70" s="90"/>
    </row>
    <row r="71" spans="1:15" ht="25.2">
      <c r="A71" s="88">
        <v>37201</v>
      </c>
      <c r="B71" s="92">
        <v>-98</v>
      </c>
      <c r="C71" s="92"/>
      <c r="D71" s="92">
        <v>0</v>
      </c>
      <c r="E71" s="92">
        <v>-98</v>
      </c>
      <c r="F71" s="89"/>
      <c r="G71" s="90" t="s">
        <v>205</v>
      </c>
      <c r="H71" s="90"/>
      <c r="I71" s="88">
        <v>37201</v>
      </c>
      <c r="J71" s="92">
        <v>9</v>
      </c>
      <c r="K71" s="92"/>
      <c r="L71" s="92">
        <v>-61</v>
      </c>
      <c r="M71" s="92">
        <f>J71-L71</f>
        <v>70</v>
      </c>
      <c r="N71" s="89"/>
      <c r="O71" s="90" t="s">
        <v>203</v>
      </c>
    </row>
    <row r="72" spans="1:15">
      <c r="A72" s="88"/>
      <c r="B72" s="92"/>
      <c r="C72" s="92"/>
      <c r="D72" s="92"/>
      <c r="E72" s="92"/>
      <c r="F72" s="89"/>
      <c r="G72" s="90"/>
      <c r="H72" s="90"/>
      <c r="I72" s="88"/>
      <c r="J72" s="92"/>
      <c r="K72" s="92"/>
      <c r="L72" s="92"/>
      <c r="M72" s="92"/>
      <c r="N72" s="89"/>
      <c r="O72" s="90"/>
    </row>
    <row r="73" spans="1:15" ht="16.8">
      <c r="A73" s="88">
        <v>37202</v>
      </c>
      <c r="B73" s="92">
        <v>20</v>
      </c>
      <c r="C73" s="92"/>
      <c r="D73" s="92">
        <v>-26</v>
      </c>
      <c r="E73" s="92">
        <f>B73-D73</f>
        <v>46</v>
      </c>
      <c r="F73" s="89"/>
      <c r="G73" s="90" t="s">
        <v>206</v>
      </c>
      <c r="H73" s="90"/>
      <c r="I73" s="88">
        <v>37202</v>
      </c>
      <c r="J73" s="92">
        <v>-11</v>
      </c>
      <c r="K73" s="92"/>
      <c r="L73" s="92">
        <v>0</v>
      </c>
      <c r="M73" s="92">
        <v>-11</v>
      </c>
      <c r="N73" s="89"/>
      <c r="O73" s="90" t="s">
        <v>208</v>
      </c>
    </row>
    <row r="74" spans="1:15">
      <c r="A74" s="88"/>
      <c r="B74" s="92"/>
      <c r="C74" s="92"/>
      <c r="D74" s="92"/>
      <c r="E74" s="92"/>
      <c r="F74" s="89"/>
      <c r="G74" s="90"/>
      <c r="H74" s="90"/>
      <c r="I74" s="88"/>
      <c r="J74" s="92"/>
      <c r="K74" s="92"/>
      <c r="L74" s="92"/>
      <c r="M74" s="92"/>
      <c r="N74" s="89"/>
      <c r="O74" s="90"/>
    </row>
    <row r="75" spans="1:15" ht="33.6">
      <c r="A75" s="88">
        <v>37203</v>
      </c>
      <c r="B75" s="92">
        <v>-108</v>
      </c>
      <c r="C75" s="92"/>
      <c r="D75" s="92">
        <f>-39+38</f>
        <v>-1</v>
      </c>
      <c r="E75" s="92">
        <f>B75-D75</f>
        <v>-107</v>
      </c>
      <c r="F75" s="89"/>
      <c r="G75" s="90" t="s">
        <v>212</v>
      </c>
      <c r="H75" s="90"/>
      <c r="I75" s="88">
        <v>37203</v>
      </c>
      <c r="J75" s="92">
        <v>-185</v>
      </c>
      <c r="K75" s="92"/>
      <c r="L75" s="92">
        <v>0</v>
      </c>
      <c r="M75" s="92">
        <v>-185</v>
      </c>
      <c r="N75" s="89"/>
      <c r="O75" s="90" t="s">
        <v>210</v>
      </c>
    </row>
    <row r="76" spans="1:15">
      <c r="A76" s="88"/>
      <c r="B76" s="92"/>
      <c r="C76" s="92"/>
      <c r="D76" s="92"/>
      <c r="E76" s="92"/>
      <c r="F76" s="89"/>
      <c r="G76" s="90"/>
      <c r="H76" s="90"/>
      <c r="I76" s="88"/>
      <c r="J76" s="92"/>
      <c r="K76" s="92"/>
      <c r="L76" s="92"/>
      <c r="M76" s="92"/>
      <c r="N76" s="89"/>
      <c r="O76" s="90"/>
    </row>
    <row r="77" spans="1:15">
      <c r="A77" s="88">
        <v>37204</v>
      </c>
      <c r="B77" s="92">
        <v>5</v>
      </c>
      <c r="C77" s="92"/>
      <c r="D77" s="92">
        <v>0</v>
      </c>
      <c r="E77" s="92">
        <v>5</v>
      </c>
      <c r="F77" s="89"/>
      <c r="G77" s="90" t="s">
        <v>137</v>
      </c>
      <c r="H77" s="90"/>
      <c r="I77" s="88">
        <v>37204</v>
      </c>
      <c r="J77" s="92">
        <v>49</v>
      </c>
      <c r="K77" s="92"/>
      <c r="L77" s="92">
        <v>58</v>
      </c>
      <c r="M77" s="92">
        <f>J77-L77</f>
        <v>-9</v>
      </c>
      <c r="N77" s="89"/>
      <c r="O77" s="90" t="s">
        <v>214</v>
      </c>
    </row>
    <row r="78" spans="1:15">
      <c r="A78" s="88"/>
      <c r="B78" s="92"/>
      <c r="C78" s="92"/>
      <c r="D78" s="92"/>
      <c r="E78" s="92"/>
      <c r="F78" s="89"/>
      <c r="G78" s="90"/>
      <c r="H78" s="90"/>
      <c r="I78" s="88"/>
      <c r="J78" s="92"/>
      <c r="K78" s="92"/>
      <c r="L78" s="92"/>
      <c r="M78" s="92"/>
      <c r="N78" s="89"/>
      <c r="O78" s="90"/>
    </row>
    <row r="79" spans="1:15" ht="33.6">
      <c r="A79" s="88">
        <v>37207</v>
      </c>
      <c r="B79" s="92">
        <v>-62</v>
      </c>
      <c r="C79" s="92"/>
      <c r="D79" s="92">
        <f>14-71</f>
        <v>-57</v>
      </c>
      <c r="E79" s="92">
        <f>B79-D79</f>
        <v>-5</v>
      </c>
      <c r="F79" s="89"/>
      <c r="G79" s="90" t="s">
        <v>219</v>
      </c>
      <c r="H79" s="90"/>
      <c r="I79" s="88">
        <v>37207</v>
      </c>
      <c r="J79" s="92">
        <v>94</v>
      </c>
      <c r="K79" s="92"/>
      <c r="L79" s="92">
        <f>-24-6</f>
        <v>-30</v>
      </c>
      <c r="M79" s="92">
        <f>J79-L79</f>
        <v>124</v>
      </c>
      <c r="N79" s="89"/>
      <c r="O79" s="90" t="s">
        <v>218</v>
      </c>
    </row>
    <row r="80" spans="1:15">
      <c r="A80" s="88"/>
      <c r="B80" s="92"/>
      <c r="C80" s="92"/>
      <c r="D80" s="92"/>
      <c r="E80" s="92"/>
      <c r="F80" s="89"/>
      <c r="G80" s="90"/>
      <c r="H80" s="90"/>
      <c r="I80" s="88"/>
      <c r="J80" s="92"/>
      <c r="K80" s="92"/>
      <c r="L80" s="92"/>
      <c r="M80" s="92"/>
      <c r="N80" s="89"/>
      <c r="O80" s="90"/>
    </row>
    <row r="81" spans="1:15" ht="25.2">
      <c r="A81" s="88">
        <v>37208</v>
      </c>
      <c r="B81" s="92">
        <v>34</v>
      </c>
      <c r="C81" s="92"/>
      <c r="D81" s="92">
        <f>43-13</f>
        <v>30</v>
      </c>
      <c r="E81" s="92">
        <f>B81-D81</f>
        <v>4</v>
      </c>
      <c r="F81" s="89"/>
      <c r="G81" s="90" t="s">
        <v>220</v>
      </c>
      <c r="H81" s="90"/>
      <c r="I81" s="88">
        <v>37208</v>
      </c>
      <c r="J81" s="92">
        <v>-100</v>
      </c>
      <c r="K81" s="92"/>
      <c r="L81" s="92">
        <v>-2</v>
      </c>
      <c r="M81" s="92">
        <f>J81-L81</f>
        <v>-98</v>
      </c>
      <c r="N81" s="89"/>
      <c r="O81" s="90" t="s">
        <v>223</v>
      </c>
    </row>
    <row r="82" spans="1:15">
      <c r="A82" s="88"/>
      <c r="B82" s="92"/>
      <c r="C82" s="92"/>
      <c r="D82" s="92"/>
      <c r="E82" s="92"/>
      <c r="F82" s="89"/>
      <c r="G82" s="90"/>
      <c r="H82" s="90"/>
      <c r="I82" s="88"/>
      <c r="J82" s="92"/>
      <c r="K82" s="92"/>
      <c r="L82" s="92"/>
      <c r="M82" s="92"/>
      <c r="N82" s="89"/>
      <c r="O82" s="90"/>
    </row>
    <row r="83" spans="1:15" ht="25.2">
      <c r="A83" s="88">
        <v>37209</v>
      </c>
      <c r="B83" s="92">
        <v>85</v>
      </c>
      <c r="C83" s="92"/>
      <c r="D83" s="92">
        <v>-12</v>
      </c>
      <c r="E83" s="92">
        <f>B83-D83</f>
        <v>97</v>
      </c>
      <c r="F83" s="89"/>
      <c r="G83" s="90" t="s">
        <v>227</v>
      </c>
      <c r="H83" s="90"/>
      <c r="I83" s="88">
        <v>37209</v>
      </c>
      <c r="J83" s="92">
        <v>121</v>
      </c>
      <c r="K83" s="92"/>
      <c r="L83" s="92">
        <f>-7-3</f>
        <v>-10</v>
      </c>
      <c r="M83" s="92">
        <f>J83-L83</f>
        <v>131</v>
      </c>
      <c r="N83" s="89"/>
      <c r="O83" s="90" t="s">
        <v>224</v>
      </c>
    </row>
    <row r="84" spans="1:15">
      <c r="A84" s="88"/>
      <c r="B84" s="92"/>
      <c r="C84" s="92"/>
      <c r="D84" s="92"/>
      <c r="E84" s="92"/>
      <c r="F84" s="89"/>
      <c r="G84" s="90"/>
      <c r="H84" s="90"/>
      <c r="I84" s="88"/>
      <c r="J84" s="92"/>
      <c r="K84" s="92"/>
      <c r="L84" s="92"/>
      <c r="M84" s="92"/>
      <c r="N84" s="89"/>
      <c r="O84" s="90"/>
    </row>
    <row r="85" spans="1:15" ht="25.2">
      <c r="A85" s="88">
        <v>37210</v>
      </c>
      <c r="B85" s="92">
        <v>111</v>
      </c>
      <c r="C85" s="92"/>
      <c r="D85" s="92">
        <f>8+29</f>
        <v>37</v>
      </c>
      <c r="E85" s="92">
        <f>B85-D85</f>
        <v>74</v>
      </c>
      <c r="F85" s="89"/>
      <c r="G85" s="90" t="s">
        <v>228</v>
      </c>
      <c r="H85" s="90"/>
      <c r="I85" s="88">
        <v>37210</v>
      </c>
      <c r="J85" s="92">
        <v>182</v>
      </c>
      <c r="K85" s="92"/>
      <c r="L85" s="92">
        <f>-54-1</f>
        <v>-55</v>
      </c>
      <c r="M85" s="92">
        <f>J85-L85</f>
        <v>237</v>
      </c>
      <c r="N85" s="89"/>
      <c r="O85" s="90" t="s">
        <v>230</v>
      </c>
    </row>
    <row r="86" spans="1:15">
      <c r="A86" s="88"/>
      <c r="B86" s="92"/>
      <c r="C86" s="92"/>
      <c r="D86" s="92"/>
      <c r="E86" s="92"/>
      <c r="F86" s="89"/>
      <c r="G86" s="90"/>
      <c r="H86" s="90"/>
      <c r="I86" s="88"/>
      <c r="J86" s="92"/>
      <c r="K86" s="92"/>
      <c r="L86" s="92"/>
      <c r="M86" s="92"/>
      <c r="N86" s="89"/>
      <c r="O86" s="90"/>
    </row>
    <row r="87" spans="1:15" ht="16.8">
      <c r="A87" s="88">
        <v>37211</v>
      </c>
      <c r="B87" s="92">
        <v>35</v>
      </c>
      <c r="C87" s="92"/>
      <c r="D87" s="92">
        <v>23</v>
      </c>
      <c r="E87" s="92">
        <f>B87-D87</f>
        <v>12</v>
      </c>
      <c r="F87" s="89"/>
      <c r="G87" s="90" t="s">
        <v>233</v>
      </c>
      <c r="H87" s="90"/>
      <c r="I87" s="88">
        <v>37211</v>
      </c>
      <c r="J87" s="92">
        <v>-45</v>
      </c>
      <c r="K87" s="92"/>
      <c r="L87" s="92">
        <v>0</v>
      </c>
      <c r="M87" s="92">
        <v>-45</v>
      </c>
      <c r="N87" s="89"/>
      <c r="O87" s="90" t="s">
        <v>232</v>
      </c>
    </row>
    <row r="88" spans="1:15">
      <c r="A88" s="88"/>
      <c r="B88" s="92"/>
      <c r="C88" s="92"/>
      <c r="D88" s="92"/>
      <c r="E88" s="92"/>
      <c r="F88" s="89"/>
      <c r="G88" s="90"/>
      <c r="H88" s="90"/>
      <c r="I88" s="88"/>
      <c r="J88" s="92"/>
      <c r="K88" s="92"/>
      <c r="L88" s="92"/>
      <c r="M88" s="92"/>
      <c r="N88" s="89"/>
      <c r="O88" s="90"/>
    </row>
    <row r="89" spans="1:15" ht="25.2">
      <c r="A89" s="88">
        <v>37214</v>
      </c>
      <c r="B89" s="92">
        <v>114</v>
      </c>
      <c r="C89" s="92"/>
      <c r="D89" s="92">
        <v>30</v>
      </c>
      <c r="E89" s="92">
        <f>B89-D89</f>
        <v>84</v>
      </c>
      <c r="F89" s="89"/>
      <c r="G89" s="90" t="s">
        <v>233</v>
      </c>
      <c r="H89" s="90"/>
      <c r="I89" s="88">
        <v>37214</v>
      </c>
      <c r="J89" s="92">
        <v>10</v>
      </c>
      <c r="K89" s="92"/>
      <c r="L89" s="92">
        <f>135-34</f>
        <v>101</v>
      </c>
      <c r="M89" s="92">
        <f>J89-L89</f>
        <v>-91</v>
      </c>
      <c r="N89" s="89"/>
      <c r="O89" s="90" t="s">
        <v>236</v>
      </c>
    </row>
    <row r="90" spans="1:15">
      <c r="A90" s="88"/>
      <c r="B90" s="92"/>
      <c r="C90" s="92"/>
      <c r="D90" s="92"/>
      <c r="E90" s="92"/>
      <c r="F90" s="89"/>
      <c r="G90" s="90"/>
      <c r="H90" s="90"/>
      <c r="I90" s="88"/>
      <c r="J90" s="92"/>
      <c r="K90" s="92"/>
      <c r="L90" s="92"/>
      <c r="M90" s="92"/>
      <c r="N90" s="89"/>
      <c r="O90" s="90"/>
    </row>
    <row r="91" spans="1:15" ht="25.2">
      <c r="A91" s="88">
        <v>37215</v>
      </c>
      <c r="B91" s="92">
        <v>-16</v>
      </c>
      <c r="C91" s="92"/>
      <c r="D91" s="92">
        <v>-5</v>
      </c>
      <c r="E91" s="92">
        <f>B91-D91</f>
        <v>-11</v>
      </c>
      <c r="F91" s="89"/>
      <c r="G91" s="90" t="s">
        <v>238</v>
      </c>
      <c r="H91" s="90"/>
      <c r="I91" s="88">
        <v>37215</v>
      </c>
      <c r="J91" s="92">
        <v>-59</v>
      </c>
      <c r="K91" s="92"/>
      <c r="L91" s="92">
        <v>-33</v>
      </c>
      <c r="M91" s="92">
        <f>J91-L91</f>
        <v>-26</v>
      </c>
      <c r="N91" s="89"/>
      <c r="O91" s="90" t="s">
        <v>239</v>
      </c>
    </row>
    <row r="92" spans="1:15">
      <c r="A92" s="88"/>
      <c r="B92" s="92"/>
      <c r="C92" s="92"/>
      <c r="D92" s="92"/>
      <c r="E92" s="92"/>
      <c r="F92" s="89"/>
      <c r="G92" s="90"/>
      <c r="H92" s="90"/>
      <c r="I92" s="88"/>
      <c r="J92" s="92"/>
      <c r="K92" s="92"/>
      <c r="L92" s="92"/>
      <c r="M92" s="92"/>
      <c r="N92" s="89"/>
      <c r="O92" s="90"/>
    </row>
    <row r="93" spans="1:15" ht="16.8">
      <c r="A93" s="88">
        <v>37216</v>
      </c>
      <c r="B93" s="92">
        <v>75</v>
      </c>
      <c r="C93" s="92"/>
      <c r="D93" s="92">
        <v>0</v>
      </c>
      <c r="E93" s="92">
        <v>75</v>
      </c>
      <c r="F93" s="89"/>
      <c r="G93" s="90" t="s">
        <v>242</v>
      </c>
      <c r="H93" s="90"/>
      <c r="I93" s="88">
        <v>37216</v>
      </c>
      <c r="J93" s="92">
        <v>110</v>
      </c>
      <c r="K93" s="92"/>
      <c r="L93" s="92">
        <v>6</v>
      </c>
      <c r="M93" s="92">
        <f>J93-L93</f>
        <v>104</v>
      </c>
      <c r="N93" s="89"/>
      <c r="O93" s="90" t="s">
        <v>245</v>
      </c>
    </row>
    <row r="94" spans="1:15">
      <c r="A94" s="88"/>
      <c r="B94" s="92"/>
      <c r="C94" s="92"/>
      <c r="D94" s="92"/>
      <c r="E94" s="92"/>
      <c r="F94" s="89"/>
      <c r="G94" s="90"/>
      <c r="H94" s="90"/>
      <c r="I94" s="88"/>
      <c r="J94" s="92"/>
      <c r="K94" s="92"/>
      <c r="L94" s="92"/>
      <c r="M94" s="92"/>
      <c r="N94" s="89"/>
      <c r="O94" s="90"/>
    </row>
    <row r="95" spans="1:15">
      <c r="A95" s="88"/>
      <c r="B95" s="92"/>
      <c r="C95" s="92"/>
      <c r="D95" s="92"/>
      <c r="E95" s="92"/>
      <c r="F95" s="89"/>
      <c r="G95" s="90"/>
      <c r="H95" s="90"/>
      <c r="I95" s="88"/>
      <c r="J95" s="92"/>
      <c r="K95" s="92"/>
      <c r="L95" s="92"/>
      <c r="M95" s="92"/>
      <c r="N95" s="89"/>
      <c r="O95" s="90"/>
    </row>
    <row r="96" spans="1:15">
      <c r="A96" s="88"/>
      <c r="B96" s="92"/>
      <c r="C96" s="92"/>
      <c r="D96" s="92"/>
      <c r="E96" s="92"/>
      <c r="F96" s="89"/>
      <c r="G96" s="90"/>
      <c r="H96" s="90"/>
      <c r="I96" s="88"/>
      <c r="J96" s="92"/>
      <c r="K96" s="92"/>
      <c r="L96" s="92"/>
      <c r="M96" s="92"/>
      <c r="N96" s="89"/>
      <c r="O96" s="90"/>
    </row>
    <row r="97" spans="1:15">
      <c r="A97" s="88"/>
      <c r="B97" s="92"/>
      <c r="C97" s="92"/>
      <c r="D97" s="92"/>
      <c r="E97" s="92"/>
      <c r="F97" s="89"/>
      <c r="G97" s="90"/>
      <c r="H97" s="90"/>
      <c r="I97" s="88"/>
      <c r="J97" s="92"/>
      <c r="K97" s="92"/>
      <c r="L97" s="92"/>
      <c r="M97" s="92"/>
      <c r="N97" s="89"/>
      <c r="O97" s="90"/>
    </row>
    <row r="98" spans="1:15">
      <c r="A98" s="88"/>
      <c r="B98" s="92"/>
      <c r="C98" s="92"/>
      <c r="D98" s="92"/>
      <c r="E98" s="92"/>
      <c r="F98" s="89"/>
      <c r="G98" s="90"/>
      <c r="H98" s="90"/>
      <c r="I98" s="88"/>
      <c r="J98" s="92"/>
      <c r="K98" s="92"/>
      <c r="L98" s="92"/>
      <c r="M98" s="92"/>
      <c r="N98" s="89"/>
      <c r="O98" s="90"/>
    </row>
    <row r="99" spans="1:15">
      <c r="A99" s="88"/>
      <c r="B99" s="92"/>
      <c r="C99" s="92"/>
      <c r="D99" s="92"/>
      <c r="E99" s="92"/>
      <c r="F99" s="89"/>
      <c r="G99" s="90"/>
      <c r="H99" s="90"/>
      <c r="I99" s="88"/>
      <c r="J99" s="92"/>
      <c r="K99" s="92"/>
      <c r="L99" s="92"/>
      <c r="M99" s="92"/>
      <c r="N99" s="89"/>
      <c r="O99" s="90"/>
    </row>
    <row r="100" spans="1:15">
      <c r="A100" s="88"/>
      <c r="B100" s="92"/>
      <c r="C100" s="92"/>
      <c r="D100" s="92"/>
      <c r="E100" s="92"/>
      <c r="F100" s="89"/>
      <c r="G100" s="90"/>
      <c r="H100" s="90"/>
      <c r="I100" s="88"/>
      <c r="J100" s="92"/>
      <c r="K100" s="92"/>
      <c r="L100" s="92"/>
      <c r="M100" s="92"/>
      <c r="N100" s="89"/>
      <c r="O100" s="90"/>
    </row>
    <row r="101" spans="1:15">
      <c r="A101" s="88"/>
      <c r="B101" s="92"/>
      <c r="C101" s="92"/>
      <c r="D101" s="92"/>
      <c r="E101" s="92"/>
      <c r="F101" s="89"/>
      <c r="G101" s="90"/>
      <c r="H101" s="90"/>
      <c r="I101" s="88"/>
      <c r="J101" s="92"/>
      <c r="K101" s="92"/>
      <c r="L101" s="92"/>
      <c r="M101" s="92"/>
      <c r="N101" s="89"/>
      <c r="O101" s="90"/>
    </row>
    <row r="102" spans="1:15">
      <c r="A102" s="88"/>
      <c r="B102" s="92"/>
      <c r="C102" s="92"/>
      <c r="D102" s="92"/>
      <c r="E102" s="92"/>
      <c r="F102" s="89"/>
      <c r="G102" s="90"/>
      <c r="H102" s="90"/>
      <c r="I102" s="88"/>
      <c r="J102" s="92"/>
      <c r="K102" s="92"/>
      <c r="L102" s="92"/>
      <c r="M102" s="92"/>
      <c r="N102" s="89"/>
      <c r="O102" s="90"/>
    </row>
    <row r="103" spans="1:15">
      <c r="A103" s="88"/>
      <c r="B103" s="92"/>
      <c r="C103" s="92"/>
      <c r="D103" s="92"/>
      <c r="E103" s="92"/>
      <c r="F103" s="89"/>
      <c r="G103" s="90"/>
      <c r="H103" s="90"/>
      <c r="I103" s="88"/>
      <c r="J103" s="92"/>
      <c r="K103" s="92"/>
      <c r="L103" s="92"/>
      <c r="M103" s="92"/>
      <c r="N103" s="89"/>
      <c r="O103" s="90"/>
    </row>
    <row r="104" spans="1:15">
      <c r="A104" s="88"/>
      <c r="B104" s="92"/>
      <c r="C104" s="92"/>
      <c r="D104" s="92"/>
      <c r="E104" s="92"/>
      <c r="F104" s="89"/>
      <c r="G104" s="90"/>
      <c r="H104" s="90"/>
      <c r="I104" s="88"/>
      <c r="J104" s="92"/>
      <c r="K104" s="92"/>
      <c r="L104" s="92"/>
      <c r="M104" s="92"/>
      <c r="N104" s="89"/>
      <c r="O104" s="90"/>
    </row>
    <row r="105" spans="1:15">
      <c r="A105" s="88"/>
      <c r="B105" s="92"/>
      <c r="C105" s="92"/>
      <c r="D105" s="92"/>
      <c r="E105" s="92"/>
      <c r="F105" s="89"/>
      <c r="G105" s="90"/>
      <c r="H105" s="90"/>
      <c r="I105" s="88"/>
      <c r="J105" s="92"/>
      <c r="K105" s="92"/>
      <c r="L105" s="92"/>
      <c r="M105" s="92"/>
      <c r="N105" s="89"/>
      <c r="O105" s="90"/>
    </row>
    <row r="106" spans="1:15">
      <c r="A106" s="88"/>
      <c r="B106" s="92"/>
      <c r="C106" s="92"/>
      <c r="D106" s="92"/>
      <c r="E106" s="92"/>
      <c r="F106" s="89"/>
      <c r="G106" s="90"/>
      <c r="H106" s="90"/>
      <c r="I106" s="88"/>
      <c r="J106" s="92"/>
      <c r="K106" s="92"/>
      <c r="L106" s="92"/>
      <c r="M106" s="92"/>
      <c r="N106" s="89"/>
      <c r="O106" s="90"/>
    </row>
    <row r="107" spans="1:15">
      <c r="A107" s="88"/>
      <c r="B107" s="92"/>
      <c r="C107" s="92"/>
      <c r="D107" s="92"/>
      <c r="E107" s="92"/>
      <c r="F107" s="89"/>
      <c r="G107" s="90"/>
      <c r="H107" s="90"/>
      <c r="I107" s="88"/>
      <c r="J107" s="92"/>
      <c r="K107" s="92"/>
      <c r="L107" s="92"/>
      <c r="M107" s="92"/>
      <c r="N107" s="89"/>
      <c r="O107" s="90"/>
    </row>
    <row r="108" spans="1:15">
      <c r="A108" s="88"/>
      <c r="B108" s="92"/>
      <c r="C108" s="92"/>
      <c r="D108" s="92"/>
      <c r="E108" s="92"/>
      <c r="F108" s="89"/>
      <c r="G108" s="90"/>
      <c r="H108" s="90"/>
      <c r="I108" s="88"/>
      <c r="J108" s="92"/>
      <c r="K108" s="92"/>
      <c r="L108" s="92"/>
      <c r="M108" s="92"/>
      <c r="N108" s="89"/>
      <c r="O108" s="90"/>
    </row>
    <row r="109" spans="1:15">
      <c r="A109" s="88"/>
      <c r="B109" s="92"/>
      <c r="C109" s="92"/>
      <c r="D109" s="92"/>
      <c r="E109" s="92"/>
      <c r="F109" s="89"/>
      <c r="G109" s="90"/>
      <c r="H109" s="90"/>
      <c r="I109" s="88"/>
      <c r="J109" s="92"/>
      <c r="K109" s="92"/>
      <c r="L109" s="92"/>
      <c r="M109" s="92"/>
      <c r="N109" s="89"/>
      <c r="O109" s="90"/>
    </row>
    <row r="110" spans="1:15">
      <c r="A110" s="88"/>
      <c r="B110" s="92"/>
      <c r="C110" s="92"/>
      <c r="D110" s="92"/>
      <c r="E110" s="92"/>
      <c r="F110" s="89"/>
      <c r="G110" s="90"/>
      <c r="H110" s="90"/>
      <c r="I110" s="88"/>
      <c r="J110" s="92"/>
      <c r="K110" s="92"/>
      <c r="L110" s="92"/>
      <c r="M110" s="92"/>
      <c r="N110" s="89"/>
      <c r="O110" s="90"/>
    </row>
    <row r="111" spans="1:15">
      <c r="A111" s="88"/>
      <c r="B111" s="92"/>
      <c r="C111" s="92"/>
      <c r="D111" s="92"/>
      <c r="E111" s="92"/>
      <c r="F111" s="89"/>
      <c r="G111" s="90"/>
      <c r="H111" s="90"/>
      <c r="I111" s="88"/>
      <c r="J111" s="92"/>
      <c r="K111" s="92"/>
      <c r="L111" s="92"/>
      <c r="M111" s="92"/>
      <c r="N111" s="89"/>
      <c r="O111" s="90"/>
    </row>
    <row r="112" spans="1:15">
      <c r="A112" s="88"/>
      <c r="B112" s="92"/>
      <c r="C112" s="92"/>
      <c r="D112" s="92"/>
      <c r="E112" s="92"/>
      <c r="F112" s="89"/>
      <c r="G112" s="90"/>
      <c r="H112" s="90"/>
      <c r="I112" s="88"/>
      <c r="J112" s="92"/>
      <c r="K112" s="92"/>
      <c r="L112" s="92"/>
      <c r="M112" s="92"/>
      <c r="N112" s="89"/>
      <c r="O112" s="90"/>
    </row>
    <row r="113" spans="1:15">
      <c r="A113" s="88"/>
      <c r="B113" s="92"/>
      <c r="C113" s="92"/>
      <c r="D113" s="92"/>
      <c r="E113" s="92"/>
      <c r="F113" s="89"/>
      <c r="G113" s="90"/>
      <c r="H113" s="90"/>
      <c r="I113" s="88"/>
      <c r="J113" s="92"/>
      <c r="K113" s="92"/>
      <c r="L113" s="92"/>
      <c r="M113" s="92"/>
      <c r="N113" s="89"/>
      <c r="O113" s="90"/>
    </row>
    <row r="114" spans="1:15">
      <c r="A114" s="88"/>
      <c r="B114" s="92"/>
      <c r="C114" s="92"/>
      <c r="D114" s="92"/>
      <c r="E114" s="92"/>
      <c r="F114" s="89"/>
      <c r="G114" s="90"/>
      <c r="H114" s="90"/>
      <c r="I114" s="88"/>
      <c r="J114" s="92"/>
      <c r="K114" s="92"/>
      <c r="L114" s="92"/>
      <c r="M114" s="92"/>
      <c r="N114" s="89"/>
      <c r="O114" s="90"/>
    </row>
    <row r="115" spans="1:15">
      <c r="A115" s="88"/>
      <c r="B115" s="92"/>
      <c r="C115" s="92"/>
      <c r="D115" s="92"/>
      <c r="E115" s="92"/>
      <c r="F115" s="89"/>
      <c r="G115" s="90"/>
      <c r="H115" s="90"/>
      <c r="I115" s="88"/>
      <c r="J115" s="92"/>
      <c r="K115" s="92"/>
      <c r="L115" s="92"/>
      <c r="M115" s="92"/>
      <c r="N115" s="89"/>
      <c r="O115" s="90"/>
    </row>
    <row r="116" spans="1:15">
      <c r="A116" s="88"/>
      <c r="B116" s="92"/>
      <c r="C116" s="92"/>
      <c r="D116" s="92"/>
      <c r="E116" s="92"/>
      <c r="F116" s="89"/>
      <c r="G116" s="90"/>
      <c r="H116" s="90"/>
      <c r="I116" s="88"/>
      <c r="J116" s="92"/>
      <c r="K116" s="92"/>
      <c r="L116" s="92"/>
      <c r="M116" s="92"/>
      <c r="N116" s="89"/>
      <c r="O116" s="90"/>
    </row>
    <row r="117" spans="1:15">
      <c r="A117" s="88"/>
      <c r="B117" s="92"/>
      <c r="C117" s="92"/>
      <c r="D117" s="92"/>
      <c r="E117" s="92"/>
      <c r="F117" s="89"/>
      <c r="G117" s="90"/>
      <c r="H117" s="90"/>
      <c r="I117" s="88"/>
      <c r="J117" s="92"/>
      <c r="K117" s="92"/>
      <c r="L117" s="92"/>
      <c r="M117" s="92"/>
      <c r="N117" s="89"/>
      <c r="O117" s="90"/>
    </row>
    <row r="118" spans="1:15">
      <c r="A118" s="88"/>
      <c r="B118" s="92"/>
      <c r="C118" s="92"/>
      <c r="D118" s="92"/>
      <c r="E118" s="92"/>
      <c r="F118" s="89"/>
      <c r="G118" s="90"/>
      <c r="H118" s="90"/>
      <c r="I118" s="88"/>
      <c r="J118" s="92"/>
      <c r="K118" s="92"/>
      <c r="L118" s="92"/>
      <c r="M118" s="92"/>
      <c r="N118" s="89"/>
      <c r="O118" s="90"/>
    </row>
    <row r="119" spans="1:15">
      <c r="A119" s="88"/>
      <c r="B119" s="92"/>
      <c r="C119" s="92"/>
      <c r="D119" s="92"/>
      <c r="E119" s="92"/>
      <c r="F119" s="89"/>
      <c r="G119" s="90"/>
      <c r="H119" s="90"/>
      <c r="I119" s="88"/>
      <c r="J119" s="92"/>
      <c r="K119" s="92"/>
      <c r="L119" s="92"/>
      <c r="M119" s="92"/>
      <c r="N119" s="89"/>
      <c r="O119" s="90"/>
    </row>
    <row r="120" spans="1:15">
      <c r="A120" s="88"/>
      <c r="B120" s="92"/>
      <c r="C120" s="92"/>
      <c r="D120" s="92"/>
      <c r="E120" s="92"/>
      <c r="F120" s="89"/>
      <c r="G120" s="90"/>
      <c r="H120" s="90"/>
      <c r="I120" s="88"/>
      <c r="J120" s="92"/>
      <c r="K120" s="92"/>
      <c r="L120" s="92"/>
      <c r="M120" s="92"/>
      <c r="N120" s="89"/>
      <c r="O120" s="90"/>
    </row>
    <row r="121" spans="1:15">
      <c r="A121" s="88"/>
      <c r="B121" s="92"/>
      <c r="C121" s="92"/>
      <c r="D121" s="92"/>
      <c r="E121" s="92"/>
      <c r="F121" s="89"/>
      <c r="G121" s="90"/>
      <c r="H121" s="90"/>
      <c r="I121" s="88"/>
      <c r="J121" s="92"/>
      <c r="K121" s="92"/>
      <c r="L121" s="92"/>
      <c r="M121" s="92"/>
      <c r="N121" s="89"/>
      <c r="O121" s="90"/>
    </row>
    <row r="122" spans="1:15">
      <c r="A122" s="88"/>
      <c r="B122" s="92"/>
      <c r="C122" s="92"/>
      <c r="D122" s="92"/>
      <c r="E122" s="92"/>
      <c r="F122" s="89"/>
      <c r="G122" s="90"/>
      <c r="H122" s="90"/>
      <c r="I122" s="88"/>
      <c r="J122" s="92"/>
      <c r="K122" s="92"/>
      <c r="L122" s="92"/>
      <c r="M122" s="92"/>
      <c r="N122" s="89"/>
      <c r="O122" s="90"/>
    </row>
    <row r="123" spans="1:15">
      <c r="A123" s="88"/>
      <c r="B123" s="92"/>
      <c r="C123" s="92"/>
      <c r="D123" s="92"/>
      <c r="E123" s="92"/>
      <c r="F123" s="89"/>
      <c r="G123" s="90"/>
      <c r="H123" s="90"/>
      <c r="I123" s="88"/>
      <c r="J123" s="92"/>
      <c r="K123" s="92"/>
      <c r="L123" s="92"/>
      <c r="M123" s="92"/>
      <c r="N123" s="89"/>
      <c r="O123" s="90"/>
    </row>
    <row r="124" spans="1:15">
      <c r="A124" s="88"/>
      <c r="B124" s="92"/>
      <c r="C124" s="92"/>
      <c r="D124" s="92"/>
      <c r="E124" s="92"/>
      <c r="F124" s="89"/>
      <c r="G124" s="90"/>
      <c r="H124" s="90"/>
      <c r="I124" s="88"/>
      <c r="J124" s="92"/>
      <c r="K124" s="92"/>
      <c r="L124" s="92"/>
      <c r="M124" s="92"/>
      <c r="N124" s="89"/>
      <c r="O124" s="90"/>
    </row>
    <row r="125" spans="1:15">
      <c r="A125" s="88"/>
      <c r="B125" s="92"/>
      <c r="C125" s="92"/>
      <c r="D125" s="92"/>
      <c r="E125" s="92"/>
      <c r="F125" s="89"/>
      <c r="G125" s="90"/>
      <c r="H125" s="90"/>
      <c r="I125" s="88"/>
      <c r="J125" s="92"/>
      <c r="K125" s="92"/>
      <c r="L125" s="92"/>
      <c r="M125" s="92"/>
      <c r="N125" s="89"/>
      <c r="O125" s="90"/>
    </row>
    <row r="126" spans="1:15">
      <c r="A126" s="88"/>
      <c r="B126" s="92"/>
      <c r="C126" s="92"/>
      <c r="D126" s="92"/>
      <c r="E126" s="92"/>
      <c r="F126" s="89"/>
      <c r="G126" s="90"/>
      <c r="H126" s="90"/>
      <c r="I126" s="88"/>
      <c r="J126" s="92"/>
      <c r="K126" s="92"/>
      <c r="L126" s="92"/>
      <c r="M126" s="92"/>
      <c r="N126" s="89"/>
      <c r="O126" s="90"/>
    </row>
    <row r="127" spans="1:15">
      <c r="A127" s="88"/>
      <c r="B127" s="92"/>
      <c r="C127" s="92"/>
      <c r="D127" s="92"/>
      <c r="E127" s="92"/>
      <c r="F127" s="89"/>
      <c r="G127" s="90"/>
      <c r="H127" s="90"/>
      <c r="I127" s="88"/>
      <c r="J127" s="92"/>
      <c r="K127" s="92"/>
      <c r="L127" s="92"/>
      <c r="M127" s="92"/>
      <c r="N127" s="89"/>
      <c r="O127" s="90"/>
    </row>
    <row r="128" spans="1:15">
      <c r="A128" s="88"/>
      <c r="B128" s="92"/>
      <c r="C128" s="92"/>
      <c r="D128" s="92"/>
      <c r="E128" s="92"/>
      <c r="F128" s="89"/>
      <c r="G128" s="90"/>
      <c r="H128" s="90"/>
      <c r="I128" s="88"/>
      <c r="J128" s="92"/>
      <c r="K128" s="92"/>
      <c r="L128" s="92"/>
      <c r="M128" s="92"/>
      <c r="N128" s="89"/>
      <c r="O128" s="90"/>
    </row>
    <row r="129" spans="1:15">
      <c r="A129" s="88"/>
      <c r="B129" s="92"/>
      <c r="C129" s="92"/>
      <c r="D129" s="92"/>
      <c r="E129" s="92"/>
      <c r="F129" s="89"/>
      <c r="G129" s="90"/>
      <c r="H129" s="90"/>
      <c r="I129" s="88"/>
      <c r="J129" s="92"/>
      <c r="K129" s="92"/>
      <c r="L129" s="92"/>
      <c r="M129" s="92"/>
      <c r="N129" s="89"/>
      <c r="O129" s="90"/>
    </row>
    <row r="130" spans="1:15">
      <c r="A130" s="88"/>
      <c r="B130" s="92"/>
      <c r="C130" s="92"/>
      <c r="D130" s="92"/>
      <c r="E130" s="92"/>
      <c r="F130" s="89"/>
      <c r="G130" s="90"/>
      <c r="H130" s="90"/>
      <c r="I130" s="88"/>
      <c r="J130" s="92"/>
      <c r="K130" s="92"/>
      <c r="L130" s="92"/>
      <c r="M130" s="92"/>
      <c r="N130" s="89"/>
      <c r="O130" s="90"/>
    </row>
    <row r="131" spans="1:15">
      <c r="A131" s="88"/>
      <c r="B131" s="92"/>
      <c r="C131" s="92"/>
      <c r="D131" s="92"/>
      <c r="E131" s="92"/>
      <c r="F131" s="89"/>
      <c r="G131" s="90"/>
      <c r="H131" s="90"/>
      <c r="I131" s="88"/>
      <c r="J131" s="92"/>
      <c r="K131" s="92"/>
      <c r="L131" s="92"/>
      <c r="M131" s="92"/>
      <c r="N131" s="89"/>
      <c r="O131" s="90"/>
    </row>
    <row r="132" spans="1:15">
      <c r="A132" s="88"/>
      <c r="B132" s="92"/>
      <c r="C132" s="92"/>
      <c r="D132" s="92"/>
      <c r="E132" s="92"/>
      <c r="F132" s="89"/>
      <c r="G132" s="90"/>
      <c r="H132" s="90"/>
      <c r="I132" s="88"/>
      <c r="J132" s="92"/>
      <c r="K132" s="92"/>
      <c r="L132" s="92"/>
      <c r="M132" s="92"/>
      <c r="N132" s="89"/>
      <c r="O132" s="90"/>
    </row>
    <row r="133" spans="1:15">
      <c r="A133" s="88"/>
      <c r="B133" s="92"/>
      <c r="C133" s="92"/>
      <c r="D133" s="92"/>
      <c r="E133" s="92"/>
      <c r="F133" s="89"/>
      <c r="G133" s="90"/>
      <c r="H133" s="90"/>
      <c r="I133" s="88"/>
      <c r="J133" s="92"/>
      <c r="K133" s="92"/>
      <c r="L133" s="92"/>
      <c r="M133" s="92"/>
      <c r="N133" s="89"/>
      <c r="O133" s="90"/>
    </row>
    <row r="134" spans="1:15">
      <c r="A134" s="88"/>
      <c r="B134" s="92"/>
      <c r="C134" s="92"/>
      <c r="D134" s="92"/>
      <c r="E134" s="92"/>
      <c r="F134" s="89"/>
      <c r="G134" s="90"/>
      <c r="H134" s="90"/>
      <c r="I134" s="88"/>
      <c r="J134" s="92"/>
      <c r="K134" s="92"/>
      <c r="L134" s="92"/>
      <c r="M134" s="92"/>
      <c r="N134" s="89"/>
      <c r="O134" s="90"/>
    </row>
    <row r="135" spans="1:15">
      <c r="A135" s="88"/>
      <c r="B135" s="92"/>
      <c r="C135" s="92"/>
      <c r="D135" s="92"/>
      <c r="E135" s="92"/>
      <c r="F135" s="89"/>
      <c r="G135" s="90"/>
      <c r="H135" s="90"/>
      <c r="I135" s="88"/>
      <c r="J135" s="92"/>
      <c r="K135" s="92"/>
      <c r="L135" s="92"/>
      <c r="M135" s="92"/>
      <c r="N135" s="89"/>
      <c r="O135" s="90"/>
    </row>
    <row r="136" spans="1:15">
      <c r="A136" s="88"/>
      <c r="B136" s="92"/>
      <c r="C136" s="92"/>
      <c r="D136" s="92"/>
      <c r="E136" s="92"/>
      <c r="F136" s="89"/>
      <c r="G136" s="90"/>
      <c r="H136" s="90"/>
      <c r="I136" s="88"/>
      <c r="J136" s="92"/>
      <c r="K136" s="92"/>
      <c r="L136" s="92"/>
      <c r="M136" s="92"/>
      <c r="N136" s="89"/>
      <c r="O136" s="90"/>
    </row>
    <row r="137" spans="1:15">
      <c r="A137" s="88"/>
      <c r="B137" s="92"/>
      <c r="C137" s="92"/>
      <c r="D137" s="92"/>
      <c r="E137" s="92"/>
      <c r="F137" s="89"/>
      <c r="G137" s="90"/>
      <c r="H137" s="90"/>
      <c r="I137" s="88"/>
      <c r="J137" s="92"/>
      <c r="K137" s="92"/>
      <c r="L137" s="92"/>
      <c r="M137" s="92"/>
      <c r="N137" s="89"/>
      <c r="O137" s="90"/>
    </row>
    <row r="138" spans="1:15">
      <c r="A138" s="88"/>
      <c r="B138" s="92"/>
      <c r="C138" s="92"/>
      <c r="D138" s="92"/>
      <c r="E138" s="92"/>
      <c r="F138" s="89"/>
      <c r="G138" s="90"/>
      <c r="H138" s="90"/>
      <c r="I138" s="88"/>
      <c r="J138" s="92"/>
      <c r="K138" s="92"/>
      <c r="L138" s="92"/>
      <c r="M138" s="92"/>
      <c r="N138" s="89"/>
      <c r="O138" s="90"/>
    </row>
    <row r="139" spans="1:15">
      <c r="A139" s="88"/>
      <c r="B139" s="92"/>
      <c r="C139" s="92"/>
      <c r="D139" s="92"/>
      <c r="E139" s="92"/>
      <c r="F139" s="89"/>
      <c r="G139" s="90"/>
      <c r="H139" s="90"/>
      <c r="I139" s="88"/>
      <c r="J139" s="92"/>
      <c r="K139" s="92"/>
      <c r="L139" s="92"/>
      <c r="M139" s="92"/>
      <c r="N139" s="89"/>
      <c r="O139" s="90"/>
    </row>
    <row r="140" spans="1:15">
      <c r="A140" s="88"/>
      <c r="B140" s="92"/>
      <c r="C140" s="92"/>
      <c r="D140" s="92"/>
      <c r="E140" s="92"/>
      <c r="F140" s="89"/>
      <c r="G140" s="90"/>
      <c r="H140" s="90"/>
      <c r="I140" s="88"/>
      <c r="J140" s="92"/>
      <c r="K140" s="92"/>
      <c r="L140" s="92"/>
      <c r="M140" s="92"/>
      <c r="N140" s="89"/>
      <c r="O140" s="90"/>
    </row>
    <row r="141" spans="1:15">
      <c r="A141" s="88"/>
      <c r="B141" s="92"/>
      <c r="C141" s="92"/>
      <c r="D141" s="92"/>
      <c r="E141" s="92"/>
      <c r="F141" s="89"/>
      <c r="G141" s="90"/>
      <c r="H141" s="90"/>
      <c r="I141" s="88"/>
      <c r="J141" s="92"/>
      <c r="K141" s="92"/>
      <c r="L141" s="92"/>
      <c r="M141" s="92"/>
      <c r="N141" s="89"/>
      <c r="O141" s="90"/>
    </row>
    <row r="142" spans="1:15">
      <c r="A142" s="88"/>
      <c r="B142" s="92"/>
      <c r="C142" s="92"/>
      <c r="D142" s="92"/>
      <c r="E142" s="92"/>
      <c r="F142" s="89"/>
      <c r="G142" s="90"/>
      <c r="H142" s="90"/>
      <c r="I142" s="88"/>
      <c r="J142" s="92"/>
      <c r="K142" s="92"/>
      <c r="L142" s="92"/>
      <c r="M142" s="92"/>
      <c r="N142" s="89"/>
      <c r="O142" s="90"/>
    </row>
    <row r="143" spans="1:15">
      <c r="A143" s="88"/>
      <c r="B143" s="92"/>
      <c r="C143" s="92"/>
      <c r="D143" s="92"/>
      <c r="E143" s="92"/>
      <c r="F143" s="89"/>
      <c r="G143" s="90"/>
      <c r="H143" s="90"/>
      <c r="I143" s="88"/>
      <c r="J143" s="92"/>
      <c r="K143" s="92"/>
      <c r="L143" s="92"/>
      <c r="M143" s="92"/>
      <c r="N143" s="89"/>
      <c r="O143" s="90"/>
    </row>
    <row r="144" spans="1:15">
      <c r="A144" s="88"/>
      <c r="B144" s="92"/>
      <c r="C144" s="92"/>
      <c r="D144" s="92"/>
      <c r="E144" s="92"/>
      <c r="F144" s="89"/>
      <c r="G144" s="90"/>
      <c r="H144" s="90"/>
      <c r="I144" s="88"/>
      <c r="J144" s="92"/>
      <c r="K144" s="92"/>
      <c r="L144" s="92"/>
      <c r="M144" s="92"/>
      <c r="N144" s="89"/>
      <c r="O144" s="90"/>
    </row>
    <row r="145" spans="1:15">
      <c r="A145" s="88"/>
      <c r="B145" s="92"/>
      <c r="C145" s="92"/>
      <c r="D145" s="92"/>
      <c r="E145" s="92"/>
      <c r="F145" s="89"/>
      <c r="G145" s="90"/>
      <c r="H145" s="90"/>
      <c r="I145" s="88"/>
      <c r="J145" s="92"/>
      <c r="K145" s="92"/>
      <c r="L145" s="92"/>
      <c r="M145" s="92"/>
      <c r="N145" s="89"/>
      <c r="O145" s="90"/>
    </row>
    <row r="146" spans="1:15">
      <c r="A146" s="88"/>
      <c r="B146" s="92"/>
      <c r="C146" s="92"/>
      <c r="D146" s="92"/>
      <c r="E146" s="92"/>
      <c r="F146" s="89"/>
      <c r="G146" s="90"/>
      <c r="H146" s="90"/>
      <c r="I146" s="88"/>
      <c r="J146" s="92"/>
      <c r="K146" s="92"/>
      <c r="L146" s="92"/>
      <c r="M146" s="92"/>
      <c r="N146" s="89"/>
      <c r="O146" s="90"/>
    </row>
    <row r="147" spans="1:15">
      <c r="A147" s="88"/>
      <c r="B147" s="92"/>
      <c r="C147" s="92"/>
      <c r="D147" s="92"/>
      <c r="E147" s="92"/>
      <c r="F147" s="89"/>
      <c r="G147" s="90"/>
      <c r="H147" s="90"/>
      <c r="I147" s="88"/>
      <c r="J147" s="92"/>
      <c r="K147" s="92"/>
      <c r="L147" s="92"/>
      <c r="M147" s="92"/>
      <c r="N147" s="89"/>
      <c r="O147" s="90"/>
    </row>
    <row r="148" spans="1:15">
      <c r="A148" s="88"/>
      <c r="B148" s="92"/>
      <c r="C148" s="92"/>
      <c r="D148" s="92"/>
      <c r="E148" s="92"/>
      <c r="F148" s="89"/>
      <c r="G148" s="90"/>
      <c r="H148" s="90"/>
      <c r="I148" s="88"/>
      <c r="J148" s="92"/>
      <c r="K148" s="92"/>
      <c r="L148" s="92"/>
      <c r="M148" s="92"/>
      <c r="N148" s="89"/>
      <c r="O148" s="90"/>
    </row>
    <row r="149" spans="1:15">
      <c r="A149" s="88"/>
      <c r="B149" s="92"/>
      <c r="C149" s="92"/>
      <c r="D149" s="92"/>
      <c r="E149" s="92"/>
      <c r="F149" s="89"/>
      <c r="G149" s="90"/>
      <c r="H149" s="90"/>
      <c r="I149" s="88"/>
      <c r="J149" s="92"/>
      <c r="K149" s="92"/>
      <c r="L149" s="92"/>
      <c r="M149" s="92"/>
      <c r="N149" s="89"/>
      <c r="O149" s="90"/>
    </row>
    <row r="150" spans="1:15">
      <c r="A150" s="88"/>
      <c r="B150" s="92"/>
      <c r="C150" s="92"/>
      <c r="D150" s="92"/>
      <c r="E150" s="92"/>
      <c r="F150" s="89"/>
      <c r="G150" s="90"/>
      <c r="H150" s="90"/>
      <c r="I150" s="88"/>
      <c r="J150" s="92"/>
      <c r="K150" s="92"/>
      <c r="L150" s="92"/>
      <c r="M150" s="92"/>
      <c r="N150" s="89"/>
      <c r="O150" s="90"/>
    </row>
    <row r="151" spans="1:15">
      <c r="A151" s="88"/>
      <c r="B151" s="92"/>
      <c r="C151" s="92"/>
      <c r="D151" s="92"/>
      <c r="E151" s="92"/>
      <c r="F151" s="89"/>
      <c r="G151" s="90"/>
      <c r="H151" s="90"/>
      <c r="I151" s="88"/>
      <c r="J151" s="92"/>
      <c r="K151" s="92"/>
      <c r="L151" s="92"/>
      <c r="M151" s="92"/>
      <c r="N151" s="89"/>
      <c r="O151" s="90"/>
    </row>
    <row r="152" spans="1:15">
      <c r="A152" s="88"/>
      <c r="B152" s="92"/>
      <c r="C152" s="92"/>
      <c r="D152" s="92"/>
      <c r="E152" s="92"/>
      <c r="F152" s="89"/>
      <c r="G152" s="90"/>
      <c r="H152" s="90"/>
      <c r="I152" s="88"/>
      <c r="J152" s="92"/>
      <c r="K152" s="92"/>
      <c r="L152" s="92"/>
      <c r="M152" s="92"/>
      <c r="N152" s="89"/>
      <c r="O152" s="90"/>
    </row>
    <row r="153" spans="1:15">
      <c r="A153" s="88"/>
      <c r="B153" s="92"/>
      <c r="C153" s="92"/>
      <c r="D153" s="92"/>
      <c r="E153" s="92"/>
      <c r="F153" s="89"/>
      <c r="G153" s="90"/>
      <c r="H153" s="90"/>
      <c r="I153" s="88"/>
      <c r="J153" s="92"/>
      <c r="K153" s="92"/>
      <c r="L153" s="92"/>
      <c r="M153" s="92"/>
      <c r="N153" s="89"/>
      <c r="O153" s="90"/>
    </row>
    <row r="154" spans="1:15">
      <c r="A154" s="88"/>
      <c r="B154" s="92"/>
      <c r="C154" s="92"/>
      <c r="D154" s="92"/>
      <c r="E154" s="92"/>
      <c r="F154" s="89"/>
      <c r="G154" s="90"/>
      <c r="H154" s="90"/>
      <c r="I154" s="88"/>
      <c r="J154" s="92"/>
      <c r="K154" s="92"/>
      <c r="L154" s="92"/>
      <c r="M154" s="92"/>
      <c r="N154" s="89"/>
      <c r="O154" s="90"/>
    </row>
    <row r="155" spans="1:15">
      <c r="A155" s="88"/>
      <c r="B155" s="92"/>
      <c r="C155" s="92"/>
      <c r="D155" s="92"/>
      <c r="E155" s="92"/>
      <c r="F155" s="89"/>
      <c r="G155" s="90"/>
      <c r="H155" s="90"/>
      <c r="I155" s="88"/>
      <c r="J155" s="92"/>
      <c r="K155" s="92"/>
      <c r="L155" s="92"/>
      <c r="M155" s="92"/>
      <c r="N155" s="89"/>
      <c r="O155" s="90"/>
    </row>
    <row r="156" spans="1:15">
      <c r="A156" s="88"/>
      <c r="B156" s="92"/>
      <c r="C156" s="92"/>
      <c r="D156" s="92"/>
      <c r="E156" s="92"/>
      <c r="F156" s="89"/>
      <c r="G156" s="90"/>
      <c r="H156" s="90"/>
      <c r="I156" s="88"/>
      <c r="J156" s="92"/>
      <c r="K156" s="92"/>
      <c r="L156" s="92"/>
      <c r="M156" s="92"/>
      <c r="N156" s="89"/>
      <c r="O156" s="90"/>
    </row>
    <row r="157" spans="1:15">
      <c r="A157" s="88"/>
      <c r="B157" s="92"/>
      <c r="C157" s="92"/>
      <c r="D157" s="92"/>
      <c r="E157" s="92"/>
      <c r="F157" s="89"/>
      <c r="G157" s="90"/>
      <c r="H157" s="90"/>
      <c r="I157" s="88"/>
      <c r="J157" s="92"/>
      <c r="K157" s="92"/>
      <c r="L157" s="92"/>
      <c r="M157" s="92"/>
      <c r="N157" s="89"/>
      <c r="O157" s="90"/>
    </row>
    <row r="158" spans="1:15">
      <c r="A158" s="88"/>
      <c r="B158" s="92"/>
      <c r="C158" s="92"/>
      <c r="D158" s="92"/>
      <c r="E158" s="92"/>
      <c r="F158" s="89"/>
      <c r="G158" s="90"/>
      <c r="H158" s="90"/>
      <c r="I158" s="88"/>
      <c r="J158" s="92"/>
      <c r="K158" s="92"/>
      <c r="L158" s="92"/>
      <c r="M158" s="92"/>
      <c r="N158" s="89"/>
      <c r="O158" s="90"/>
    </row>
    <row r="159" spans="1:15">
      <c r="A159" s="88"/>
      <c r="B159" s="92"/>
      <c r="C159" s="92"/>
      <c r="D159" s="92"/>
      <c r="E159" s="92"/>
      <c r="F159" s="89"/>
      <c r="G159" s="90"/>
      <c r="H159" s="90"/>
      <c r="I159" s="88"/>
      <c r="J159" s="92"/>
      <c r="K159" s="92"/>
      <c r="L159" s="92"/>
      <c r="M159" s="92"/>
      <c r="N159" s="89"/>
      <c r="O159" s="90"/>
    </row>
    <row r="160" spans="1:15">
      <c r="A160" s="88"/>
      <c r="B160" s="92"/>
      <c r="C160" s="92"/>
      <c r="D160" s="92"/>
      <c r="E160" s="92"/>
      <c r="F160" s="89"/>
      <c r="G160" s="90"/>
      <c r="H160" s="90"/>
      <c r="I160" s="88"/>
      <c r="J160" s="92"/>
      <c r="K160" s="92"/>
      <c r="L160" s="92"/>
      <c r="M160" s="92"/>
      <c r="N160" s="89"/>
      <c r="O160" s="90"/>
    </row>
    <row r="161" spans="1:15">
      <c r="A161" s="88"/>
      <c r="B161" s="92"/>
      <c r="C161" s="92"/>
      <c r="D161" s="92"/>
      <c r="E161" s="92"/>
      <c r="F161" s="89"/>
      <c r="G161" s="90"/>
      <c r="H161" s="90"/>
      <c r="I161" s="88"/>
      <c r="J161" s="92"/>
      <c r="K161" s="92"/>
      <c r="L161" s="92"/>
      <c r="M161" s="92"/>
      <c r="N161" s="89"/>
      <c r="O161" s="90"/>
    </row>
    <row r="162" spans="1:15">
      <c r="A162" s="88"/>
      <c r="B162" s="92"/>
      <c r="C162" s="92"/>
      <c r="D162" s="92"/>
      <c r="E162" s="92"/>
      <c r="F162" s="89"/>
      <c r="G162" s="90"/>
      <c r="H162" s="90"/>
      <c r="I162" s="88"/>
      <c r="J162" s="92"/>
      <c r="K162" s="92"/>
      <c r="L162" s="92"/>
      <c r="M162" s="92"/>
      <c r="N162" s="89"/>
      <c r="O162" s="90"/>
    </row>
    <row r="163" spans="1:15">
      <c r="A163" s="88"/>
      <c r="B163" s="92"/>
      <c r="C163" s="92"/>
      <c r="D163" s="92"/>
      <c r="E163" s="92"/>
      <c r="F163" s="89"/>
      <c r="G163" s="90"/>
      <c r="H163" s="90"/>
      <c r="I163" s="88"/>
      <c r="J163" s="92"/>
      <c r="K163" s="92"/>
      <c r="L163" s="92"/>
      <c r="M163" s="92"/>
      <c r="N163" s="89"/>
      <c r="O163" s="90"/>
    </row>
    <row r="164" spans="1:15">
      <c r="A164" s="88"/>
      <c r="B164" s="92"/>
      <c r="C164" s="92"/>
      <c r="D164" s="92"/>
      <c r="E164" s="92"/>
      <c r="F164" s="89"/>
      <c r="G164" s="90"/>
      <c r="H164" s="90"/>
      <c r="I164" s="88"/>
      <c r="J164" s="92"/>
      <c r="K164" s="92"/>
      <c r="L164" s="92"/>
      <c r="M164" s="92"/>
      <c r="N164" s="89"/>
      <c r="O164" s="90"/>
    </row>
    <row r="165" spans="1:15">
      <c r="A165" s="88"/>
      <c r="B165" s="92"/>
      <c r="C165" s="92"/>
      <c r="D165" s="92"/>
      <c r="E165" s="92"/>
      <c r="F165" s="89"/>
      <c r="G165" s="90"/>
      <c r="H165" s="90"/>
      <c r="I165" s="88"/>
      <c r="J165" s="92"/>
      <c r="K165" s="92"/>
      <c r="L165" s="92"/>
      <c r="M165" s="92"/>
      <c r="N165" s="89"/>
      <c r="O165" s="90"/>
    </row>
    <row r="166" spans="1:15">
      <c r="A166" s="88"/>
      <c r="B166" s="92"/>
      <c r="C166" s="92"/>
      <c r="D166" s="92"/>
      <c r="E166" s="92"/>
      <c r="F166" s="89"/>
      <c r="G166" s="90"/>
      <c r="H166" s="90"/>
      <c r="I166" s="88"/>
      <c r="J166" s="92"/>
      <c r="K166" s="92"/>
      <c r="L166" s="92"/>
      <c r="M166" s="92"/>
      <c r="N166" s="89"/>
      <c r="O166" s="90"/>
    </row>
    <row r="167" spans="1:15">
      <c r="A167" s="88"/>
      <c r="B167" s="92"/>
      <c r="C167" s="92"/>
      <c r="D167" s="92"/>
      <c r="E167" s="92"/>
      <c r="F167" s="89"/>
      <c r="G167" s="90"/>
      <c r="H167" s="90"/>
      <c r="I167" s="88"/>
      <c r="J167" s="92"/>
      <c r="K167" s="92"/>
      <c r="L167" s="92"/>
      <c r="M167" s="92"/>
      <c r="N167" s="89"/>
      <c r="O167" s="90"/>
    </row>
    <row r="168" spans="1:15">
      <c r="A168" s="88"/>
      <c r="B168" s="92"/>
      <c r="C168" s="92"/>
      <c r="D168" s="92"/>
      <c r="E168" s="92"/>
      <c r="F168" s="89"/>
      <c r="G168" s="90"/>
      <c r="H168" s="90"/>
      <c r="I168" s="88"/>
      <c r="J168" s="92"/>
      <c r="K168" s="92"/>
      <c r="L168" s="92"/>
      <c r="M168" s="92"/>
      <c r="N168" s="89"/>
      <c r="O168" s="90"/>
    </row>
    <row r="169" spans="1:15">
      <c r="A169" s="88"/>
      <c r="B169" s="92"/>
      <c r="C169" s="92"/>
      <c r="D169" s="92"/>
      <c r="E169" s="92"/>
      <c r="F169" s="89"/>
      <c r="G169" s="90"/>
      <c r="H169" s="90"/>
      <c r="I169" s="88"/>
      <c r="J169" s="92"/>
      <c r="K169" s="92"/>
      <c r="L169" s="92"/>
      <c r="M169" s="92"/>
      <c r="N169" s="89"/>
      <c r="O169" s="90"/>
    </row>
    <row r="170" spans="1:15">
      <c r="A170" s="88"/>
      <c r="B170" s="92"/>
      <c r="C170" s="92"/>
      <c r="D170" s="92"/>
      <c r="E170" s="92"/>
      <c r="F170" s="89"/>
      <c r="G170" s="90"/>
      <c r="H170" s="90"/>
      <c r="I170" s="88"/>
      <c r="J170" s="92"/>
      <c r="K170" s="92"/>
      <c r="L170" s="92"/>
      <c r="M170" s="92"/>
      <c r="N170" s="89"/>
      <c r="O170" s="90"/>
    </row>
    <row r="171" spans="1:15">
      <c r="A171" s="88"/>
      <c r="B171" s="92"/>
      <c r="C171" s="92"/>
      <c r="D171" s="92"/>
      <c r="E171" s="92"/>
      <c r="F171" s="89"/>
      <c r="G171" s="90"/>
      <c r="H171" s="90"/>
      <c r="I171" s="88"/>
      <c r="J171" s="92"/>
      <c r="K171" s="92"/>
      <c r="L171" s="92"/>
      <c r="M171" s="92"/>
      <c r="N171" s="89"/>
      <c r="O171" s="90"/>
    </row>
    <row r="172" spans="1:15">
      <c r="A172" s="88"/>
      <c r="B172" s="92"/>
      <c r="C172" s="92"/>
      <c r="D172" s="92"/>
      <c r="E172" s="92"/>
      <c r="F172" s="89"/>
      <c r="G172" s="90"/>
      <c r="H172" s="90"/>
      <c r="I172" s="88"/>
      <c r="J172" s="92"/>
      <c r="K172" s="92"/>
      <c r="L172" s="92"/>
      <c r="M172" s="92"/>
      <c r="N172" s="89"/>
      <c r="O172" s="90"/>
    </row>
    <row r="173" spans="1:15">
      <c r="A173" s="88"/>
      <c r="B173" s="92"/>
      <c r="C173" s="92"/>
      <c r="D173" s="92"/>
      <c r="E173" s="92"/>
      <c r="F173" s="89"/>
      <c r="G173" s="90"/>
      <c r="H173" s="90"/>
      <c r="I173" s="88"/>
      <c r="J173" s="92"/>
      <c r="K173" s="92"/>
      <c r="L173" s="92"/>
      <c r="M173" s="92"/>
      <c r="N173" s="89"/>
      <c r="O173" s="90"/>
    </row>
    <row r="174" spans="1:15">
      <c r="A174" s="88"/>
      <c r="B174" s="92"/>
      <c r="C174" s="92"/>
      <c r="D174" s="92"/>
      <c r="E174" s="92"/>
      <c r="F174" s="89"/>
      <c r="G174" s="90"/>
      <c r="H174" s="90"/>
      <c r="I174" s="88"/>
      <c r="J174" s="92"/>
      <c r="K174" s="92"/>
      <c r="L174" s="92"/>
      <c r="M174" s="92"/>
      <c r="N174" s="89"/>
      <c r="O174" s="90"/>
    </row>
    <row r="175" spans="1:15">
      <c r="A175" s="88"/>
      <c r="B175" s="92"/>
      <c r="C175" s="92"/>
      <c r="D175" s="92"/>
      <c r="E175" s="92"/>
      <c r="F175" s="89"/>
      <c r="G175" s="90"/>
      <c r="H175" s="90"/>
      <c r="I175" s="88"/>
      <c r="J175" s="92"/>
      <c r="K175" s="92"/>
      <c r="L175" s="92"/>
      <c r="M175" s="92"/>
      <c r="N175" s="89"/>
      <c r="O175" s="90"/>
    </row>
    <row r="176" spans="1:15">
      <c r="A176" s="88"/>
      <c r="B176" s="92"/>
      <c r="C176" s="92"/>
      <c r="D176" s="92"/>
      <c r="E176" s="92"/>
      <c r="F176" s="89"/>
      <c r="G176" s="90"/>
      <c r="H176" s="90"/>
      <c r="I176" s="88"/>
      <c r="J176" s="92"/>
      <c r="K176" s="92"/>
      <c r="L176" s="92"/>
      <c r="M176" s="92"/>
      <c r="N176" s="89"/>
      <c r="O176" s="90"/>
    </row>
    <row r="177" spans="1:15">
      <c r="A177" s="88"/>
      <c r="B177" s="92"/>
      <c r="C177" s="92"/>
      <c r="D177" s="92"/>
      <c r="E177" s="92"/>
      <c r="F177" s="89"/>
      <c r="G177" s="90"/>
      <c r="H177" s="90"/>
      <c r="I177" s="88"/>
      <c r="J177" s="92"/>
      <c r="K177" s="92"/>
      <c r="L177" s="92"/>
      <c r="M177" s="92"/>
      <c r="N177" s="89"/>
      <c r="O177" s="90"/>
    </row>
    <row r="178" spans="1:15">
      <c r="A178" s="88"/>
      <c r="B178" s="92"/>
      <c r="C178" s="92"/>
      <c r="D178" s="92"/>
      <c r="E178" s="92"/>
      <c r="F178" s="89"/>
      <c r="G178" s="90"/>
      <c r="H178" s="90"/>
      <c r="I178" s="88"/>
      <c r="J178" s="92"/>
      <c r="K178" s="92"/>
      <c r="L178" s="92"/>
      <c r="M178" s="92"/>
      <c r="N178" s="89"/>
      <c r="O178" s="90"/>
    </row>
    <row r="179" spans="1:15">
      <c r="A179" s="88"/>
      <c r="B179" s="92"/>
      <c r="C179" s="92"/>
      <c r="D179" s="92"/>
      <c r="E179" s="92"/>
      <c r="F179" s="89"/>
      <c r="G179" s="90"/>
      <c r="H179" s="90"/>
      <c r="I179" s="88"/>
      <c r="J179" s="92"/>
      <c r="K179" s="92"/>
      <c r="L179" s="92"/>
      <c r="M179" s="92"/>
      <c r="N179" s="89"/>
      <c r="O179" s="90"/>
    </row>
    <row r="180" spans="1:15">
      <c r="A180" s="88"/>
      <c r="B180" s="92"/>
      <c r="C180" s="92"/>
      <c r="D180" s="92"/>
      <c r="E180" s="92"/>
      <c r="F180" s="89"/>
      <c r="G180" s="90"/>
      <c r="H180" s="90"/>
      <c r="I180" s="88"/>
      <c r="J180" s="92"/>
      <c r="K180" s="92"/>
      <c r="L180" s="92"/>
      <c r="M180" s="92"/>
      <c r="N180" s="89"/>
      <c r="O180" s="90"/>
    </row>
    <row r="181" spans="1:15">
      <c r="A181" s="88"/>
      <c r="B181" s="92"/>
      <c r="C181" s="92"/>
      <c r="D181" s="92"/>
      <c r="E181" s="92"/>
      <c r="F181" s="89"/>
      <c r="G181" s="90"/>
      <c r="H181" s="90"/>
      <c r="I181" s="88"/>
      <c r="J181" s="92"/>
      <c r="K181" s="92"/>
      <c r="L181" s="92"/>
      <c r="M181" s="92"/>
      <c r="N181" s="89"/>
      <c r="O181" s="90"/>
    </row>
    <row r="182" spans="1:15">
      <c r="A182" s="88"/>
      <c r="B182" s="92"/>
      <c r="C182" s="92"/>
      <c r="D182" s="92"/>
      <c r="E182" s="92"/>
      <c r="F182" s="89"/>
      <c r="G182" s="90"/>
      <c r="H182" s="90"/>
      <c r="I182" s="88"/>
      <c r="J182" s="92"/>
      <c r="K182" s="92"/>
      <c r="L182" s="92"/>
      <c r="M182" s="92"/>
      <c r="N182" s="89"/>
      <c r="O182" s="90"/>
    </row>
    <row r="183" spans="1:15">
      <c r="A183" s="88"/>
      <c r="B183" s="92"/>
      <c r="C183" s="92"/>
      <c r="D183" s="92"/>
      <c r="E183" s="92"/>
      <c r="F183" s="89"/>
      <c r="G183" s="90"/>
      <c r="H183" s="90"/>
      <c r="I183" s="88"/>
      <c r="J183" s="92"/>
      <c r="K183" s="92"/>
      <c r="L183" s="92"/>
      <c r="M183" s="92"/>
      <c r="N183" s="89"/>
      <c r="O183" s="90"/>
    </row>
    <row r="184" spans="1:15">
      <c r="A184" s="88"/>
      <c r="B184" s="92"/>
      <c r="C184" s="92"/>
      <c r="D184" s="92"/>
      <c r="E184" s="92"/>
      <c r="F184" s="89"/>
      <c r="G184" s="90"/>
      <c r="H184" s="90"/>
      <c r="I184" s="88"/>
      <c r="J184" s="92"/>
      <c r="K184" s="92"/>
      <c r="L184" s="92"/>
      <c r="M184" s="92"/>
      <c r="N184" s="89"/>
      <c r="O184" s="90"/>
    </row>
    <row r="185" spans="1:15">
      <c r="A185" s="88"/>
      <c r="B185" s="92"/>
      <c r="C185" s="92"/>
      <c r="D185" s="92"/>
      <c r="E185" s="92"/>
      <c r="F185" s="89"/>
      <c r="G185" s="90"/>
      <c r="H185" s="90"/>
      <c r="I185" s="88"/>
      <c r="J185" s="92"/>
      <c r="K185" s="92"/>
      <c r="L185" s="92"/>
      <c r="M185" s="92"/>
      <c r="N185" s="89"/>
      <c r="O185" s="90"/>
    </row>
    <row r="186" spans="1:15">
      <c r="A186" s="88"/>
      <c r="B186" s="92"/>
      <c r="C186" s="92"/>
      <c r="D186" s="92"/>
      <c r="E186" s="92"/>
      <c r="F186" s="89"/>
      <c r="G186" s="90"/>
      <c r="H186" s="90"/>
      <c r="I186" s="88"/>
      <c r="J186" s="92"/>
      <c r="K186" s="92"/>
      <c r="L186" s="92"/>
      <c r="M186" s="92"/>
      <c r="N186" s="89"/>
      <c r="O186" s="90"/>
    </row>
    <row r="187" spans="1:15">
      <c r="A187" s="88"/>
      <c r="B187" s="92"/>
      <c r="C187" s="92"/>
      <c r="D187" s="92"/>
      <c r="E187" s="92"/>
      <c r="F187" s="89"/>
      <c r="G187" s="90"/>
      <c r="H187" s="90"/>
      <c r="I187" s="88"/>
      <c r="J187" s="92"/>
      <c r="K187" s="92"/>
      <c r="L187" s="92"/>
      <c r="M187" s="92"/>
      <c r="N187" s="89"/>
      <c r="O187" s="90"/>
    </row>
    <row r="188" spans="1:15">
      <c r="A188" s="88"/>
      <c r="B188" s="92"/>
      <c r="C188" s="92"/>
      <c r="D188" s="92"/>
      <c r="E188" s="92"/>
      <c r="F188" s="89"/>
      <c r="G188" s="90"/>
      <c r="H188" s="90"/>
      <c r="I188" s="88"/>
      <c r="J188" s="92"/>
      <c r="K188" s="92"/>
      <c r="L188" s="92"/>
      <c r="M188" s="92"/>
      <c r="N188" s="89"/>
      <c r="O188" s="90"/>
    </row>
    <row r="189" spans="1:15">
      <c r="A189" s="88"/>
      <c r="B189" s="92"/>
      <c r="C189" s="92"/>
      <c r="D189" s="92"/>
      <c r="E189" s="92"/>
      <c r="F189" s="89"/>
      <c r="G189" s="90"/>
      <c r="H189" s="90"/>
      <c r="I189" s="88"/>
      <c r="J189" s="92"/>
      <c r="K189" s="92"/>
      <c r="L189" s="92"/>
      <c r="M189" s="92"/>
      <c r="N189" s="89"/>
      <c r="O189" s="90"/>
    </row>
    <row r="190" spans="1:15">
      <c r="A190" s="88"/>
      <c r="B190" s="92"/>
      <c r="C190" s="92"/>
      <c r="D190" s="92"/>
      <c r="E190" s="92"/>
      <c r="F190" s="89"/>
      <c r="G190" s="90"/>
      <c r="H190" s="90"/>
      <c r="I190" s="88"/>
      <c r="J190" s="92"/>
      <c r="K190" s="92"/>
      <c r="L190" s="92"/>
      <c r="M190" s="92"/>
      <c r="N190" s="89"/>
      <c r="O190" s="90"/>
    </row>
    <row r="191" spans="1:15">
      <c r="A191" s="88"/>
      <c r="B191" s="92"/>
      <c r="C191" s="92"/>
      <c r="D191" s="92"/>
      <c r="E191" s="92"/>
      <c r="F191" s="89"/>
      <c r="G191" s="90"/>
      <c r="H191" s="90"/>
      <c r="I191" s="88"/>
      <c r="J191" s="92"/>
      <c r="K191" s="92"/>
      <c r="L191" s="92"/>
      <c r="M191" s="92"/>
      <c r="N191" s="89"/>
      <c r="O191" s="90"/>
    </row>
    <row r="192" spans="1:15">
      <c r="A192" s="88"/>
      <c r="B192" s="92"/>
      <c r="C192" s="92"/>
      <c r="D192" s="92"/>
      <c r="E192" s="92"/>
      <c r="F192" s="89"/>
      <c r="G192" s="90"/>
      <c r="H192" s="90"/>
      <c r="I192" s="88"/>
      <c r="J192" s="92"/>
      <c r="K192" s="92"/>
      <c r="L192" s="92"/>
      <c r="M192" s="92"/>
      <c r="N192" s="89"/>
      <c r="O192" s="90"/>
    </row>
    <row r="193" spans="1:15">
      <c r="A193" s="88"/>
      <c r="B193" s="92"/>
      <c r="C193" s="92"/>
      <c r="D193" s="92"/>
      <c r="E193" s="92"/>
      <c r="F193" s="89"/>
      <c r="G193" s="90"/>
      <c r="H193" s="90"/>
      <c r="I193" s="88"/>
      <c r="J193" s="92"/>
      <c r="K193" s="92"/>
      <c r="L193" s="92"/>
      <c r="M193" s="92"/>
      <c r="N193" s="89"/>
      <c r="O193" s="90"/>
    </row>
    <row r="194" spans="1:15">
      <c r="A194" s="88"/>
      <c r="B194" s="92"/>
      <c r="C194" s="92"/>
      <c r="D194" s="92"/>
      <c r="E194" s="92"/>
      <c r="F194" s="89"/>
      <c r="G194" s="90"/>
      <c r="H194" s="90"/>
      <c r="I194" s="88"/>
      <c r="J194" s="92"/>
      <c r="K194" s="92"/>
      <c r="L194" s="92"/>
      <c r="M194" s="92"/>
      <c r="N194" s="89"/>
      <c r="O194" s="90"/>
    </row>
    <row r="195" spans="1:15">
      <c r="A195" s="88"/>
      <c r="B195" s="92"/>
      <c r="C195" s="92"/>
      <c r="D195" s="92"/>
      <c r="E195" s="92"/>
      <c r="F195" s="89"/>
      <c r="G195" s="90"/>
      <c r="H195" s="90"/>
      <c r="I195" s="88"/>
      <c r="J195" s="92"/>
      <c r="K195" s="92"/>
      <c r="L195" s="92"/>
      <c r="M195" s="92"/>
      <c r="N195" s="89"/>
      <c r="O195" s="90"/>
    </row>
    <row r="196" spans="1:15">
      <c r="A196" s="88"/>
      <c r="B196" s="92"/>
      <c r="C196" s="92"/>
      <c r="D196" s="92"/>
      <c r="E196" s="92"/>
      <c r="F196" s="89"/>
      <c r="G196" s="90"/>
      <c r="H196" s="90"/>
      <c r="I196" s="88"/>
      <c r="J196" s="92"/>
      <c r="K196" s="92"/>
      <c r="L196" s="92"/>
      <c r="M196" s="92"/>
      <c r="N196" s="89"/>
      <c r="O196" s="90"/>
    </row>
    <row r="197" spans="1:15">
      <c r="A197" s="88"/>
      <c r="B197" s="92"/>
      <c r="C197" s="92"/>
      <c r="D197" s="92"/>
      <c r="E197" s="92"/>
      <c r="F197" s="89"/>
      <c r="G197" s="90"/>
      <c r="H197" s="90"/>
      <c r="I197" s="88"/>
      <c r="J197" s="92"/>
      <c r="K197" s="92"/>
      <c r="L197" s="92"/>
      <c r="M197" s="92"/>
      <c r="N197" s="89"/>
      <c r="O197" s="90"/>
    </row>
    <row r="198" spans="1:15">
      <c r="A198" s="88"/>
      <c r="B198" s="92"/>
      <c r="C198" s="92"/>
      <c r="D198" s="92"/>
      <c r="E198" s="92"/>
      <c r="F198" s="89"/>
      <c r="G198" s="90"/>
      <c r="H198" s="90"/>
      <c r="I198" s="88"/>
      <c r="J198" s="92"/>
      <c r="K198" s="92"/>
      <c r="L198" s="92"/>
      <c r="M198" s="92"/>
      <c r="N198" s="89"/>
      <c r="O198" s="90"/>
    </row>
    <row r="199" spans="1:15">
      <c r="A199" s="88"/>
      <c r="B199" s="92"/>
      <c r="C199" s="92"/>
      <c r="D199" s="92"/>
      <c r="E199" s="92"/>
      <c r="F199" s="89"/>
      <c r="G199" s="90"/>
      <c r="H199" s="90"/>
      <c r="I199" s="88"/>
      <c r="J199" s="92"/>
      <c r="K199" s="92"/>
      <c r="L199" s="92"/>
      <c r="M199" s="92"/>
      <c r="N199" s="89"/>
      <c r="O199" s="90"/>
    </row>
    <row r="200" spans="1:15">
      <c r="A200" s="88"/>
      <c r="B200" s="92"/>
      <c r="C200" s="92"/>
      <c r="D200" s="92"/>
      <c r="E200" s="92"/>
      <c r="F200" s="89"/>
      <c r="G200" s="90"/>
      <c r="H200" s="90"/>
      <c r="I200" s="88"/>
      <c r="J200" s="92"/>
      <c r="K200" s="92"/>
      <c r="L200" s="92"/>
      <c r="M200" s="92"/>
      <c r="N200" s="89"/>
      <c r="O200" s="90"/>
    </row>
    <row r="201" spans="1:15">
      <c r="A201" s="88"/>
      <c r="B201" s="92"/>
      <c r="C201" s="92"/>
      <c r="D201" s="92"/>
      <c r="E201" s="92"/>
      <c r="F201" s="89"/>
      <c r="G201" s="90"/>
      <c r="H201" s="90"/>
      <c r="I201" s="88"/>
      <c r="J201" s="92"/>
      <c r="K201" s="92"/>
      <c r="L201" s="92"/>
      <c r="M201" s="92"/>
      <c r="N201" s="89"/>
      <c r="O201" s="90"/>
    </row>
    <row r="202" spans="1:15">
      <c r="A202" s="88"/>
      <c r="B202" s="92"/>
      <c r="C202" s="92"/>
      <c r="D202" s="92"/>
      <c r="E202" s="92"/>
      <c r="F202" s="89"/>
      <c r="G202" s="90"/>
      <c r="H202" s="90"/>
      <c r="I202" s="88"/>
      <c r="J202" s="92"/>
      <c r="K202" s="92"/>
      <c r="L202" s="92"/>
      <c r="M202" s="92"/>
      <c r="N202" s="89"/>
      <c r="O202" s="90"/>
    </row>
    <row r="203" spans="1:15">
      <c r="A203" s="88"/>
      <c r="B203" s="92"/>
      <c r="C203" s="92"/>
      <c r="D203" s="92"/>
      <c r="E203" s="92"/>
      <c r="F203" s="89"/>
      <c r="G203" s="90"/>
      <c r="H203" s="90"/>
      <c r="I203" s="88"/>
      <c r="J203" s="92"/>
      <c r="K203" s="92"/>
      <c r="L203" s="92"/>
      <c r="M203" s="92"/>
      <c r="N203" s="89"/>
      <c r="O203" s="90"/>
    </row>
    <row r="204" spans="1:15">
      <c r="A204" s="88"/>
      <c r="B204" s="92"/>
      <c r="C204" s="92"/>
      <c r="D204" s="92"/>
      <c r="E204" s="92"/>
      <c r="F204" s="89"/>
      <c r="G204" s="90"/>
      <c r="H204" s="90"/>
      <c r="I204" s="88"/>
      <c r="J204" s="92"/>
      <c r="K204" s="92"/>
      <c r="L204" s="92"/>
      <c r="M204" s="92"/>
      <c r="N204" s="89"/>
      <c r="O204" s="90"/>
    </row>
    <row r="205" spans="1:15">
      <c r="A205" s="88"/>
      <c r="B205" s="92"/>
      <c r="C205" s="92"/>
      <c r="D205" s="92"/>
      <c r="E205" s="92"/>
      <c r="F205" s="89"/>
      <c r="G205" s="90"/>
      <c r="H205" s="90"/>
      <c r="I205" s="88"/>
      <c r="J205" s="92"/>
      <c r="K205" s="92"/>
      <c r="L205" s="92"/>
      <c r="M205" s="92"/>
      <c r="N205" s="89"/>
      <c r="O205" s="90"/>
    </row>
    <row r="206" spans="1:15">
      <c r="A206" s="88"/>
      <c r="B206" s="92"/>
      <c r="C206" s="92"/>
      <c r="D206" s="92"/>
      <c r="E206" s="92"/>
      <c r="F206" s="89"/>
      <c r="G206" s="90"/>
      <c r="H206" s="90"/>
      <c r="I206" s="88"/>
      <c r="J206" s="92"/>
      <c r="K206" s="92"/>
      <c r="L206" s="92"/>
      <c r="M206" s="92"/>
      <c r="N206" s="89"/>
      <c r="O206" s="90"/>
    </row>
    <row r="207" spans="1:15">
      <c r="A207" s="88"/>
      <c r="B207" s="92"/>
      <c r="C207" s="92"/>
      <c r="D207" s="92"/>
      <c r="E207" s="92"/>
      <c r="F207" s="89"/>
      <c r="G207" s="90"/>
      <c r="H207" s="90"/>
      <c r="I207" s="88"/>
      <c r="J207" s="92"/>
      <c r="K207" s="92"/>
      <c r="L207" s="92"/>
      <c r="M207" s="92"/>
      <c r="N207" s="89"/>
      <c r="O207" s="90"/>
    </row>
    <row r="208" spans="1:15">
      <c r="A208" s="88"/>
      <c r="B208" s="92"/>
      <c r="C208" s="92"/>
      <c r="D208" s="92"/>
      <c r="E208" s="92"/>
      <c r="F208" s="89"/>
      <c r="G208" s="90"/>
      <c r="H208" s="90"/>
      <c r="I208" s="88"/>
      <c r="J208" s="92"/>
      <c r="K208" s="92"/>
      <c r="L208" s="92"/>
      <c r="M208" s="92"/>
      <c r="N208" s="89"/>
      <c r="O208" s="90"/>
    </row>
    <row r="209" spans="1:15">
      <c r="A209" s="88"/>
      <c r="B209" s="92"/>
      <c r="C209" s="92"/>
      <c r="D209" s="92"/>
      <c r="E209" s="92"/>
      <c r="F209" s="89"/>
      <c r="G209" s="90"/>
      <c r="H209" s="90"/>
      <c r="I209" s="88"/>
      <c r="J209" s="92"/>
      <c r="K209" s="92"/>
      <c r="L209" s="92"/>
      <c r="M209" s="92"/>
      <c r="N209" s="89"/>
      <c r="O209" s="90"/>
    </row>
    <row r="210" spans="1:15">
      <c r="A210" s="88"/>
      <c r="B210" s="92"/>
      <c r="C210" s="92"/>
      <c r="D210" s="92"/>
      <c r="E210" s="92"/>
      <c r="F210" s="89"/>
      <c r="G210" s="90"/>
      <c r="H210" s="90"/>
      <c r="I210" s="88"/>
      <c r="J210" s="92"/>
      <c r="K210" s="92"/>
      <c r="L210" s="92"/>
      <c r="M210" s="92"/>
      <c r="N210" s="89"/>
      <c r="O210" s="90"/>
    </row>
    <row r="211" spans="1:15">
      <c r="A211" s="88"/>
      <c r="B211" s="92"/>
      <c r="C211" s="92"/>
      <c r="D211" s="92"/>
      <c r="E211" s="92"/>
      <c r="F211" s="89"/>
      <c r="G211" s="90"/>
      <c r="H211" s="90"/>
      <c r="I211" s="88"/>
      <c r="J211" s="92"/>
      <c r="K211" s="92"/>
      <c r="L211" s="92"/>
      <c r="M211" s="92"/>
      <c r="N211" s="89"/>
      <c r="O211" s="90"/>
    </row>
    <row r="212" spans="1:15">
      <c r="A212" s="88"/>
      <c r="B212" s="92"/>
      <c r="C212" s="92"/>
      <c r="D212" s="92"/>
      <c r="E212" s="92"/>
      <c r="F212" s="89"/>
      <c r="G212" s="90"/>
      <c r="H212" s="90"/>
      <c r="I212" s="88"/>
      <c r="J212" s="92"/>
      <c r="K212" s="92"/>
      <c r="L212" s="92"/>
      <c r="M212" s="92"/>
      <c r="N212" s="89"/>
      <c r="O212" s="90"/>
    </row>
    <row r="213" spans="1:15">
      <c r="A213" s="88"/>
      <c r="B213" s="92"/>
      <c r="C213" s="92"/>
      <c r="D213" s="92"/>
      <c r="E213" s="92"/>
      <c r="F213" s="89"/>
      <c r="G213" s="90"/>
      <c r="H213" s="90"/>
      <c r="I213" s="88"/>
      <c r="J213" s="92"/>
      <c r="K213" s="92"/>
      <c r="L213" s="92"/>
      <c r="M213" s="92"/>
      <c r="N213" s="89"/>
      <c r="O213" s="90"/>
    </row>
    <row r="214" spans="1:15">
      <c r="A214" s="88"/>
      <c r="B214" s="92"/>
      <c r="C214" s="92"/>
      <c r="D214" s="92"/>
      <c r="E214" s="92"/>
      <c r="F214" s="89"/>
      <c r="G214" s="90"/>
      <c r="H214" s="90"/>
      <c r="I214" s="88"/>
      <c r="J214" s="92"/>
      <c r="K214" s="92"/>
      <c r="L214" s="92"/>
      <c r="M214" s="92"/>
      <c r="N214" s="89"/>
      <c r="O214" s="90"/>
    </row>
    <row r="215" spans="1:15">
      <c r="A215" s="88"/>
      <c r="B215" s="92"/>
      <c r="C215" s="92"/>
      <c r="D215" s="92"/>
      <c r="E215" s="92"/>
      <c r="F215" s="89"/>
      <c r="G215" s="90"/>
      <c r="H215" s="90"/>
      <c r="I215" s="88"/>
      <c r="J215" s="92"/>
      <c r="K215" s="92"/>
      <c r="L215" s="92"/>
      <c r="M215" s="92"/>
      <c r="N215" s="89"/>
      <c r="O215" s="90"/>
    </row>
    <row r="216" spans="1:15">
      <c r="A216" s="88"/>
      <c r="B216" s="92"/>
      <c r="C216" s="92"/>
      <c r="D216" s="92"/>
      <c r="E216" s="92"/>
      <c r="F216" s="89"/>
      <c r="G216" s="90"/>
      <c r="H216" s="90"/>
      <c r="I216" s="88"/>
      <c r="J216" s="92"/>
      <c r="K216" s="92"/>
      <c r="L216" s="92"/>
      <c r="M216" s="92"/>
      <c r="N216" s="89"/>
      <c r="O216" s="90"/>
    </row>
    <row r="217" spans="1:15">
      <c r="A217" s="88"/>
      <c r="B217" s="92"/>
      <c r="C217" s="92"/>
      <c r="D217" s="92"/>
      <c r="E217" s="92"/>
      <c r="F217" s="89"/>
      <c r="G217" s="90"/>
      <c r="H217" s="90"/>
      <c r="I217" s="88"/>
      <c r="J217" s="92"/>
      <c r="K217" s="92"/>
      <c r="L217" s="92"/>
      <c r="M217" s="92"/>
      <c r="N217" s="89"/>
      <c r="O217" s="90"/>
    </row>
    <row r="218" spans="1:15">
      <c r="A218" s="88"/>
      <c r="B218" s="92"/>
      <c r="C218" s="92"/>
      <c r="D218" s="92"/>
      <c r="E218" s="92"/>
      <c r="F218" s="89"/>
      <c r="G218" s="90"/>
      <c r="H218" s="90"/>
      <c r="I218" s="88"/>
      <c r="J218" s="92"/>
      <c r="K218" s="92"/>
      <c r="L218" s="92"/>
      <c r="M218" s="92"/>
      <c r="N218" s="89"/>
      <c r="O218" s="90"/>
    </row>
    <row r="219" spans="1:15">
      <c r="A219" s="88"/>
      <c r="B219" s="92"/>
      <c r="C219" s="92"/>
      <c r="D219" s="92"/>
      <c r="E219" s="92"/>
      <c r="F219" s="89"/>
      <c r="G219" s="90"/>
      <c r="H219" s="90"/>
      <c r="I219" s="88"/>
      <c r="J219" s="92"/>
      <c r="K219" s="92"/>
      <c r="L219" s="92"/>
      <c r="M219" s="92"/>
      <c r="N219" s="89"/>
      <c r="O219" s="90"/>
    </row>
    <row r="220" spans="1:15">
      <c r="A220" s="88"/>
      <c r="B220" s="92"/>
      <c r="C220" s="92"/>
      <c r="D220" s="92"/>
      <c r="E220" s="92"/>
      <c r="F220" s="89"/>
      <c r="G220" s="90"/>
      <c r="H220" s="90"/>
      <c r="I220" s="88"/>
      <c r="J220" s="92"/>
      <c r="K220" s="92"/>
      <c r="L220" s="92"/>
      <c r="M220" s="92"/>
      <c r="N220" s="89"/>
      <c r="O220" s="90"/>
    </row>
    <row r="221" spans="1:15">
      <c r="A221" s="88"/>
      <c r="B221" s="92"/>
      <c r="C221" s="92"/>
      <c r="D221" s="92"/>
      <c r="E221" s="92"/>
      <c r="F221" s="89"/>
      <c r="G221" s="90"/>
      <c r="H221" s="90"/>
      <c r="I221" s="88"/>
      <c r="J221" s="92"/>
      <c r="K221" s="92"/>
      <c r="L221" s="92"/>
      <c r="M221" s="92"/>
      <c r="N221" s="89"/>
      <c r="O221" s="90"/>
    </row>
    <row r="222" spans="1:15">
      <c r="A222" s="88"/>
      <c r="B222" s="92"/>
      <c r="C222" s="92"/>
      <c r="D222" s="92"/>
      <c r="E222" s="92"/>
      <c r="F222" s="89"/>
      <c r="G222" s="90"/>
      <c r="H222" s="90"/>
      <c r="I222" s="88"/>
      <c r="J222" s="92"/>
      <c r="K222" s="92"/>
      <c r="L222" s="92"/>
      <c r="M222" s="92"/>
      <c r="N222" s="89"/>
      <c r="O222" s="90"/>
    </row>
    <row r="223" spans="1:15">
      <c r="A223" s="88"/>
      <c r="B223" s="92"/>
      <c r="C223" s="92"/>
      <c r="D223" s="92"/>
      <c r="E223" s="92"/>
      <c r="F223" s="89"/>
      <c r="G223" s="90"/>
      <c r="H223" s="90"/>
      <c r="I223" s="88"/>
      <c r="J223" s="92"/>
      <c r="K223" s="92"/>
      <c r="L223" s="92"/>
      <c r="M223" s="92"/>
      <c r="N223" s="89"/>
      <c r="O223" s="90"/>
    </row>
    <row r="224" spans="1:15">
      <c r="A224" s="88"/>
      <c r="B224" s="92"/>
      <c r="C224" s="92"/>
      <c r="D224" s="92"/>
      <c r="E224" s="92"/>
      <c r="F224" s="89"/>
      <c r="G224" s="90"/>
      <c r="H224" s="90"/>
      <c r="I224" s="88"/>
      <c r="J224" s="92"/>
      <c r="K224" s="92"/>
      <c r="L224" s="92"/>
      <c r="M224" s="92"/>
      <c r="N224" s="89"/>
      <c r="O224" s="90"/>
    </row>
    <row r="225" spans="1:15">
      <c r="A225" s="88"/>
      <c r="B225" s="92"/>
      <c r="C225" s="92"/>
      <c r="D225" s="92"/>
      <c r="E225" s="92"/>
      <c r="F225" s="89"/>
      <c r="G225" s="90"/>
      <c r="H225" s="90"/>
      <c r="I225" s="88"/>
      <c r="J225" s="92"/>
      <c r="K225" s="92"/>
      <c r="L225" s="92"/>
      <c r="M225" s="92"/>
      <c r="N225" s="89"/>
      <c r="O225" s="90"/>
    </row>
    <row r="226" spans="1:15">
      <c r="A226" s="88"/>
      <c r="B226" s="92"/>
      <c r="C226" s="92"/>
      <c r="D226" s="92"/>
      <c r="E226" s="92"/>
      <c r="F226" s="89"/>
      <c r="G226" s="90"/>
      <c r="H226" s="90"/>
      <c r="I226" s="88"/>
      <c r="J226" s="92"/>
      <c r="K226" s="92"/>
      <c r="L226" s="92"/>
      <c r="M226" s="92"/>
      <c r="N226" s="89"/>
      <c r="O226" s="90"/>
    </row>
    <row r="227" spans="1:15">
      <c r="A227" s="88"/>
      <c r="B227" s="92"/>
      <c r="C227" s="92"/>
      <c r="D227" s="92"/>
      <c r="E227" s="92"/>
      <c r="F227" s="89"/>
      <c r="G227" s="90"/>
      <c r="H227" s="90"/>
      <c r="I227" s="88"/>
      <c r="J227" s="92"/>
      <c r="K227" s="92"/>
      <c r="L227" s="92"/>
      <c r="M227" s="92"/>
      <c r="N227" s="89"/>
      <c r="O227" s="90"/>
    </row>
    <row r="228" spans="1:15">
      <c r="A228" s="88"/>
      <c r="B228" s="92"/>
      <c r="C228" s="92"/>
      <c r="D228" s="92"/>
      <c r="E228" s="92"/>
      <c r="F228" s="89"/>
      <c r="G228" s="90"/>
      <c r="H228" s="90"/>
      <c r="I228" s="88"/>
      <c r="J228" s="92"/>
      <c r="K228" s="92"/>
      <c r="L228" s="92"/>
      <c r="M228" s="92"/>
      <c r="N228" s="89"/>
      <c r="O228" s="90"/>
    </row>
    <row r="229" spans="1:15">
      <c r="A229" s="88"/>
      <c r="B229" s="92"/>
      <c r="C229" s="92"/>
      <c r="D229" s="92"/>
      <c r="E229" s="92"/>
      <c r="F229" s="89"/>
      <c r="G229" s="90"/>
      <c r="H229" s="90"/>
      <c r="I229" s="88"/>
      <c r="J229" s="92"/>
      <c r="K229" s="92"/>
      <c r="L229" s="92"/>
      <c r="M229" s="92"/>
      <c r="N229" s="89"/>
      <c r="O229" s="90"/>
    </row>
    <row r="230" spans="1:15">
      <c r="A230" s="88"/>
      <c r="B230" s="92"/>
      <c r="C230" s="92"/>
      <c r="D230" s="92"/>
      <c r="E230" s="92"/>
      <c r="F230" s="89"/>
      <c r="G230" s="90"/>
      <c r="H230" s="90"/>
      <c r="I230" s="88"/>
      <c r="J230" s="92"/>
      <c r="K230" s="92"/>
      <c r="L230" s="92"/>
      <c r="M230" s="92"/>
      <c r="N230" s="89"/>
      <c r="O230" s="90"/>
    </row>
    <row r="231" spans="1:15">
      <c r="A231" s="88"/>
      <c r="B231" s="92"/>
      <c r="C231" s="92"/>
      <c r="D231" s="92"/>
      <c r="E231" s="92"/>
      <c r="F231" s="89"/>
      <c r="G231" s="90"/>
      <c r="H231" s="90"/>
      <c r="I231" s="88"/>
      <c r="J231" s="92"/>
      <c r="K231" s="92"/>
      <c r="L231" s="92"/>
      <c r="M231" s="92"/>
      <c r="N231" s="89"/>
      <c r="O231" s="90"/>
    </row>
    <row r="232" spans="1:15">
      <c r="A232" s="88"/>
      <c r="B232" s="92"/>
      <c r="C232" s="92"/>
      <c r="D232" s="92"/>
      <c r="E232" s="92"/>
      <c r="F232" s="89"/>
      <c r="G232" s="90"/>
      <c r="H232" s="90"/>
      <c r="I232" s="88"/>
      <c r="J232" s="92"/>
      <c r="K232" s="92"/>
      <c r="L232" s="92"/>
      <c r="M232" s="92"/>
      <c r="N232" s="89"/>
      <c r="O232" s="90"/>
    </row>
    <row r="233" spans="1:15">
      <c r="A233" s="88"/>
      <c r="B233" s="92"/>
      <c r="C233" s="92"/>
      <c r="D233" s="92"/>
      <c r="E233" s="92"/>
      <c r="F233" s="89"/>
      <c r="G233" s="90"/>
      <c r="H233" s="90"/>
      <c r="I233" s="88"/>
      <c r="J233" s="92"/>
      <c r="K233" s="92"/>
      <c r="L233" s="92"/>
      <c r="M233" s="92"/>
      <c r="N233" s="89"/>
      <c r="O233" s="90"/>
    </row>
    <row r="234" spans="1:15">
      <c r="A234" s="88"/>
      <c r="B234" s="92"/>
      <c r="C234" s="92"/>
      <c r="D234" s="92"/>
      <c r="E234" s="92"/>
      <c r="F234" s="89"/>
      <c r="G234" s="90"/>
      <c r="H234" s="90"/>
      <c r="I234" s="88"/>
      <c r="J234" s="92"/>
      <c r="K234" s="92"/>
      <c r="L234" s="92"/>
      <c r="M234" s="92"/>
      <c r="N234" s="89"/>
      <c r="O234" s="90"/>
    </row>
    <row r="235" spans="1:15">
      <c r="A235" s="88"/>
      <c r="B235" s="92"/>
      <c r="C235" s="92"/>
      <c r="D235" s="92"/>
      <c r="E235" s="92"/>
      <c r="F235" s="89"/>
      <c r="G235" s="90"/>
      <c r="H235" s="90"/>
      <c r="I235" s="88"/>
      <c r="J235" s="92"/>
      <c r="K235" s="92"/>
      <c r="L235" s="92"/>
      <c r="M235" s="92"/>
      <c r="N235" s="89"/>
      <c r="O235" s="90"/>
    </row>
    <row r="236" spans="1:15">
      <c r="A236" s="88"/>
      <c r="B236" s="92"/>
      <c r="C236" s="92"/>
      <c r="D236" s="92"/>
      <c r="E236" s="92"/>
      <c r="F236" s="89"/>
      <c r="G236" s="90"/>
      <c r="H236" s="90"/>
      <c r="I236" s="88"/>
      <c r="J236" s="92"/>
      <c r="K236" s="92"/>
      <c r="L236" s="92"/>
      <c r="M236" s="92"/>
      <c r="N236" s="89"/>
      <c r="O236" s="90"/>
    </row>
    <row r="237" spans="1:15">
      <c r="A237" s="88"/>
      <c r="B237" s="92"/>
      <c r="C237" s="92"/>
      <c r="D237" s="92"/>
      <c r="E237" s="92"/>
      <c r="F237" s="89"/>
      <c r="G237" s="90"/>
      <c r="H237" s="90"/>
      <c r="I237" s="88"/>
      <c r="J237" s="92"/>
      <c r="K237" s="92"/>
      <c r="L237" s="92"/>
      <c r="M237" s="92"/>
      <c r="N237" s="89"/>
      <c r="O237" s="90"/>
    </row>
    <row r="238" spans="1:15">
      <c r="A238" s="88"/>
      <c r="B238" s="92"/>
      <c r="C238" s="92"/>
      <c r="D238" s="92"/>
      <c r="E238" s="92"/>
      <c r="F238" s="89"/>
      <c r="G238" s="90"/>
      <c r="H238" s="90"/>
      <c r="I238" s="88"/>
      <c r="J238" s="92"/>
      <c r="K238" s="92"/>
      <c r="L238" s="92"/>
      <c r="M238" s="92"/>
      <c r="N238" s="89"/>
      <c r="O238" s="90"/>
    </row>
    <row r="239" spans="1:15">
      <c r="A239" s="85"/>
      <c r="I239" s="85"/>
    </row>
    <row r="240" spans="1:15">
      <c r="A240" s="85"/>
      <c r="I240" s="85"/>
    </row>
    <row r="241" spans="1:9">
      <c r="A241" s="85"/>
      <c r="I241" s="85"/>
    </row>
    <row r="242" spans="1:9">
      <c r="A242" s="85"/>
      <c r="I242" s="85"/>
    </row>
    <row r="243" spans="1:9">
      <c r="A243" s="85"/>
      <c r="I243" s="85"/>
    </row>
    <row r="244" spans="1:9">
      <c r="A244" s="85"/>
      <c r="I244" s="85"/>
    </row>
    <row r="245" spans="1:9">
      <c r="A245" s="85"/>
      <c r="I245" s="85"/>
    </row>
    <row r="246" spans="1:9">
      <c r="A246" s="85"/>
      <c r="I246" s="85"/>
    </row>
    <row r="247" spans="1:9">
      <c r="A247" s="85"/>
      <c r="I247" s="85"/>
    </row>
    <row r="248" spans="1:9">
      <c r="A248" s="85"/>
      <c r="I248" s="85"/>
    </row>
    <row r="249" spans="1:9">
      <c r="A249" s="85"/>
      <c r="I249" s="85"/>
    </row>
    <row r="250" spans="1:9">
      <c r="A250" s="85"/>
      <c r="I250" s="85"/>
    </row>
    <row r="251" spans="1:9">
      <c r="A251" s="85"/>
      <c r="I251" s="85"/>
    </row>
    <row r="252" spans="1:9">
      <c r="A252" s="85"/>
      <c r="I252" s="85"/>
    </row>
    <row r="253" spans="1:9">
      <c r="A253" s="85"/>
      <c r="I253" s="85"/>
    </row>
    <row r="254" spans="1:9">
      <c r="A254" s="85"/>
      <c r="I254" s="85"/>
    </row>
    <row r="255" spans="1:9">
      <c r="A255" s="85"/>
      <c r="I255" s="85"/>
    </row>
    <row r="256" spans="1:9">
      <c r="A256" s="85"/>
      <c r="I256" s="85"/>
    </row>
    <row r="257" spans="1:9">
      <c r="A257" s="85"/>
      <c r="I257" s="85"/>
    </row>
    <row r="258" spans="1:9">
      <c r="A258" s="85"/>
      <c r="I258" s="85"/>
    </row>
    <row r="259" spans="1:9">
      <c r="A259" s="85"/>
      <c r="I259" s="85"/>
    </row>
    <row r="260" spans="1:9">
      <c r="A260" s="85"/>
      <c r="I260" s="85"/>
    </row>
    <row r="261" spans="1:9">
      <c r="A261" s="85"/>
      <c r="I261" s="85"/>
    </row>
    <row r="262" spans="1:9">
      <c r="A262" s="85"/>
      <c r="I262" s="85"/>
    </row>
    <row r="263" spans="1:9">
      <c r="A263" s="85"/>
      <c r="I263" s="85"/>
    </row>
    <row r="264" spans="1:9">
      <c r="A264" s="85"/>
      <c r="I264" s="85"/>
    </row>
    <row r="265" spans="1:9">
      <c r="A265" s="85"/>
      <c r="I265" s="85"/>
    </row>
    <row r="266" spans="1:9">
      <c r="A266" s="85"/>
      <c r="I266" s="85"/>
    </row>
    <row r="267" spans="1:9">
      <c r="A267" s="85"/>
      <c r="I267" s="85"/>
    </row>
    <row r="268" spans="1:9">
      <c r="A268" s="85"/>
      <c r="I268" s="85"/>
    </row>
    <row r="269" spans="1:9">
      <c r="A269" s="85"/>
      <c r="I269" s="85"/>
    </row>
    <row r="270" spans="1:9">
      <c r="A270" s="85"/>
      <c r="I270" s="85"/>
    </row>
    <row r="271" spans="1:9">
      <c r="A271" s="85"/>
      <c r="I271" s="85"/>
    </row>
    <row r="272" spans="1:9">
      <c r="A272" s="85"/>
      <c r="I272" s="85"/>
    </row>
    <row r="273" spans="1:9">
      <c r="A273" s="85"/>
      <c r="I273" s="85"/>
    </row>
    <row r="274" spans="1:9">
      <c r="A274" s="85"/>
      <c r="I274" s="85"/>
    </row>
    <row r="275" spans="1:9">
      <c r="A275" s="85"/>
      <c r="I275" s="85"/>
    </row>
    <row r="276" spans="1:9">
      <c r="A276" s="85"/>
      <c r="I276" s="85"/>
    </row>
    <row r="277" spans="1:9">
      <c r="A277" s="85"/>
      <c r="I277" s="85"/>
    </row>
    <row r="278" spans="1:9">
      <c r="A278" s="85"/>
      <c r="I278" s="85"/>
    </row>
    <row r="279" spans="1:9">
      <c r="A279" s="85"/>
      <c r="I279" s="85"/>
    </row>
    <row r="280" spans="1:9">
      <c r="A280" s="85"/>
      <c r="I280" s="85"/>
    </row>
    <row r="281" spans="1:9">
      <c r="A281" s="85"/>
      <c r="I281" s="85"/>
    </row>
    <row r="282" spans="1:9">
      <c r="A282" s="85"/>
      <c r="I282" s="85"/>
    </row>
    <row r="283" spans="1:9">
      <c r="A283" s="85"/>
      <c r="I283" s="85"/>
    </row>
    <row r="284" spans="1:9">
      <c r="A284" s="85"/>
      <c r="I284" s="85"/>
    </row>
    <row r="285" spans="1:9">
      <c r="A285" s="85"/>
      <c r="I285" s="85"/>
    </row>
    <row r="286" spans="1:9">
      <c r="A286" s="85"/>
      <c r="I286" s="85"/>
    </row>
    <row r="287" spans="1:9">
      <c r="A287" s="85"/>
      <c r="I287" s="85"/>
    </row>
    <row r="288" spans="1:9">
      <c r="A288" s="85"/>
      <c r="I288" s="85"/>
    </row>
    <row r="289" spans="1:9">
      <c r="A289" s="85"/>
      <c r="I289" s="85"/>
    </row>
    <row r="290" spans="1:9">
      <c r="A290" s="85"/>
      <c r="I290" s="85"/>
    </row>
    <row r="291" spans="1:9">
      <c r="A291" s="85"/>
      <c r="I291" s="85"/>
    </row>
    <row r="292" spans="1:9">
      <c r="A292" s="85"/>
      <c r="I292" s="85"/>
    </row>
    <row r="293" spans="1:9">
      <c r="A293" s="85"/>
      <c r="I293" s="85"/>
    </row>
    <row r="294" spans="1:9">
      <c r="A294" s="85"/>
      <c r="I294" s="85"/>
    </row>
    <row r="295" spans="1:9">
      <c r="A295" s="85"/>
      <c r="I295" s="85"/>
    </row>
    <row r="296" spans="1:9">
      <c r="A296" s="85"/>
      <c r="I296" s="85"/>
    </row>
    <row r="297" spans="1:9">
      <c r="A297" s="85"/>
      <c r="I297" s="85"/>
    </row>
    <row r="298" spans="1:9">
      <c r="A298" s="85"/>
      <c r="I298" s="85"/>
    </row>
    <row r="299" spans="1:9">
      <c r="A299" s="85"/>
      <c r="I299" s="85"/>
    </row>
    <row r="300" spans="1:9">
      <c r="A300" s="85"/>
      <c r="I300" s="85"/>
    </row>
    <row r="301" spans="1:9">
      <c r="A301" s="85"/>
      <c r="I301" s="85"/>
    </row>
    <row r="302" spans="1:9">
      <c r="A302" s="85"/>
      <c r="I302" s="85"/>
    </row>
    <row r="303" spans="1:9">
      <c r="A303" s="85"/>
      <c r="I303" s="85"/>
    </row>
    <row r="304" spans="1:9">
      <c r="A304" s="85"/>
      <c r="I304" s="85"/>
    </row>
    <row r="305" spans="1:9">
      <c r="A305" s="85"/>
      <c r="I305" s="85"/>
    </row>
    <row r="306" spans="1:9">
      <c r="A306" s="85"/>
      <c r="I306" s="85"/>
    </row>
    <row r="307" spans="1:9">
      <c r="A307" s="85"/>
      <c r="I307" s="85"/>
    </row>
    <row r="308" spans="1:9">
      <c r="A308" s="85"/>
      <c r="I308" s="85"/>
    </row>
    <row r="309" spans="1:9">
      <c r="A309" s="85"/>
      <c r="I309" s="85"/>
    </row>
    <row r="310" spans="1:9">
      <c r="A310" s="85"/>
      <c r="I310" s="85"/>
    </row>
    <row r="311" spans="1:9">
      <c r="A311" s="85"/>
      <c r="I311" s="85"/>
    </row>
    <row r="312" spans="1:9">
      <c r="A312" s="85"/>
      <c r="I312" s="85"/>
    </row>
    <row r="313" spans="1:9">
      <c r="A313" s="85"/>
      <c r="I313" s="85"/>
    </row>
    <row r="314" spans="1:9">
      <c r="A314" s="85"/>
      <c r="I314" s="85"/>
    </row>
    <row r="315" spans="1:9">
      <c r="A315" s="85"/>
      <c r="I315" s="85"/>
    </row>
    <row r="316" spans="1:9">
      <c r="A316" s="85"/>
      <c r="I316" s="85"/>
    </row>
    <row r="317" spans="1:9">
      <c r="A317" s="85"/>
      <c r="I317" s="85"/>
    </row>
    <row r="318" spans="1:9">
      <c r="A318" s="85"/>
      <c r="I318" s="85"/>
    </row>
    <row r="319" spans="1:9">
      <c r="I319" s="85"/>
    </row>
    <row r="320" spans="1:9">
      <c r="I320" s="85"/>
    </row>
    <row r="321" spans="9:9">
      <c r="I321" s="85"/>
    </row>
    <row r="322" spans="9:9">
      <c r="I322" s="85"/>
    </row>
    <row r="323" spans="9:9">
      <c r="I323" s="85"/>
    </row>
    <row r="324" spans="9:9">
      <c r="I324" s="85"/>
    </row>
    <row r="325" spans="9:9">
      <c r="I325" s="85"/>
    </row>
    <row r="326" spans="9:9">
      <c r="I326" s="85"/>
    </row>
    <row r="327" spans="9:9">
      <c r="I327" s="85"/>
    </row>
    <row r="328" spans="9:9">
      <c r="I328" s="85"/>
    </row>
    <row r="329" spans="9:9">
      <c r="I329" s="85"/>
    </row>
    <row r="330" spans="9:9">
      <c r="I330" s="85"/>
    </row>
    <row r="331" spans="9:9">
      <c r="I331" s="85"/>
    </row>
    <row r="332" spans="9:9">
      <c r="I332" s="85"/>
    </row>
    <row r="333" spans="9:9">
      <c r="I333" s="85"/>
    </row>
    <row r="334" spans="9:9">
      <c r="I334" s="85"/>
    </row>
    <row r="335" spans="9:9">
      <c r="I335" s="85"/>
    </row>
    <row r="336" spans="9:9">
      <c r="I336" s="85"/>
    </row>
    <row r="337" spans="9:9">
      <c r="I337" s="85"/>
    </row>
    <row r="338" spans="9:9">
      <c r="I338" s="85"/>
    </row>
    <row r="339" spans="9:9">
      <c r="I339" s="85"/>
    </row>
    <row r="340" spans="9:9">
      <c r="I340" s="85"/>
    </row>
    <row r="341" spans="9:9">
      <c r="I341" s="85"/>
    </row>
    <row r="342" spans="9:9">
      <c r="I342" s="85"/>
    </row>
    <row r="343" spans="9:9">
      <c r="I343" s="85"/>
    </row>
    <row r="344" spans="9:9">
      <c r="I344" s="85"/>
    </row>
    <row r="345" spans="9:9">
      <c r="I345" s="85"/>
    </row>
    <row r="346" spans="9:9">
      <c r="I346" s="85"/>
    </row>
    <row r="347" spans="9:9">
      <c r="I347" s="85"/>
    </row>
    <row r="348" spans="9:9">
      <c r="I348" s="85"/>
    </row>
    <row r="349" spans="9:9">
      <c r="I349" s="85"/>
    </row>
    <row r="350" spans="9:9">
      <c r="I350" s="85"/>
    </row>
    <row r="351" spans="9:9">
      <c r="I351" s="85"/>
    </row>
    <row r="352" spans="9:9">
      <c r="I352" s="85"/>
    </row>
    <row r="353" spans="9:9">
      <c r="I353" s="85"/>
    </row>
    <row r="354" spans="9:9">
      <c r="I354" s="85"/>
    </row>
    <row r="355" spans="9:9">
      <c r="I355" s="85"/>
    </row>
    <row r="356" spans="9:9">
      <c r="I356" s="85"/>
    </row>
    <row r="357" spans="9:9">
      <c r="I357" s="85"/>
    </row>
    <row r="358" spans="9:9">
      <c r="I358" s="85"/>
    </row>
    <row r="359" spans="9:9">
      <c r="I359" s="85"/>
    </row>
    <row r="360" spans="9:9">
      <c r="I360" s="85"/>
    </row>
    <row r="361" spans="9:9">
      <c r="I361" s="85"/>
    </row>
    <row r="362" spans="9:9">
      <c r="I362" s="85"/>
    </row>
    <row r="363" spans="9:9">
      <c r="I363" s="85"/>
    </row>
    <row r="364" spans="9:9">
      <c r="I364" s="85"/>
    </row>
    <row r="365" spans="9:9">
      <c r="I365" s="85"/>
    </row>
    <row r="366" spans="9:9">
      <c r="I366" s="85"/>
    </row>
    <row r="367" spans="9:9">
      <c r="I367" s="85"/>
    </row>
    <row r="368" spans="9:9">
      <c r="I368" s="85"/>
    </row>
    <row r="369" spans="9:9">
      <c r="I369" s="85"/>
    </row>
    <row r="370" spans="9:9">
      <c r="I370" s="85"/>
    </row>
    <row r="371" spans="9:9">
      <c r="I371" s="85"/>
    </row>
    <row r="372" spans="9:9">
      <c r="I372" s="85"/>
    </row>
    <row r="373" spans="9:9">
      <c r="I373" s="85"/>
    </row>
    <row r="374" spans="9:9">
      <c r="I374" s="85"/>
    </row>
    <row r="375" spans="9:9">
      <c r="I375" s="85"/>
    </row>
    <row r="376" spans="9:9">
      <c r="I376" s="85"/>
    </row>
    <row r="377" spans="9:9">
      <c r="I377" s="85"/>
    </row>
    <row r="378" spans="9:9">
      <c r="I378" s="85"/>
    </row>
    <row r="379" spans="9:9">
      <c r="I379" s="85"/>
    </row>
    <row r="380" spans="9:9">
      <c r="I380" s="85"/>
    </row>
    <row r="381" spans="9:9">
      <c r="I381" s="85"/>
    </row>
    <row r="382" spans="9:9">
      <c r="I382" s="85"/>
    </row>
    <row r="383" spans="9:9">
      <c r="I383" s="85"/>
    </row>
    <row r="384" spans="9:9">
      <c r="I384" s="85"/>
    </row>
    <row r="385" spans="9:9">
      <c r="I385" s="85"/>
    </row>
    <row r="386" spans="9:9">
      <c r="I386" s="85"/>
    </row>
    <row r="387" spans="9:9">
      <c r="I387" s="85"/>
    </row>
    <row r="388" spans="9:9">
      <c r="I388" s="85"/>
    </row>
    <row r="389" spans="9:9">
      <c r="I389" s="85"/>
    </row>
    <row r="390" spans="9:9">
      <c r="I390" s="85"/>
    </row>
    <row r="391" spans="9:9">
      <c r="I391" s="85"/>
    </row>
    <row r="392" spans="9:9">
      <c r="I392" s="85"/>
    </row>
    <row r="393" spans="9:9">
      <c r="I393" s="85"/>
    </row>
    <row r="394" spans="9:9">
      <c r="I394" s="85"/>
    </row>
    <row r="395" spans="9:9">
      <c r="I395" s="85"/>
    </row>
    <row r="396" spans="9:9">
      <c r="I396" s="85"/>
    </row>
    <row r="397" spans="9:9">
      <c r="I397" s="85"/>
    </row>
    <row r="398" spans="9:9">
      <c r="I398" s="85"/>
    </row>
    <row r="399" spans="9:9">
      <c r="I399" s="85"/>
    </row>
    <row r="400" spans="9:9">
      <c r="I400" s="85"/>
    </row>
    <row r="401" spans="9:9">
      <c r="I401" s="85"/>
    </row>
    <row r="402" spans="9:9">
      <c r="I402" s="85"/>
    </row>
    <row r="403" spans="9:9">
      <c r="I403" s="85"/>
    </row>
    <row r="404" spans="9:9">
      <c r="I404" s="85"/>
    </row>
    <row r="405" spans="9:9">
      <c r="I405" s="85"/>
    </row>
    <row r="406" spans="9:9">
      <c r="I406" s="85"/>
    </row>
    <row r="407" spans="9:9">
      <c r="I407" s="85"/>
    </row>
    <row r="408" spans="9:9">
      <c r="I408" s="85"/>
    </row>
    <row r="409" spans="9:9">
      <c r="I409" s="85"/>
    </row>
    <row r="410" spans="9:9">
      <c r="I410" s="85"/>
    </row>
    <row r="411" spans="9:9">
      <c r="I411" s="85"/>
    </row>
    <row r="412" spans="9:9">
      <c r="I412" s="85"/>
    </row>
    <row r="413" spans="9:9">
      <c r="I413" s="85"/>
    </row>
    <row r="414" spans="9:9">
      <c r="I414" s="85"/>
    </row>
    <row r="415" spans="9:9">
      <c r="I415" s="85"/>
    </row>
    <row r="416" spans="9:9">
      <c r="I416" s="85"/>
    </row>
    <row r="417" spans="9:9">
      <c r="I417" s="85"/>
    </row>
    <row r="418" spans="9:9">
      <c r="I418" s="85"/>
    </row>
    <row r="419" spans="9:9">
      <c r="I419" s="85"/>
    </row>
    <row r="420" spans="9:9">
      <c r="I420" s="85"/>
    </row>
    <row r="421" spans="9:9">
      <c r="I421" s="85"/>
    </row>
    <row r="422" spans="9:9">
      <c r="I422" s="85"/>
    </row>
    <row r="423" spans="9:9">
      <c r="I423" s="85"/>
    </row>
    <row r="424" spans="9:9">
      <c r="I424" s="85"/>
    </row>
    <row r="425" spans="9:9">
      <c r="I425" s="85"/>
    </row>
    <row r="426" spans="9:9">
      <c r="I426" s="85"/>
    </row>
    <row r="427" spans="9:9">
      <c r="I427" s="85"/>
    </row>
    <row r="428" spans="9:9">
      <c r="I428" s="85"/>
    </row>
    <row r="429" spans="9:9">
      <c r="I429" s="85"/>
    </row>
    <row r="430" spans="9:9">
      <c r="I430" s="85"/>
    </row>
    <row r="431" spans="9:9">
      <c r="I431" s="85"/>
    </row>
    <row r="432" spans="9:9">
      <c r="I432" s="85"/>
    </row>
    <row r="433" spans="9:9">
      <c r="I433" s="85"/>
    </row>
    <row r="434" spans="9:9">
      <c r="I434" s="85"/>
    </row>
    <row r="435" spans="9:9">
      <c r="I435" s="85"/>
    </row>
    <row r="436" spans="9:9">
      <c r="I436" s="85"/>
    </row>
    <row r="437" spans="9:9">
      <c r="I437" s="85"/>
    </row>
    <row r="438" spans="9:9">
      <c r="I438" s="85"/>
    </row>
    <row r="439" spans="9:9">
      <c r="I439" s="85"/>
    </row>
    <row r="440" spans="9:9">
      <c r="I440" s="85"/>
    </row>
    <row r="441" spans="9:9">
      <c r="I441" s="85"/>
    </row>
    <row r="442" spans="9:9">
      <c r="I442" s="85"/>
    </row>
    <row r="443" spans="9:9">
      <c r="I443" s="85"/>
    </row>
    <row r="444" spans="9:9">
      <c r="I444" s="85"/>
    </row>
    <row r="445" spans="9:9">
      <c r="I445" s="85"/>
    </row>
    <row r="446" spans="9:9">
      <c r="I446" s="85"/>
    </row>
    <row r="447" spans="9:9">
      <c r="I447" s="85"/>
    </row>
    <row r="448" spans="9:9">
      <c r="I448" s="85"/>
    </row>
    <row r="449" spans="9:9">
      <c r="I449" s="85"/>
    </row>
    <row r="450" spans="9:9">
      <c r="I450" s="85"/>
    </row>
    <row r="451" spans="9:9">
      <c r="I451" s="85"/>
    </row>
    <row r="452" spans="9:9">
      <c r="I452" s="85"/>
    </row>
    <row r="453" spans="9:9">
      <c r="I453" s="85"/>
    </row>
    <row r="454" spans="9:9">
      <c r="I454" s="85"/>
    </row>
    <row r="455" spans="9:9">
      <c r="I455" s="85"/>
    </row>
    <row r="456" spans="9:9">
      <c r="I456" s="85"/>
    </row>
    <row r="457" spans="9:9">
      <c r="I457" s="85"/>
    </row>
    <row r="458" spans="9:9">
      <c r="I458" s="85"/>
    </row>
    <row r="459" spans="9:9">
      <c r="I459" s="85"/>
    </row>
    <row r="460" spans="9:9">
      <c r="I460" s="85"/>
    </row>
    <row r="461" spans="9:9">
      <c r="I461" s="85"/>
    </row>
    <row r="462" spans="9:9">
      <c r="I462" s="85"/>
    </row>
    <row r="463" spans="9:9">
      <c r="I463" s="85"/>
    </row>
    <row r="464" spans="9:9">
      <c r="I464" s="85"/>
    </row>
    <row r="465" spans="9:9">
      <c r="I465" s="85"/>
    </row>
    <row r="466" spans="9:9">
      <c r="I466" s="85"/>
    </row>
    <row r="467" spans="9:9">
      <c r="I467" s="85"/>
    </row>
    <row r="468" spans="9:9">
      <c r="I468" s="85"/>
    </row>
    <row r="469" spans="9:9">
      <c r="I469" s="85"/>
    </row>
    <row r="470" spans="9:9">
      <c r="I470" s="85"/>
    </row>
    <row r="471" spans="9:9">
      <c r="I471" s="85"/>
    </row>
    <row r="472" spans="9:9">
      <c r="I472" s="85"/>
    </row>
    <row r="473" spans="9:9">
      <c r="I473" s="85"/>
    </row>
    <row r="474" spans="9:9">
      <c r="I474" s="85"/>
    </row>
    <row r="475" spans="9:9">
      <c r="I475" s="85"/>
    </row>
    <row r="476" spans="9:9">
      <c r="I476" s="85"/>
    </row>
    <row r="477" spans="9:9">
      <c r="I477" s="85"/>
    </row>
    <row r="478" spans="9:9">
      <c r="I478" s="85"/>
    </row>
    <row r="479" spans="9:9">
      <c r="I479" s="85"/>
    </row>
    <row r="480" spans="9:9">
      <c r="I480" s="85"/>
    </row>
    <row r="481" spans="9:9">
      <c r="I481" s="85"/>
    </row>
    <row r="482" spans="9:9">
      <c r="I482" s="85"/>
    </row>
    <row r="483" spans="9:9">
      <c r="I483" s="85"/>
    </row>
    <row r="484" spans="9:9">
      <c r="I484" s="85"/>
    </row>
    <row r="485" spans="9:9">
      <c r="I485" s="85"/>
    </row>
    <row r="486" spans="9:9">
      <c r="I486" s="85"/>
    </row>
    <row r="487" spans="9:9">
      <c r="I487" s="85"/>
    </row>
    <row r="488" spans="9:9">
      <c r="I488" s="85"/>
    </row>
    <row r="489" spans="9:9">
      <c r="I489" s="85"/>
    </row>
    <row r="490" spans="9:9">
      <c r="I490" s="85"/>
    </row>
    <row r="491" spans="9:9">
      <c r="I491" s="85"/>
    </row>
    <row r="492" spans="9:9">
      <c r="I492" s="85"/>
    </row>
    <row r="493" spans="9:9">
      <c r="I493" s="85"/>
    </row>
    <row r="494" spans="9:9">
      <c r="I494" s="85"/>
    </row>
    <row r="495" spans="9:9">
      <c r="I495" s="85"/>
    </row>
    <row r="496" spans="9:9">
      <c r="I496" s="85"/>
    </row>
    <row r="497" spans="9:9">
      <c r="I497" s="85"/>
    </row>
    <row r="498" spans="9:9">
      <c r="I498" s="85"/>
    </row>
    <row r="499" spans="9:9">
      <c r="I499" s="85"/>
    </row>
    <row r="500" spans="9:9">
      <c r="I500" s="85"/>
    </row>
    <row r="501" spans="9:9">
      <c r="I501" s="85"/>
    </row>
    <row r="502" spans="9:9">
      <c r="I502" s="85"/>
    </row>
    <row r="503" spans="9:9">
      <c r="I503" s="85"/>
    </row>
    <row r="504" spans="9:9">
      <c r="I504" s="85"/>
    </row>
    <row r="505" spans="9:9">
      <c r="I505" s="85"/>
    </row>
    <row r="506" spans="9:9">
      <c r="I506" s="85"/>
    </row>
    <row r="507" spans="9:9">
      <c r="I507" s="85"/>
    </row>
    <row r="508" spans="9:9">
      <c r="I508" s="85"/>
    </row>
    <row r="509" spans="9:9">
      <c r="I509" s="85"/>
    </row>
    <row r="510" spans="9:9">
      <c r="I510" s="85"/>
    </row>
    <row r="511" spans="9:9">
      <c r="I511" s="85"/>
    </row>
    <row r="512" spans="9:9">
      <c r="I512" s="85"/>
    </row>
    <row r="513" spans="9:9">
      <c r="I513" s="85"/>
    </row>
    <row r="514" spans="9:9">
      <c r="I514" s="85"/>
    </row>
    <row r="515" spans="9:9">
      <c r="I515" s="85"/>
    </row>
    <row r="516" spans="9:9">
      <c r="I516" s="85"/>
    </row>
    <row r="517" spans="9:9">
      <c r="I517" s="85"/>
    </row>
    <row r="518" spans="9:9">
      <c r="I518" s="85"/>
    </row>
    <row r="519" spans="9:9">
      <c r="I519" s="85"/>
    </row>
    <row r="520" spans="9:9">
      <c r="I520" s="85"/>
    </row>
    <row r="521" spans="9:9">
      <c r="I521" s="85"/>
    </row>
    <row r="522" spans="9:9">
      <c r="I522" s="85"/>
    </row>
    <row r="523" spans="9:9">
      <c r="I523" s="85"/>
    </row>
    <row r="524" spans="9:9">
      <c r="I524" s="85"/>
    </row>
    <row r="525" spans="9:9">
      <c r="I525" s="85"/>
    </row>
    <row r="526" spans="9:9">
      <c r="I526" s="85"/>
    </row>
    <row r="527" spans="9:9">
      <c r="I527" s="85"/>
    </row>
    <row r="528" spans="9:9">
      <c r="I528" s="85"/>
    </row>
    <row r="529" spans="9:9">
      <c r="I529" s="85"/>
    </row>
    <row r="530" spans="9:9">
      <c r="I530" s="85"/>
    </row>
    <row r="531" spans="9:9">
      <c r="I531" s="85"/>
    </row>
    <row r="532" spans="9:9">
      <c r="I532" s="85"/>
    </row>
    <row r="533" spans="9:9">
      <c r="I533" s="85"/>
    </row>
    <row r="534" spans="9:9">
      <c r="I534" s="85"/>
    </row>
    <row r="535" spans="9:9">
      <c r="I535" s="85"/>
    </row>
    <row r="536" spans="9:9">
      <c r="I536" s="85"/>
    </row>
    <row r="537" spans="9:9">
      <c r="I537" s="85"/>
    </row>
    <row r="538" spans="9:9">
      <c r="I538" s="85"/>
    </row>
    <row r="539" spans="9:9">
      <c r="I539" s="85"/>
    </row>
    <row r="540" spans="9:9">
      <c r="I540" s="85"/>
    </row>
    <row r="541" spans="9:9">
      <c r="I541" s="85"/>
    </row>
    <row r="542" spans="9:9">
      <c r="I542" s="85"/>
    </row>
    <row r="543" spans="9:9">
      <c r="I543" s="85"/>
    </row>
    <row r="544" spans="9:9">
      <c r="I544" s="85"/>
    </row>
    <row r="545" spans="9:9">
      <c r="I545" s="85"/>
    </row>
    <row r="546" spans="9:9">
      <c r="I546" s="85"/>
    </row>
    <row r="547" spans="9:9">
      <c r="I547" s="85"/>
    </row>
    <row r="548" spans="9:9">
      <c r="I548" s="85"/>
    </row>
    <row r="549" spans="9:9">
      <c r="I549" s="85"/>
    </row>
    <row r="550" spans="9:9">
      <c r="I550" s="85"/>
    </row>
    <row r="551" spans="9:9">
      <c r="I551" s="85"/>
    </row>
    <row r="552" spans="9:9">
      <c r="I552" s="85"/>
    </row>
    <row r="553" spans="9:9">
      <c r="I553" s="85"/>
    </row>
    <row r="554" spans="9:9">
      <c r="I554" s="85"/>
    </row>
    <row r="555" spans="9:9">
      <c r="I555" s="85"/>
    </row>
    <row r="556" spans="9:9">
      <c r="I556" s="85"/>
    </row>
    <row r="557" spans="9:9">
      <c r="I557" s="85"/>
    </row>
    <row r="558" spans="9:9">
      <c r="I558" s="85"/>
    </row>
    <row r="559" spans="9:9">
      <c r="I559" s="85"/>
    </row>
    <row r="560" spans="9:9">
      <c r="I560" s="85"/>
    </row>
    <row r="561" spans="9:9">
      <c r="I561" s="85"/>
    </row>
    <row r="562" spans="9:9">
      <c r="I562" s="85"/>
    </row>
    <row r="563" spans="9:9">
      <c r="I563" s="85"/>
    </row>
    <row r="564" spans="9:9">
      <c r="I564" s="85"/>
    </row>
    <row r="565" spans="9:9">
      <c r="I565" s="85"/>
    </row>
    <row r="566" spans="9:9">
      <c r="I566" s="85"/>
    </row>
    <row r="567" spans="9:9">
      <c r="I567" s="85"/>
    </row>
    <row r="568" spans="9:9">
      <c r="I568" s="85"/>
    </row>
    <row r="569" spans="9:9">
      <c r="I569" s="85"/>
    </row>
    <row r="570" spans="9:9">
      <c r="I570" s="85"/>
    </row>
    <row r="571" spans="9:9">
      <c r="I571" s="85"/>
    </row>
    <row r="572" spans="9:9">
      <c r="I572" s="85"/>
    </row>
    <row r="573" spans="9:9">
      <c r="I573" s="85"/>
    </row>
    <row r="574" spans="9:9">
      <c r="I574" s="85"/>
    </row>
    <row r="575" spans="9:9">
      <c r="I575" s="85"/>
    </row>
    <row r="576" spans="9:9">
      <c r="I576" s="85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58"/>
  <sheetViews>
    <sheetView topLeftCell="A2" workbookViewId="0">
      <selection activeCell="C27" sqref="C27"/>
    </sheetView>
  </sheetViews>
  <sheetFormatPr defaultColWidth="8" defaultRowHeight="10.199999999999999"/>
  <cols>
    <col min="1" max="1" width="32.44140625" style="52" customWidth="1"/>
    <col min="2" max="2" width="8" style="52" customWidth="1"/>
    <col min="3" max="3" width="15" style="52" customWidth="1"/>
    <col min="4" max="16384" width="8" style="52"/>
  </cols>
  <sheetData>
    <row r="1" spans="1:3" ht="12.6">
      <c r="A1" s="51" t="s">
        <v>43</v>
      </c>
    </row>
    <row r="2" spans="1:3" ht="12.6">
      <c r="A2" s="51" t="s">
        <v>61</v>
      </c>
    </row>
    <row r="3" spans="1:3" ht="12.6">
      <c r="A3" s="51" t="str">
        <f>dpr!R3</f>
        <v>As of November 21, 2001</v>
      </c>
    </row>
    <row r="4" spans="1:3" ht="12.6">
      <c r="A4" s="51" t="s">
        <v>44</v>
      </c>
    </row>
    <row r="7" spans="1:3">
      <c r="A7" s="53" t="s">
        <v>45</v>
      </c>
      <c r="C7" s="54" t="s">
        <v>6</v>
      </c>
    </row>
    <row r="8" spans="1:3">
      <c r="A8" s="52" t="s">
        <v>46</v>
      </c>
      <c r="C8" s="55">
        <v>3953391</v>
      </c>
    </row>
    <row r="11" spans="1:3">
      <c r="A11" s="53" t="s">
        <v>49</v>
      </c>
      <c r="C11" s="54" t="s">
        <v>6</v>
      </c>
    </row>
    <row r="12" spans="1:3">
      <c r="A12" s="52" t="s">
        <v>46</v>
      </c>
      <c r="C12" s="55">
        <v>3928805</v>
      </c>
    </row>
    <row r="13" spans="1:3">
      <c r="A13" s="52" t="s">
        <v>64</v>
      </c>
      <c r="C13" s="66">
        <f>'[1]POWER SUM'!$C$15</f>
        <v>3702958</v>
      </c>
    </row>
    <row r="14" spans="1:3">
      <c r="A14" s="52" t="s">
        <v>65</v>
      </c>
      <c r="C14" s="66">
        <f>'[2]GAS SUM'!$C$15</f>
        <v>681358</v>
      </c>
    </row>
    <row r="15" spans="1:3">
      <c r="C15" s="65"/>
    </row>
    <row r="16" spans="1:3">
      <c r="C16" s="65"/>
    </row>
    <row r="17" spans="1:3">
      <c r="A17" s="52" t="s">
        <v>67</v>
      </c>
      <c r="C17" s="65"/>
    </row>
    <row r="18" spans="1:3">
      <c r="A18" s="52" t="s">
        <v>59</v>
      </c>
      <c r="C18" s="68">
        <f>'[1]POWER SUM'!$C$18</f>
        <v>-4509003.6061999947</v>
      </c>
    </row>
    <row r="19" spans="1:3">
      <c r="A19" s="52" t="s">
        <v>60</v>
      </c>
      <c r="C19" s="68">
        <f>'[2]GAS SUM'!$C$18</f>
        <v>-6831363.6963999998</v>
      </c>
    </row>
    <row r="20" spans="1:3">
      <c r="C20" s="67"/>
    </row>
    <row r="21" spans="1:3">
      <c r="A21" s="52" t="s">
        <v>68</v>
      </c>
      <c r="C21" s="67"/>
    </row>
    <row r="22" spans="1:3">
      <c r="A22" s="52" t="s">
        <v>59</v>
      </c>
      <c r="C22" s="68">
        <f>'[1]POWER SUM'!$C$19</f>
        <v>-4196393.3071999997</v>
      </c>
    </row>
    <row r="23" spans="1:3">
      <c r="A23" s="52" t="s">
        <v>60</v>
      </c>
      <c r="C23" s="68">
        <f>'[2]GAS SUM'!$C$19</f>
        <v>-9392957.5381000005</v>
      </c>
    </row>
    <row r="24" spans="1:3">
      <c r="C24" s="65"/>
    </row>
    <row r="25" spans="1:3">
      <c r="A25" s="52" t="s">
        <v>47</v>
      </c>
      <c r="C25" s="56">
        <f>SUM(C26:C27)</f>
        <v>1719544</v>
      </c>
    </row>
    <row r="26" spans="1:3">
      <c r="A26" s="52" t="s">
        <v>59</v>
      </c>
      <c r="C26" s="56">
        <f>'[1]POWER SUM'!$C$16</f>
        <v>512609</v>
      </c>
    </row>
    <row r="27" spans="1:3">
      <c r="A27" s="52" t="s">
        <v>60</v>
      </c>
      <c r="C27" s="56">
        <f>'[2]GAS SUM'!$C$16</f>
        <v>1206935</v>
      </c>
    </row>
    <row r="28" spans="1:3">
      <c r="C28" s="56"/>
    </row>
    <row r="29" spans="1:3">
      <c r="A29" s="52" t="s">
        <v>48</v>
      </c>
      <c r="C29" s="56">
        <f>SUM(C30:C31)</f>
        <v>4909984</v>
      </c>
    </row>
    <row r="30" spans="1:3">
      <c r="A30" s="52" t="s">
        <v>59</v>
      </c>
      <c r="C30" s="56">
        <f>'[1]POWER SUM'!$C$17</f>
        <v>4123324</v>
      </c>
    </row>
    <row r="31" spans="1:3">
      <c r="A31" s="52" t="s">
        <v>60</v>
      </c>
      <c r="C31" s="56">
        <f>'[2]GAS SUM'!$C$17</f>
        <v>786660</v>
      </c>
    </row>
    <row r="33" spans="1:3">
      <c r="A33" s="53" t="s">
        <v>50</v>
      </c>
    </row>
    <row r="34" spans="1:3">
      <c r="A34" s="52" t="s">
        <v>46</v>
      </c>
      <c r="C34" s="55">
        <v>121588</v>
      </c>
    </row>
    <row r="35" spans="1:3">
      <c r="A35" s="52" t="s">
        <v>64</v>
      </c>
      <c r="C35" s="56">
        <f>'[1]POWER SUM'!$C$23</f>
        <v>64697</v>
      </c>
    </row>
    <row r="36" spans="1:3">
      <c r="A36" s="52" t="s">
        <v>65</v>
      </c>
      <c r="C36" s="56">
        <f>'[2]GAS SUM'!$C$23</f>
        <v>73108</v>
      </c>
    </row>
    <row r="38" spans="1:3">
      <c r="A38" s="52" t="s">
        <v>68</v>
      </c>
    </row>
    <row r="39" spans="1:3">
      <c r="A39" s="52" t="s">
        <v>64</v>
      </c>
      <c r="C39" s="58">
        <f>'[1]POWER SUM'!$C$25</f>
        <v>-61600</v>
      </c>
    </row>
    <row r="40" spans="1:3">
      <c r="A40" s="52" t="s">
        <v>65</v>
      </c>
      <c r="C40" s="58">
        <f>'[2]GAS SUM'!$C$25</f>
        <v>-399999.99979999999</v>
      </c>
    </row>
    <row r="42" spans="1:3">
      <c r="A42" s="57" t="s">
        <v>62</v>
      </c>
    </row>
    <row r="44" spans="1:3">
      <c r="A44" s="53" t="s">
        <v>35</v>
      </c>
    </row>
    <row r="45" spans="1:3">
      <c r="A45" s="52" t="s">
        <v>51</v>
      </c>
      <c r="C45" s="58">
        <f>'[2]GAS SUM'!$C$24</f>
        <v>-399999.99979999999</v>
      </c>
    </row>
    <row r="46" spans="1:3">
      <c r="A46" s="52" t="s">
        <v>47</v>
      </c>
      <c r="C46" s="56">
        <f>'[2]GAS SUM'!$C$26</f>
        <v>109520</v>
      </c>
    </row>
    <row r="47" spans="1:3">
      <c r="A47" s="52" t="s">
        <v>48</v>
      </c>
      <c r="C47" s="56">
        <f>'[2]GAS SUM'!$C$27</f>
        <v>197423</v>
      </c>
    </row>
    <row r="48" spans="1:3">
      <c r="A48" s="59" t="s">
        <v>52</v>
      </c>
      <c r="C48" s="56">
        <f>'[2]GAS SUM'!$C$28</f>
        <v>77212.939999999944</v>
      </c>
    </row>
    <row r="49" spans="1:3">
      <c r="A49" s="59" t="s">
        <v>53</v>
      </c>
      <c r="C49" s="56">
        <f>'[2]GAS SUM'!$C$29</f>
        <v>-655453.06000000006</v>
      </c>
    </row>
    <row r="50" spans="1:3">
      <c r="A50" s="59" t="s">
        <v>54</v>
      </c>
      <c r="C50" s="56">
        <f>'[2]GAS SUM'!$C$30</f>
        <v>4266572.5432664901</v>
      </c>
    </row>
    <row r="52" spans="1:3">
      <c r="A52" s="53" t="s">
        <v>34</v>
      </c>
    </row>
    <row r="53" spans="1:3">
      <c r="A53" s="52" t="s">
        <v>51</v>
      </c>
      <c r="C53" s="58">
        <f>'[1]POWER SUM'!$C$24</f>
        <v>-61600</v>
      </c>
    </row>
    <row r="54" spans="1:3">
      <c r="A54" s="52" t="s">
        <v>47</v>
      </c>
      <c r="C54" s="56">
        <f>'[1]POWER SUM'!$C$26</f>
        <v>74502</v>
      </c>
    </row>
    <row r="55" spans="1:3">
      <c r="A55" s="52" t="s">
        <v>48</v>
      </c>
      <c r="C55" s="56">
        <f>'[1]POWER SUM'!$C$27</f>
        <v>319758.59999999998</v>
      </c>
    </row>
    <row r="56" spans="1:3">
      <c r="A56" s="59" t="s">
        <v>52</v>
      </c>
      <c r="C56" s="56">
        <f>'[1]POWER SUM'!$C$28</f>
        <v>853212.6</v>
      </c>
    </row>
    <row r="57" spans="1:3">
      <c r="A57" s="59" t="s">
        <v>53</v>
      </c>
      <c r="C57" s="56">
        <f>'[1]POWER SUM'!$C$29</f>
        <v>768212.01000000013</v>
      </c>
    </row>
    <row r="58" spans="1:3">
      <c r="A58" s="59" t="s">
        <v>54</v>
      </c>
      <c r="C58" s="56">
        <f>'[1]POWER SUM'!$C$30</f>
        <v>-13374065.597999997</v>
      </c>
    </row>
  </sheetData>
  <pageMargins left="0.75" right="0.75" top="1" bottom="1" header="0.5" footer="0.5"/>
  <pageSetup paperSize="5" scale="78" orientation="landscape" r:id="rId1"/>
  <headerFooter alignWithMargins="0">
    <oddFooter>&amp;L&amp;F  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670"/>
  <sheetViews>
    <sheetView workbookViewId="0">
      <pane ySplit="3" topLeftCell="A53" activePane="bottomLeft" state="frozen"/>
      <selection activeCell="C27" sqref="C27"/>
      <selection pane="bottomLeft" activeCell="C27" sqref="C27"/>
    </sheetView>
  </sheetViews>
  <sheetFormatPr defaultColWidth="8" defaultRowHeight="10.199999999999999"/>
  <cols>
    <col min="1" max="1" width="8.6640625" style="62" bestFit="1" customWidth="1"/>
    <col min="2" max="2" width="11.5546875" style="61" customWidth="1"/>
    <col min="3" max="3" width="10.5546875" style="61" customWidth="1"/>
    <col min="4" max="4" width="11.88671875" style="62" customWidth="1"/>
    <col min="5" max="16384" width="8" style="62"/>
  </cols>
  <sheetData>
    <row r="1" spans="1:4">
      <c r="A1" s="60" t="s">
        <v>55</v>
      </c>
    </row>
    <row r="3" spans="1:4">
      <c r="A3" s="60" t="s">
        <v>56</v>
      </c>
      <c r="B3" s="63" t="s">
        <v>57</v>
      </c>
      <c r="C3" s="63" t="s">
        <v>58</v>
      </c>
      <c r="D3" s="63" t="s">
        <v>36</v>
      </c>
    </row>
    <row r="4" spans="1:4">
      <c r="A4" s="64">
        <v>37105</v>
      </c>
      <c r="B4" s="61">
        <v>4332226</v>
      </c>
      <c r="C4" s="61">
        <v>0</v>
      </c>
      <c r="D4" s="61">
        <v>4332226</v>
      </c>
    </row>
    <row r="5" spans="1:4">
      <c r="A5" s="64">
        <v>37106</v>
      </c>
      <c r="B5" s="61">
        <v>4314513</v>
      </c>
      <c r="C5" s="61">
        <v>0</v>
      </c>
      <c r="D5" s="61">
        <v>4314513</v>
      </c>
    </row>
    <row r="6" spans="1:4">
      <c r="A6" s="64">
        <v>37109</v>
      </c>
      <c r="B6" s="61">
        <v>4290482</v>
      </c>
      <c r="C6" s="61">
        <v>0</v>
      </c>
      <c r="D6" s="61">
        <v>4290482</v>
      </c>
    </row>
    <row r="7" spans="1:4">
      <c r="A7" s="64">
        <v>37110</v>
      </c>
      <c r="B7" s="61">
        <v>4107475</v>
      </c>
      <c r="C7" s="61">
        <v>0</v>
      </c>
      <c r="D7" s="61">
        <v>4107475</v>
      </c>
    </row>
    <row r="8" spans="1:4">
      <c r="A8" s="64">
        <v>37111</v>
      </c>
      <c r="B8" s="61">
        <v>3597271</v>
      </c>
      <c r="C8" s="61">
        <v>0</v>
      </c>
      <c r="D8" s="61">
        <v>3597271</v>
      </c>
    </row>
    <row r="9" spans="1:4">
      <c r="A9" s="64">
        <v>37112</v>
      </c>
      <c r="B9" s="61">
        <v>3602885</v>
      </c>
      <c r="C9" s="61">
        <v>89125</v>
      </c>
      <c r="D9" s="61">
        <v>3592186</v>
      </c>
    </row>
    <row r="10" spans="1:4">
      <c r="A10" s="64">
        <v>37113</v>
      </c>
      <c r="B10" s="61">
        <v>3591816</v>
      </c>
      <c r="C10" s="61">
        <v>93406</v>
      </c>
      <c r="D10" s="61">
        <v>3739722</v>
      </c>
    </row>
    <row r="11" spans="1:4">
      <c r="A11" s="64">
        <v>37116</v>
      </c>
      <c r="B11" s="61">
        <v>3781999</v>
      </c>
      <c r="C11" s="61">
        <v>91114</v>
      </c>
      <c r="D11" s="61">
        <v>3660379</v>
      </c>
    </row>
    <row r="12" spans="1:4">
      <c r="A12" s="64">
        <v>37117</v>
      </c>
      <c r="B12" s="61">
        <v>3980071</v>
      </c>
      <c r="C12" s="61">
        <v>225736</v>
      </c>
      <c r="D12" s="61">
        <v>3901742</v>
      </c>
    </row>
    <row r="13" spans="1:4">
      <c r="A13" s="64">
        <v>37118</v>
      </c>
      <c r="B13" s="61">
        <v>3819199</v>
      </c>
      <c r="C13" s="61">
        <v>260422</v>
      </c>
      <c r="D13" s="61">
        <v>3788873</v>
      </c>
    </row>
    <row r="14" spans="1:4">
      <c r="A14" s="64">
        <v>37119</v>
      </c>
      <c r="B14" s="61">
        <v>3889707</v>
      </c>
      <c r="C14" s="61">
        <v>230380</v>
      </c>
      <c r="D14" s="61">
        <v>3860643</v>
      </c>
    </row>
    <row r="15" spans="1:4">
      <c r="A15" s="64">
        <v>37120</v>
      </c>
      <c r="B15" s="61">
        <v>3905726</v>
      </c>
      <c r="C15" s="61">
        <v>227200</v>
      </c>
      <c r="D15" s="61">
        <v>3895723</v>
      </c>
    </row>
    <row r="16" spans="1:4">
      <c r="A16" s="64">
        <v>37123</v>
      </c>
      <c r="B16" s="61">
        <v>4265267</v>
      </c>
      <c r="C16" s="61">
        <v>218625</v>
      </c>
      <c r="D16" s="61">
        <v>4253924</v>
      </c>
    </row>
    <row r="17" spans="1:4">
      <c r="A17" s="64">
        <v>37124</v>
      </c>
      <c r="B17" s="61">
        <v>4322185</v>
      </c>
      <c r="C17" s="61">
        <v>217562</v>
      </c>
      <c r="D17" s="61">
        <v>4281549</v>
      </c>
    </row>
    <row r="18" spans="1:4">
      <c r="A18" s="64">
        <v>37125</v>
      </c>
      <c r="B18" s="61">
        <v>4356964</v>
      </c>
      <c r="C18" s="61">
        <v>15436</v>
      </c>
      <c r="D18" s="61">
        <v>4370027</v>
      </c>
    </row>
    <row r="19" spans="1:4">
      <c r="A19" s="64">
        <v>37126</v>
      </c>
      <c r="B19" s="61">
        <v>4429099</v>
      </c>
      <c r="C19" s="61">
        <v>181116</v>
      </c>
      <c r="D19" s="61">
        <v>4448361</v>
      </c>
    </row>
    <row r="20" spans="1:4">
      <c r="A20" s="64">
        <v>37127</v>
      </c>
      <c r="B20" s="61">
        <v>4210119</v>
      </c>
      <c r="C20" s="61">
        <v>175056</v>
      </c>
      <c r="D20" s="61">
        <v>4216632</v>
      </c>
    </row>
    <row r="21" spans="1:4">
      <c r="A21" s="64">
        <v>37130</v>
      </c>
      <c r="B21" s="61">
        <v>4548814</v>
      </c>
      <c r="C21" s="61">
        <v>18470</v>
      </c>
      <c r="D21" s="61">
        <v>4543778</v>
      </c>
    </row>
    <row r="22" spans="1:4">
      <c r="A22" s="64">
        <v>37131</v>
      </c>
      <c r="B22" s="61">
        <v>4562625</v>
      </c>
      <c r="C22" s="61">
        <v>0</v>
      </c>
      <c r="D22" s="61">
        <v>4562625</v>
      </c>
    </row>
    <row r="23" spans="1:4">
      <c r="A23" s="64">
        <v>37132</v>
      </c>
      <c r="B23" s="61">
        <v>4477692</v>
      </c>
      <c r="C23" s="61">
        <v>56443</v>
      </c>
      <c r="D23" s="61">
        <v>4499327</v>
      </c>
    </row>
    <row r="24" spans="1:4">
      <c r="A24" s="64">
        <v>37133</v>
      </c>
      <c r="B24" s="61">
        <v>4272110</v>
      </c>
      <c r="C24" s="61">
        <v>236807</v>
      </c>
      <c r="D24" s="61">
        <v>4321130</v>
      </c>
    </row>
    <row r="25" spans="1:4">
      <c r="A25" s="64">
        <v>37134</v>
      </c>
      <c r="B25" s="61">
        <v>4632607</v>
      </c>
      <c r="C25" s="61">
        <v>45670</v>
      </c>
      <c r="D25" s="61">
        <v>4590967</v>
      </c>
    </row>
    <row r="26" spans="1:4">
      <c r="A26" s="64">
        <v>37138</v>
      </c>
      <c r="B26" s="61">
        <v>4534413</v>
      </c>
      <c r="C26" s="61">
        <v>91564</v>
      </c>
      <c r="D26" s="61">
        <v>4533333</v>
      </c>
    </row>
    <row r="27" spans="1:4">
      <c r="A27" s="64">
        <v>37139</v>
      </c>
      <c r="B27" s="61">
        <v>4282946</v>
      </c>
      <c r="C27" s="61">
        <v>175961</v>
      </c>
      <c r="D27" s="61">
        <v>4331616</v>
      </c>
    </row>
    <row r="28" spans="1:4">
      <c r="A28" s="64">
        <v>37140</v>
      </c>
      <c r="B28" s="61">
        <v>5677716</v>
      </c>
      <c r="C28" s="61">
        <v>184025</v>
      </c>
      <c r="D28" s="61">
        <v>5635970</v>
      </c>
    </row>
    <row r="29" spans="1:4">
      <c r="A29" s="64">
        <v>37141</v>
      </c>
      <c r="B29" s="61">
        <v>5556371</v>
      </c>
      <c r="C29" s="61">
        <v>179986</v>
      </c>
      <c r="D29" s="61">
        <v>5520771</v>
      </c>
    </row>
    <row r="30" spans="1:4">
      <c r="A30" s="64">
        <v>37144</v>
      </c>
      <c r="B30" s="61">
        <v>5507365</v>
      </c>
      <c r="C30" s="61">
        <v>185372</v>
      </c>
      <c r="D30" s="61">
        <v>5560282</v>
      </c>
    </row>
    <row r="31" spans="1:4">
      <c r="A31" s="64">
        <v>37146</v>
      </c>
      <c r="B31" s="61">
        <v>5546610</v>
      </c>
      <c r="C31" s="61">
        <v>185569</v>
      </c>
      <c r="D31" s="61">
        <v>5561026</v>
      </c>
    </row>
    <row r="32" spans="1:4">
      <c r="A32" s="64">
        <v>37147</v>
      </c>
      <c r="B32" s="61">
        <v>5803256</v>
      </c>
      <c r="C32" s="61">
        <v>199157</v>
      </c>
      <c r="D32" s="61">
        <v>5819231</v>
      </c>
    </row>
    <row r="33" spans="1:4">
      <c r="A33" s="64">
        <v>37148</v>
      </c>
      <c r="B33" s="61">
        <v>5706691</v>
      </c>
      <c r="C33" s="61">
        <v>195228</v>
      </c>
      <c r="D33" s="61">
        <v>5763482</v>
      </c>
    </row>
    <row r="34" spans="1:4">
      <c r="A34" s="64">
        <v>37151</v>
      </c>
      <c r="B34" s="61">
        <v>5821835</v>
      </c>
      <c r="C34" s="61">
        <v>179281</v>
      </c>
      <c r="D34" s="61">
        <v>5869357</v>
      </c>
    </row>
    <row r="35" spans="1:4">
      <c r="A35" s="64">
        <v>37152</v>
      </c>
      <c r="B35" s="61">
        <v>5851846</v>
      </c>
      <c r="C35" s="61">
        <v>128529</v>
      </c>
      <c r="D35" s="61">
        <v>5875340</v>
      </c>
    </row>
    <row r="36" spans="1:4">
      <c r="A36" s="64">
        <v>37153</v>
      </c>
      <c r="B36" s="61">
        <v>5574477</v>
      </c>
      <c r="C36" s="61">
        <v>215333</v>
      </c>
      <c r="D36" s="61">
        <v>5702260</v>
      </c>
    </row>
    <row r="37" spans="1:4">
      <c r="A37" s="64">
        <v>37154</v>
      </c>
      <c r="B37" s="61">
        <v>5661438</v>
      </c>
      <c r="C37" s="61">
        <v>185730</v>
      </c>
      <c r="D37" s="61">
        <v>5726795</v>
      </c>
    </row>
    <row r="38" spans="1:4">
      <c r="A38" s="64">
        <v>37155</v>
      </c>
      <c r="B38" s="61">
        <v>5652145</v>
      </c>
      <c r="C38" s="61">
        <v>198210</v>
      </c>
      <c r="D38" s="61">
        <v>5661876</v>
      </c>
    </row>
    <row r="39" spans="1:4">
      <c r="A39" s="64">
        <v>37158</v>
      </c>
      <c r="B39" s="61">
        <v>5678116</v>
      </c>
      <c r="C39" s="61">
        <v>297248</v>
      </c>
      <c r="D39" s="61">
        <v>5831898</v>
      </c>
    </row>
    <row r="40" spans="1:4">
      <c r="A40" s="64">
        <v>37159</v>
      </c>
      <c r="B40" s="61">
        <v>5801523</v>
      </c>
      <c r="C40" s="61">
        <v>66536</v>
      </c>
      <c r="D40" s="61">
        <v>5800451</v>
      </c>
    </row>
    <row r="41" spans="1:4">
      <c r="A41" s="64">
        <v>37160</v>
      </c>
      <c r="B41" s="61">
        <v>5784039</v>
      </c>
      <c r="C41" s="61">
        <v>249445</v>
      </c>
      <c r="D41" s="61">
        <v>5787473</v>
      </c>
    </row>
    <row r="42" spans="1:4">
      <c r="A42" s="64">
        <v>37161</v>
      </c>
      <c r="B42" s="61">
        <v>5469238</v>
      </c>
      <c r="C42" s="61">
        <v>246767</v>
      </c>
      <c r="D42" s="61">
        <v>5516344</v>
      </c>
    </row>
    <row r="43" spans="1:4">
      <c r="A43" s="64">
        <v>37162</v>
      </c>
      <c r="B43" s="61">
        <v>4159751</v>
      </c>
      <c r="C43" s="61">
        <v>263155</v>
      </c>
      <c r="D43" s="61">
        <v>4347741</v>
      </c>
    </row>
    <row r="44" spans="1:4">
      <c r="A44" s="64">
        <v>37165</v>
      </c>
      <c r="B44" s="61">
        <v>4235619</v>
      </c>
      <c r="C44" s="61">
        <v>25305</v>
      </c>
      <c r="D44" s="61">
        <v>4246487</v>
      </c>
    </row>
    <row r="45" spans="1:4">
      <c r="A45" s="64">
        <v>37166</v>
      </c>
      <c r="B45" s="61">
        <v>4301489</v>
      </c>
      <c r="C45" s="61">
        <v>169143</v>
      </c>
      <c r="D45" s="61">
        <v>4160128</v>
      </c>
    </row>
    <row r="46" spans="1:4">
      <c r="A46" s="64">
        <v>37167</v>
      </c>
      <c r="B46" s="61">
        <v>3501074</v>
      </c>
      <c r="C46" s="61">
        <v>230241</v>
      </c>
      <c r="D46" s="61">
        <v>3554478</v>
      </c>
    </row>
    <row r="47" spans="1:4">
      <c r="A47" s="64">
        <v>37168</v>
      </c>
      <c r="B47" s="61">
        <v>3542437</v>
      </c>
      <c r="C47" s="61">
        <v>259484</v>
      </c>
      <c r="D47" s="61">
        <v>3613154</v>
      </c>
    </row>
    <row r="48" spans="1:4">
      <c r="A48" s="64">
        <v>37169</v>
      </c>
      <c r="B48" s="61">
        <v>3440550</v>
      </c>
      <c r="C48" s="61">
        <v>101310</v>
      </c>
      <c r="D48" s="61">
        <v>3489760</v>
      </c>
    </row>
    <row r="49" spans="1:4">
      <c r="A49" s="64">
        <v>37172</v>
      </c>
      <c r="B49" s="61">
        <v>3463272</v>
      </c>
      <c r="C49" s="61">
        <v>104736</v>
      </c>
      <c r="D49" s="61">
        <v>3475508</v>
      </c>
    </row>
    <row r="50" spans="1:4">
      <c r="A50" s="64">
        <v>37173</v>
      </c>
      <c r="B50" s="61">
        <v>3646513</v>
      </c>
      <c r="C50" s="61">
        <v>107694</v>
      </c>
      <c r="D50" s="61">
        <v>3665760</v>
      </c>
    </row>
    <row r="51" spans="1:4">
      <c r="A51" s="64">
        <v>37174</v>
      </c>
      <c r="B51" s="61">
        <v>3699816</v>
      </c>
      <c r="C51" s="61">
        <v>244562</v>
      </c>
      <c r="D51" s="61">
        <v>3793325</v>
      </c>
    </row>
    <row r="52" spans="1:4">
      <c r="A52" s="64">
        <v>37175</v>
      </c>
      <c r="B52" s="61">
        <v>3776748</v>
      </c>
      <c r="C52" s="61">
        <v>218080</v>
      </c>
      <c r="D52" s="61">
        <v>3880235</v>
      </c>
    </row>
    <row r="53" spans="1:4">
      <c r="A53" s="64">
        <v>37176</v>
      </c>
      <c r="B53" s="61">
        <v>3751122</v>
      </c>
      <c r="C53" s="61">
        <v>200015</v>
      </c>
      <c r="D53" s="61">
        <v>3820719</v>
      </c>
    </row>
    <row r="54" spans="1:4">
      <c r="A54" s="64">
        <v>37179</v>
      </c>
      <c r="B54" s="61">
        <v>3824738</v>
      </c>
      <c r="C54" s="61">
        <v>152894</v>
      </c>
      <c r="D54" s="61">
        <v>3929375</v>
      </c>
    </row>
    <row r="55" spans="1:4">
      <c r="A55" s="64">
        <v>37180</v>
      </c>
      <c r="B55" s="61">
        <v>3903836</v>
      </c>
      <c r="C55" s="61">
        <v>191206</v>
      </c>
      <c r="D55" s="61">
        <v>3972755</v>
      </c>
    </row>
    <row r="56" spans="1:4">
      <c r="A56" s="64">
        <v>37181</v>
      </c>
      <c r="B56" s="61">
        <v>3925066</v>
      </c>
      <c r="C56" s="61">
        <v>153398</v>
      </c>
      <c r="D56" s="61">
        <v>4007836</v>
      </c>
    </row>
    <row r="57" spans="1:4">
      <c r="A57" s="64">
        <v>37182</v>
      </c>
      <c r="B57" s="61">
        <v>3987453</v>
      </c>
      <c r="C57" s="61">
        <v>210356</v>
      </c>
      <c r="D57" s="61">
        <v>4016422</v>
      </c>
    </row>
    <row r="58" spans="1:4">
      <c r="A58" s="64">
        <v>37183</v>
      </c>
      <c r="B58" s="61">
        <v>4135272</v>
      </c>
      <c r="C58" s="61">
        <v>243775</v>
      </c>
      <c r="D58" s="61">
        <v>4247788</v>
      </c>
    </row>
    <row r="59" spans="1:4">
      <c r="A59" s="64">
        <v>37186</v>
      </c>
      <c r="B59" s="61">
        <v>4215351</v>
      </c>
      <c r="C59" s="61">
        <v>271074</v>
      </c>
      <c r="D59" s="61">
        <v>4301291</v>
      </c>
    </row>
    <row r="60" spans="1:4">
      <c r="A60" s="64">
        <v>37187</v>
      </c>
      <c r="B60" s="61">
        <v>4136149</v>
      </c>
      <c r="C60" s="61">
        <v>200993</v>
      </c>
      <c r="D60" s="61">
        <v>4131337</v>
      </c>
    </row>
    <row r="61" spans="1:4">
      <c r="A61" s="64">
        <v>37188</v>
      </c>
      <c r="B61" s="61">
        <v>4337222</v>
      </c>
      <c r="C61" s="61">
        <v>160101</v>
      </c>
      <c r="D61" s="61">
        <v>4338066</v>
      </c>
    </row>
    <row r="62" spans="1:4">
      <c r="A62" s="64">
        <v>37189</v>
      </c>
      <c r="B62" s="61">
        <v>4142692</v>
      </c>
      <c r="C62" s="61">
        <v>120521</v>
      </c>
      <c r="D62" s="61">
        <v>4100242</v>
      </c>
    </row>
    <row r="63" spans="1:4">
      <c r="A63" s="64">
        <v>37190</v>
      </c>
      <c r="B63" s="61">
        <v>4111209</v>
      </c>
      <c r="C63" s="61">
        <v>46380</v>
      </c>
      <c r="D63" s="61">
        <v>4112706</v>
      </c>
    </row>
    <row r="64" spans="1:4">
      <c r="A64" s="64">
        <v>37193</v>
      </c>
      <c r="B64" s="61">
        <v>4033946</v>
      </c>
      <c r="C64" s="61">
        <v>158102</v>
      </c>
      <c r="D64" s="61">
        <v>4031028</v>
      </c>
    </row>
    <row r="65" spans="1:4">
      <c r="A65" s="64">
        <v>37194</v>
      </c>
      <c r="B65" s="61">
        <v>3873303</v>
      </c>
      <c r="C65" s="61">
        <v>157310</v>
      </c>
      <c r="D65" s="61">
        <v>3894715</v>
      </c>
    </row>
    <row r="66" spans="1:4">
      <c r="A66" s="64">
        <v>37195</v>
      </c>
      <c r="B66" s="61">
        <v>4026501</v>
      </c>
      <c r="C66" s="61">
        <v>148978</v>
      </c>
      <c r="D66" s="61">
        <v>4026501</v>
      </c>
    </row>
    <row r="67" spans="1:4">
      <c r="A67" s="64">
        <v>37196</v>
      </c>
      <c r="B67" s="61">
        <v>4425776</v>
      </c>
      <c r="C67" s="61">
        <v>353779</v>
      </c>
      <c r="D67" s="61">
        <v>4620502</v>
      </c>
    </row>
    <row r="68" spans="1:4">
      <c r="A68" s="64">
        <v>37197</v>
      </c>
      <c r="B68" s="61">
        <v>4399853</v>
      </c>
      <c r="C68" s="61">
        <v>241749</v>
      </c>
      <c r="D68" s="61">
        <v>4595947</v>
      </c>
    </row>
    <row r="69" spans="1:4">
      <c r="A69" s="64">
        <v>37200</v>
      </c>
      <c r="B69" s="61">
        <v>3671393</v>
      </c>
      <c r="C69" s="61">
        <v>421319</v>
      </c>
      <c r="D69" s="61">
        <v>3797566</v>
      </c>
    </row>
    <row r="70" spans="1:4">
      <c r="A70" s="64">
        <v>37201</v>
      </c>
      <c r="B70" s="61">
        <v>3750906</v>
      </c>
      <c r="C70" s="61">
        <v>412058</v>
      </c>
      <c r="D70" s="61">
        <v>3856453</v>
      </c>
    </row>
    <row r="71" spans="1:4">
      <c r="A71" s="64">
        <v>37202</v>
      </c>
      <c r="B71" s="61">
        <v>3763312</v>
      </c>
      <c r="C71" s="61">
        <v>364752</v>
      </c>
      <c r="D71" s="61">
        <v>3888534</v>
      </c>
    </row>
    <row r="72" spans="1:4">
      <c r="A72" s="64">
        <v>37203</v>
      </c>
      <c r="B72" s="61">
        <v>3835258</v>
      </c>
      <c r="C72" s="61">
        <v>257783</v>
      </c>
      <c r="D72" s="61">
        <v>3846952</v>
      </c>
    </row>
    <row r="73" spans="1:4">
      <c r="A73" s="64">
        <v>37204</v>
      </c>
      <c r="B73" s="61">
        <v>3762260</v>
      </c>
      <c r="C73" s="61">
        <v>124090</v>
      </c>
      <c r="D73" s="61">
        <v>3812505</v>
      </c>
    </row>
    <row r="74" spans="1:4">
      <c r="A74" s="64">
        <v>37207</v>
      </c>
      <c r="B74" s="61">
        <v>3742001</v>
      </c>
      <c r="C74" s="61">
        <v>275840</v>
      </c>
      <c r="D74" s="61">
        <v>3816265</v>
      </c>
    </row>
    <row r="75" spans="1:4">
      <c r="A75" s="64">
        <v>37208</v>
      </c>
      <c r="B75" s="61">
        <v>3619424</v>
      </c>
      <c r="C75" s="61">
        <v>388643</v>
      </c>
      <c r="D75" s="61">
        <v>3746454</v>
      </c>
    </row>
    <row r="76" spans="1:4">
      <c r="A76" s="64">
        <v>37209</v>
      </c>
      <c r="B76" s="61">
        <v>3770167</v>
      </c>
      <c r="C76" s="61">
        <v>443572</v>
      </c>
      <c r="D76" s="61">
        <v>3919131</v>
      </c>
    </row>
    <row r="77" spans="1:4">
      <c r="A77" s="64">
        <v>37210</v>
      </c>
      <c r="B77" s="61">
        <v>3682501</v>
      </c>
      <c r="C77" s="61">
        <v>235460</v>
      </c>
      <c r="D77" s="61">
        <v>3754109</v>
      </c>
    </row>
    <row r="78" spans="1:4">
      <c r="A78" s="64">
        <v>37211</v>
      </c>
      <c r="B78" s="61">
        <v>3817755</v>
      </c>
      <c r="C78" s="61">
        <v>155070</v>
      </c>
      <c r="D78" s="61">
        <v>3881535</v>
      </c>
    </row>
    <row r="79" spans="1:4">
      <c r="A79" s="64">
        <v>37214</v>
      </c>
      <c r="B79" s="61">
        <v>3668257</v>
      </c>
      <c r="C79" s="61">
        <v>108419</v>
      </c>
      <c r="D79" s="61">
        <v>3675213</v>
      </c>
    </row>
    <row r="80" spans="1:4">
      <c r="A80" s="64">
        <v>37215</v>
      </c>
      <c r="B80" s="61">
        <v>4001932</v>
      </c>
      <c r="C80" s="61">
        <v>248101</v>
      </c>
      <c r="D80" s="61">
        <v>4041035</v>
      </c>
    </row>
    <row r="81" spans="1:4">
      <c r="A81" s="64">
        <v>37216</v>
      </c>
      <c r="B81" s="61">
        <v>3928805</v>
      </c>
      <c r="C81" s="61">
        <v>121588</v>
      </c>
      <c r="D81" s="61">
        <v>3953391</v>
      </c>
    </row>
    <row r="82" spans="1:4">
      <c r="D82" s="61"/>
    </row>
    <row r="83" spans="1:4">
      <c r="D83" s="61"/>
    </row>
    <row r="84" spans="1:4">
      <c r="D84" s="61"/>
    </row>
    <row r="85" spans="1:4">
      <c r="D85" s="61"/>
    </row>
    <row r="86" spans="1:4">
      <c r="D86" s="61"/>
    </row>
    <row r="87" spans="1:4">
      <c r="D87" s="61"/>
    </row>
    <row r="88" spans="1:4">
      <c r="D88" s="61"/>
    </row>
    <row r="89" spans="1:4">
      <c r="D89" s="61"/>
    </row>
    <row r="90" spans="1:4">
      <c r="D90" s="61"/>
    </row>
    <row r="91" spans="1:4">
      <c r="D91" s="61"/>
    </row>
    <row r="92" spans="1:4">
      <c r="D92" s="61"/>
    </row>
    <row r="93" spans="1:4">
      <c r="D93" s="61"/>
    </row>
    <row r="94" spans="1:4">
      <c r="D94" s="61"/>
    </row>
    <row r="95" spans="1:4">
      <c r="D95" s="61"/>
    </row>
    <row r="96" spans="1:4">
      <c r="D96" s="61"/>
    </row>
    <row r="97" spans="4:4">
      <c r="D97" s="61"/>
    </row>
    <row r="98" spans="4:4">
      <c r="D98" s="61"/>
    </row>
    <row r="99" spans="4:4">
      <c r="D99" s="61"/>
    </row>
    <row r="100" spans="4:4">
      <c r="D100" s="61"/>
    </row>
    <row r="101" spans="4:4">
      <c r="D101" s="61"/>
    </row>
    <row r="102" spans="4:4">
      <c r="D102" s="61"/>
    </row>
    <row r="103" spans="4:4">
      <c r="D103" s="61"/>
    </row>
    <row r="104" spans="4:4">
      <c r="D104" s="61"/>
    </row>
    <row r="105" spans="4:4">
      <c r="D105" s="61"/>
    </row>
    <row r="106" spans="4:4">
      <c r="D106" s="61"/>
    </row>
    <row r="107" spans="4:4">
      <c r="D107" s="61"/>
    </row>
    <row r="108" spans="4:4">
      <c r="D108" s="61"/>
    </row>
    <row r="109" spans="4:4">
      <c r="D109" s="61"/>
    </row>
    <row r="110" spans="4:4">
      <c r="D110" s="61"/>
    </row>
    <row r="111" spans="4:4">
      <c r="D111" s="61"/>
    </row>
    <row r="112" spans="4:4">
      <c r="D112" s="61"/>
    </row>
    <row r="113" spans="4:4">
      <c r="D113" s="61"/>
    </row>
    <row r="114" spans="4:4">
      <c r="D114" s="61"/>
    </row>
    <row r="115" spans="4:4">
      <c r="D115" s="61"/>
    </row>
    <row r="116" spans="4:4">
      <c r="D116" s="61"/>
    </row>
    <row r="117" spans="4:4">
      <c r="D117" s="61"/>
    </row>
    <row r="118" spans="4:4">
      <c r="D118" s="61"/>
    </row>
    <row r="119" spans="4:4">
      <c r="D119" s="61"/>
    </row>
    <row r="120" spans="4:4">
      <c r="D120" s="61"/>
    </row>
    <row r="121" spans="4:4">
      <c r="D121" s="61"/>
    </row>
    <row r="122" spans="4:4">
      <c r="D122" s="61"/>
    </row>
    <row r="123" spans="4:4">
      <c r="D123" s="61"/>
    </row>
    <row r="124" spans="4:4">
      <c r="D124" s="61"/>
    </row>
    <row r="125" spans="4:4">
      <c r="D125" s="61"/>
    </row>
    <row r="126" spans="4:4">
      <c r="D126" s="61"/>
    </row>
    <row r="127" spans="4:4">
      <c r="D127" s="61"/>
    </row>
    <row r="128" spans="4:4">
      <c r="D128" s="61"/>
    </row>
    <row r="129" spans="4:4">
      <c r="D129" s="61"/>
    </row>
    <row r="130" spans="4:4">
      <c r="D130" s="61"/>
    </row>
    <row r="131" spans="4:4">
      <c r="D131" s="61"/>
    </row>
    <row r="132" spans="4:4">
      <c r="D132" s="61"/>
    </row>
    <row r="133" spans="4:4">
      <c r="D133" s="61"/>
    </row>
    <row r="134" spans="4:4">
      <c r="D134" s="61"/>
    </row>
    <row r="135" spans="4:4">
      <c r="D135" s="61"/>
    </row>
    <row r="136" spans="4:4">
      <c r="D136" s="61"/>
    </row>
    <row r="137" spans="4:4">
      <c r="D137" s="61"/>
    </row>
    <row r="138" spans="4:4">
      <c r="D138" s="61"/>
    </row>
    <row r="139" spans="4:4">
      <c r="D139" s="61"/>
    </row>
    <row r="140" spans="4:4">
      <c r="D140" s="61"/>
    </row>
    <row r="141" spans="4:4">
      <c r="D141" s="61"/>
    </row>
    <row r="142" spans="4:4">
      <c r="D142" s="61"/>
    </row>
    <row r="143" spans="4:4">
      <c r="D143" s="61"/>
    </row>
    <row r="144" spans="4:4">
      <c r="D144" s="61"/>
    </row>
    <row r="145" spans="4:4">
      <c r="D145" s="61"/>
    </row>
    <row r="146" spans="4:4">
      <c r="D146" s="61"/>
    </row>
    <row r="147" spans="4:4">
      <c r="D147" s="61"/>
    </row>
    <row r="148" spans="4:4">
      <c r="D148" s="61"/>
    </row>
    <row r="149" spans="4:4">
      <c r="D149" s="61"/>
    </row>
    <row r="150" spans="4:4">
      <c r="D150" s="61"/>
    </row>
    <row r="151" spans="4:4">
      <c r="D151" s="61"/>
    </row>
    <row r="152" spans="4:4">
      <c r="D152" s="61"/>
    </row>
    <row r="153" spans="4:4">
      <c r="D153" s="61"/>
    </row>
    <row r="154" spans="4:4">
      <c r="D154" s="61"/>
    </row>
    <row r="155" spans="4:4">
      <c r="D155" s="61"/>
    </row>
    <row r="156" spans="4:4">
      <c r="D156" s="61"/>
    </row>
    <row r="157" spans="4:4">
      <c r="D157" s="61"/>
    </row>
    <row r="158" spans="4:4">
      <c r="D158" s="61"/>
    </row>
    <row r="159" spans="4:4">
      <c r="D159" s="61"/>
    </row>
    <row r="160" spans="4:4">
      <c r="D160" s="61"/>
    </row>
    <row r="161" spans="4:4">
      <c r="D161" s="61"/>
    </row>
    <row r="162" spans="4:4">
      <c r="D162" s="61"/>
    </row>
    <row r="163" spans="4:4">
      <c r="D163" s="61"/>
    </row>
    <row r="164" spans="4:4">
      <c r="D164" s="61"/>
    </row>
    <row r="165" spans="4:4">
      <c r="D165" s="61"/>
    </row>
    <row r="166" spans="4:4">
      <c r="D166" s="61"/>
    </row>
    <row r="167" spans="4:4">
      <c r="D167" s="61"/>
    </row>
    <row r="168" spans="4:4">
      <c r="D168" s="61"/>
    </row>
    <row r="169" spans="4:4">
      <c r="D169" s="61"/>
    </row>
    <row r="170" spans="4:4">
      <c r="D170" s="61"/>
    </row>
    <row r="171" spans="4:4">
      <c r="D171" s="61"/>
    </row>
    <row r="172" spans="4:4">
      <c r="D172" s="61"/>
    </row>
    <row r="173" spans="4:4">
      <c r="D173" s="61"/>
    </row>
    <row r="174" spans="4:4">
      <c r="D174" s="61"/>
    </row>
    <row r="175" spans="4:4">
      <c r="D175" s="61"/>
    </row>
    <row r="176" spans="4:4">
      <c r="D176" s="61"/>
    </row>
    <row r="177" spans="4:4">
      <c r="D177" s="61"/>
    </row>
    <row r="178" spans="4:4">
      <c r="D178" s="61"/>
    </row>
    <row r="179" spans="4:4">
      <c r="D179" s="61"/>
    </row>
    <row r="180" spans="4:4">
      <c r="D180" s="61"/>
    </row>
    <row r="181" spans="4:4">
      <c r="D181" s="61"/>
    </row>
    <row r="182" spans="4:4">
      <c r="D182" s="61"/>
    </row>
    <row r="183" spans="4:4">
      <c r="D183" s="61"/>
    </row>
    <row r="184" spans="4:4">
      <c r="D184" s="61"/>
    </row>
    <row r="185" spans="4:4">
      <c r="D185" s="61"/>
    </row>
    <row r="186" spans="4:4">
      <c r="D186" s="61"/>
    </row>
    <row r="187" spans="4:4">
      <c r="D187" s="61"/>
    </row>
    <row r="188" spans="4:4">
      <c r="D188" s="61"/>
    </row>
    <row r="189" spans="4:4">
      <c r="D189" s="61"/>
    </row>
    <row r="190" spans="4:4">
      <c r="D190" s="61"/>
    </row>
    <row r="191" spans="4:4">
      <c r="D191" s="61"/>
    </row>
    <row r="192" spans="4:4">
      <c r="D192" s="61"/>
    </row>
    <row r="193" spans="4:4">
      <c r="D193" s="61"/>
    </row>
    <row r="194" spans="4:4">
      <c r="D194" s="61"/>
    </row>
    <row r="195" spans="4:4">
      <c r="D195" s="61"/>
    </row>
    <row r="196" spans="4:4">
      <c r="D196" s="61"/>
    </row>
    <row r="197" spans="4:4">
      <c r="D197" s="61"/>
    </row>
    <row r="198" spans="4:4">
      <c r="D198" s="61"/>
    </row>
    <row r="199" spans="4:4">
      <c r="D199" s="61"/>
    </row>
    <row r="200" spans="4:4">
      <c r="D200" s="61"/>
    </row>
    <row r="201" spans="4:4">
      <c r="D201" s="61"/>
    </row>
    <row r="202" spans="4:4">
      <c r="D202" s="61"/>
    </row>
    <row r="203" spans="4:4">
      <c r="D203" s="61"/>
    </row>
    <row r="204" spans="4:4">
      <c r="D204" s="61"/>
    </row>
    <row r="205" spans="4:4">
      <c r="D205" s="61"/>
    </row>
    <row r="206" spans="4:4">
      <c r="D206" s="61"/>
    </row>
    <row r="207" spans="4:4">
      <c r="D207" s="61"/>
    </row>
    <row r="208" spans="4:4">
      <c r="D208" s="61"/>
    </row>
    <row r="209" spans="4:4">
      <c r="D209" s="61"/>
    </row>
    <row r="210" spans="4:4">
      <c r="D210" s="61"/>
    </row>
    <row r="211" spans="4:4">
      <c r="D211" s="61"/>
    </row>
    <row r="212" spans="4:4">
      <c r="D212" s="61"/>
    </row>
    <row r="213" spans="4:4">
      <c r="D213" s="61"/>
    </row>
    <row r="214" spans="4:4">
      <c r="D214" s="61"/>
    </row>
    <row r="215" spans="4:4">
      <c r="D215" s="61"/>
    </row>
    <row r="216" spans="4:4">
      <c r="D216" s="61"/>
    </row>
    <row r="217" spans="4:4">
      <c r="D217" s="61"/>
    </row>
    <row r="218" spans="4:4">
      <c r="D218" s="61"/>
    </row>
    <row r="219" spans="4:4">
      <c r="D219" s="61"/>
    </row>
    <row r="220" spans="4:4">
      <c r="D220" s="61"/>
    </row>
    <row r="221" spans="4:4">
      <c r="D221" s="61"/>
    </row>
    <row r="222" spans="4:4">
      <c r="D222" s="61"/>
    </row>
    <row r="223" spans="4:4">
      <c r="D223" s="61"/>
    </row>
    <row r="224" spans="4:4">
      <c r="D224" s="61"/>
    </row>
    <row r="225" spans="4:4">
      <c r="D225" s="61"/>
    </row>
    <row r="226" spans="4:4">
      <c r="D226" s="61"/>
    </row>
    <row r="227" spans="4:4">
      <c r="D227" s="61"/>
    </row>
    <row r="228" spans="4:4">
      <c r="D228" s="61"/>
    </row>
    <row r="229" spans="4:4">
      <c r="D229" s="61"/>
    </row>
    <row r="230" spans="4:4">
      <c r="D230" s="61"/>
    </row>
    <row r="231" spans="4:4">
      <c r="D231" s="61"/>
    </row>
    <row r="232" spans="4:4">
      <c r="D232" s="61"/>
    </row>
    <row r="233" spans="4:4">
      <c r="D233" s="61"/>
    </row>
    <row r="234" spans="4:4">
      <c r="D234" s="61"/>
    </row>
    <row r="235" spans="4:4">
      <c r="D235" s="61"/>
    </row>
    <row r="236" spans="4:4">
      <c r="D236" s="61"/>
    </row>
    <row r="237" spans="4:4">
      <c r="D237" s="61"/>
    </row>
    <row r="238" spans="4:4">
      <c r="D238" s="61"/>
    </row>
    <row r="239" spans="4:4">
      <c r="D239" s="61"/>
    </row>
    <row r="240" spans="4:4">
      <c r="D240" s="61"/>
    </row>
    <row r="241" spans="4:4">
      <c r="D241" s="61"/>
    </row>
    <row r="242" spans="4:4">
      <c r="D242" s="61"/>
    </row>
    <row r="243" spans="4:4">
      <c r="D243" s="61"/>
    </row>
    <row r="244" spans="4:4">
      <c r="D244" s="61"/>
    </row>
    <row r="245" spans="4:4">
      <c r="D245" s="61"/>
    </row>
    <row r="246" spans="4:4">
      <c r="D246" s="61"/>
    </row>
    <row r="247" spans="4:4">
      <c r="D247" s="61"/>
    </row>
    <row r="248" spans="4:4">
      <c r="D248" s="61"/>
    </row>
    <row r="249" spans="4:4">
      <c r="D249" s="61"/>
    </row>
    <row r="250" spans="4:4">
      <c r="D250" s="61"/>
    </row>
    <row r="251" spans="4:4">
      <c r="D251" s="61"/>
    </row>
    <row r="252" spans="4:4">
      <c r="D252" s="61"/>
    </row>
    <row r="253" spans="4:4">
      <c r="D253" s="61"/>
    </row>
    <row r="254" spans="4:4">
      <c r="D254" s="61"/>
    </row>
    <row r="255" spans="4:4">
      <c r="D255" s="61"/>
    </row>
    <row r="256" spans="4:4">
      <c r="D256" s="61"/>
    </row>
    <row r="257" spans="4:4">
      <c r="D257" s="61"/>
    </row>
    <row r="258" spans="4:4">
      <c r="D258" s="61"/>
    </row>
    <row r="259" spans="4:4">
      <c r="D259" s="61"/>
    </row>
    <row r="260" spans="4:4">
      <c r="D260" s="61"/>
    </row>
    <row r="261" spans="4:4">
      <c r="D261" s="61"/>
    </row>
    <row r="262" spans="4:4">
      <c r="D262" s="61"/>
    </row>
    <row r="263" spans="4:4">
      <c r="D263" s="61"/>
    </row>
    <row r="264" spans="4:4">
      <c r="D264" s="61"/>
    </row>
    <row r="265" spans="4:4">
      <c r="D265" s="61"/>
    </row>
    <row r="266" spans="4:4">
      <c r="D266" s="61"/>
    </row>
    <row r="267" spans="4:4">
      <c r="D267" s="61"/>
    </row>
    <row r="268" spans="4:4">
      <c r="D268" s="61"/>
    </row>
    <row r="269" spans="4:4">
      <c r="D269" s="61"/>
    </row>
    <row r="270" spans="4:4">
      <c r="D270" s="61"/>
    </row>
    <row r="271" spans="4:4">
      <c r="D271" s="61"/>
    </row>
    <row r="272" spans="4:4">
      <c r="D272" s="61"/>
    </row>
    <row r="273" spans="4:4">
      <c r="D273" s="61"/>
    </row>
    <row r="274" spans="4:4">
      <c r="D274" s="61"/>
    </row>
    <row r="275" spans="4:4">
      <c r="D275" s="61"/>
    </row>
    <row r="276" spans="4:4">
      <c r="D276" s="61"/>
    </row>
    <row r="277" spans="4:4">
      <c r="D277" s="61"/>
    </row>
    <row r="278" spans="4:4">
      <c r="D278" s="61"/>
    </row>
    <row r="279" spans="4:4">
      <c r="D279" s="61"/>
    </row>
    <row r="280" spans="4:4">
      <c r="D280" s="61"/>
    </row>
    <row r="281" spans="4:4">
      <c r="D281" s="61"/>
    </row>
    <row r="282" spans="4:4">
      <c r="D282" s="61"/>
    </row>
    <row r="283" spans="4:4">
      <c r="D283" s="61"/>
    </row>
    <row r="284" spans="4:4">
      <c r="D284" s="61"/>
    </row>
    <row r="285" spans="4:4">
      <c r="D285" s="61"/>
    </row>
    <row r="286" spans="4:4">
      <c r="D286" s="61"/>
    </row>
    <row r="287" spans="4:4">
      <c r="D287" s="61"/>
    </row>
    <row r="288" spans="4:4">
      <c r="D288" s="61"/>
    </row>
    <row r="289" spans="4:4">
      <c r="D289" s="61"/>
    </row>
    <row r="290" spans="4:4">
      <c r="D290" s="61"/>
    </row>
    <row r="291" spans="4:4">
      <c r="D291" s="61"/>
    </row>
    <row r="292" spans="4:4">
      <c r="D292" s="61"/>
    </row>
    <row r="293" spans="4:4">
      <c r="D293" s="61"/>
    </row>
    <row r="294" spans="4:4">
      <c r="D294" s="61"/>
    </row>
    <row r="295" spans="4:4">
      <c r="D295" s="61"/>
    </row>
    <row r="296" spans="4:4">
      <c r="D296" s="61"/>
    </row>
    <row r="297" spans="4:4">
      <c r="D297" s="61"/>
    </row>
    <row r="298" spans="4:4">
      <c r="D298" s="61"/>
    </row>
    <row r="299" spans="4:4">
      <c r="D299" s="61"/>
    </row>
    <row r="300" spans="4:4">
      <c r="D300" s="61"/>
    </row>
    <row r="301" spans="4:4">
      <c r="D301" s="61"/>
    </row>
    <row r="302" spans="4:4">
      <c r="D302" s="61"/>
    </row>
    <row r="303" spans="4:4">
      <c r="D303" s="61"/>
    </row>
    <row r="304" spans="4:4">
      <c r="D304" s="61"/>
    </row>
    <row r="305" spans="4:4">
      <c r="D305" s="61"/>
    </row>
    <row r="306" spans="4:4">
      <c r="D306" s="61"/>
    </row>
    <row r="307" spans="4:4">
      <c r="D307" s="61"/>
    </row>
    <row r="308" spans="4:4">
      <c r="D308" s="61"/>
    </row>
    <row r="309" spans="4:4">
      <c r="D309" s="61"/>
    </row>
    <row r="310" spans="4:4">
      <c r="D310" s="61"/>
    </row>
    <row r="311" spans="4:4">
      <c r="D311" s="61"/>
    </row>
    <row r="312" spans="4:4">
      <c r="D312" s="61"/>
    </row>
    <row r="313" spans="4:4">
      <c r="D313" s="61"/>
    </row>
    <row r="314" spans="4:4">
      <c r="D314" s="61"/>
    </row>
    <row r="315" spans="4:4">
      <c r="D315" s="61"/>
    </row>
    <row r="316" spans="4:4">
      <c r="D316" s="61"/>
    </row>
    <row r="317" spans="4:4">
      <c r="D317" s="61"/>
    </row>
    <row r="318" spans="4:4">
      <c r="D318" s="61"/>
    </row>
    <row r="319" spans="4:4">
      <c r="D319" s="61"/>
    </row>
    <row r="320" spans="4:4">
      <c r="D320" s="61"/>
    </row>
    <row r="321" spans="4:4">
      <c r="D321" s="61"/>
    </row>
    <row r="322" spans="4:4">
      <c r="D322" s="61"/>
    </row>
    <row r="323" spans="4:4">
      <c r="D323" s="61"/>
    </row>
    <row r="324" spans="4:4">
      <c r="D324" s="61"/>
    </row>
    <row r="325" spans="4:4">
      <c r="D325" s="61"/>
    </row>
    <row r="326" spans="4:4">
      <c r="D326" s="61"/>
    </row>
    <row r="327" spans="4:4">
      <c r="D327" s="61"/>
    </row>
    <row r="328" spans="4:4">
      <c r="D328" s="61"/>
    </row>
    <row r="329" spans="4:4">
      <c r="D329" s="61"/>
    </row>
    <row r="330" spans="4:4">
      <c r="D330" s="61"/>
    </row>
    <row r="331" spans="4:4">
      <c r="D331" s="61"/>
    </row>
    <row r="332" spans="4:4">
      <c r="D332" s="61"/>
    </row>
    <row r="333" spans="4:4">
      <c r="D333" s="61"/>
    </row>
    <row r="334" spans="4:4">
      <c r="D334" s="61"/>
    </row>
    <row r="335" spans="4:4">
      <c r="D335" s="61"/>
    </row>
    <row r="336" spans="4:4">
      <c r="D336" s="61"/>
    </row>
    <row r="337" spans="4:4">
      <c r="D337" s="61"/>
    </row>
    <row r="338" spans="4:4">
      <c r="D338" s="61"/>
    </row>
    <row r="339" spans="4:4">
      <c r="D339" s="61"/>
    </row>
    <row r="340" spans="4:4">
      <c r="D340" s="61"/>
    </row>
    <row r="341" spans="4:4">
      <c r="D341" s="61"/>
    </row>
    <row r="342" spans="4:4">
      <c r="D342" s="61"/>
    </row>
    <row r="343" spans="4:4">
      <c r="D343" s="61"/>
    </row>
    <row r="344" spans="4:4">
      <c r="D344" s="61"/>
    </row>
    <row r="345" spans="4:4">
      <c r="D345" s="61"/>
    </row>
    <row r="346" spans="4:4">
      <c r="D346" s="61"/>
    </row>
    <row r="347" spans="4:4">
      <c r="D347" s="61"/>
    </row>
    <row r="348" spans="4:4">
      <c r="D348" s="61"/>
    </row>
    <row r="349" spans="4:4">
      <c r="D349" s="61"/>
    </row>
    <row r="350" spans="4:4">
      <c r="D350" s="61"/>
    </row>
    <row r="351" spans="4:4">
      <c r="D351" s="61"/>
    </row>
    <row r="352" spans="4:4">
      <c r="D352" s="61"/>
    </row>
    <row r="353" spans="4:4">
      <c r="D353" s="61"/>
    </row>
    <row r="354" spans="4:4">
      <c r="D354" s="61"/>
    </row>
    <row r="355" spans="4:4">
      <c r="D355" s="61"/>
    </row>
    <row r="356" spans="4:4">
      <c r="D356" s="61"/>
    </row>
    <row r="357" spans="4:4">
      <c r="D357" s="61"/>
    </row>
    <row r="358" spans="4:4">
      <c r="D358" s="61"/>
    </row>
    <row r="359" spans="4:4">
      <c r="D359" s="61"/>
    </row>
    <row r="360" spans="4:4">
      <c r="D360" s="61"/>
    </row>
    <row r="361" spans="4:4">
      <c r="D361" s="61"/>
    </row>
    <row r="362" spans="4:4">
      <c r="D362" s="61"/>
    </row>
    <row r="363" spans="4:4">
      <c r="D363" s="61"/>
    </row>
    <row r="364" spans="4:4">
      <c r="D364" s="61"/>
    </row>
    <row r="365" spans="4:4">
      <c r="D365" s="61"/>
    </row>
    <row r="366" spans="4:4">
      <c r="D366" s="61"/>
    </row>
    <row r="367" spans="4:4">
      <c r="D367" s="61"/>
    </row>
    <row r="368" spans="4:4">
      <c r="D368" s="61"/>
    </row>
    <row r="369" spans="4:4">
      <c r="D369" s="61"/>
    </row>
    <row r="370" spans="4:4">
      <c r="D370" s="61"/>
    </row>
    <row r="371" spans="4:4">
      <c r="D371" s="61"/>
    </row>
    <row r="372" spans="4:4">
      <c r="D372" s="61"/>
    </row>
    <row r="373" spans="4:4">
      <c r="D373" s="61"/>
    </row>
    <row r="374" spans="4:4">
      <c r="D374" s="61"/>
    </row>
    <row r="375" spans="4:4">
      <c r="D375" s="61"/>
    </row>
    <row r="376" spans="4:4">
      <c r="D376" s="61"/>
    </row>
    <row r="377" spans="4:4">
      <c r="D377" s="61"/>
    </row>
    <row r="378" spans="4:4">
      <c r="D378" s="61"/>
    </row>
    <row r="379" spans="4:4">
      <c r="D379" s="61"/>
    </row>
    <row r="380" spans="4:4">
      <c r="D380" s="61"/>
    </row>
    <row r="381" spans="4:4">
      <c r="D381" s="61"/>
    </row>
    <row r="382" spans="4:4">
      <c r="D382" s="61"/>
    </row>
    <row r="383" spans="4:4">
      <c r="D383" s="61"/>
    </row>
    <row r="384" spans="4:4">
      <c r="D384" s="61"/>
    </row>
    <row r="385" spans="4:4">
      <c r="D385" s="61"/>
    </row>
    <row r="386" spans="4:4">
      <c r="D386" s="61"/>
    </row>
    <row r="387" spans="4:4">
      <c r="D387" s="61"/>
    </row>
    <row r="388" spans="4:4">
      <c r="D388" s="61"/>
    </row>
    <row r="389" spans="4:4">
      <c r="D389" s="61"/>
    </row>
    <row r="390" spans="4:4">
      <c r="D390" s="61"/>
    </row>
    <row r="391" spans="4:4">
      <c r="D391" s="61"/>
    </row>
    <row r="392" spans="4:4">
      <c r="D392" s="61"/>
    </row>
    <row r="393" spans="4:4">
      <c r="D393" s="61"/>
    </row>
    <row r="394" spans="4:4">
      <c r="D394" s="61"/>
    </row>
    <row r="395" spans="4:4">
      <c r="D395" s="61"/>
    </row>
    <row r="396" spans="4:4">
      <c r="D396" s="61"/>
    </row>
    <row r="397" spans="4:4">
      <c r="D397" s="61"/>
    </row>
    <row r="398" spans="4:4">
      <c r="D398" s="61"/>
    </row>
    <row r="399" spans="4:4">
      <c r="D399" s="61"/>
    </row>
    <row r="400" spans="4:4">
      <c r="D400" s="61"/>
    </row>
    <row r="401" spans="4:4">
      <c r="D401" s="61"/>
    </row>
    <row r="402" spans="4:4">
      <c r="D402" s="61"/>
    </row>
    <row r="403" spans="4:4">
      <c r="D403" s="61"/>
    </row>
    <row r="404" spans="4:4">
      <c r="D404" s="61"/>
    </row>
    <row r="405" spans="4:4">
      <c r="D405" s="61"/>
    </row>
    <row r="406" spans="4:4">
      <c r="D406" s="61"/>
    </row>
    <row r="407" spans="4:4">
      <c r="D407" s="61"/>
    </row>
    <row r="408" spans="4:4">
      <c r="D408" s="61"/>
    </row>
    <row r="409" spans="4:4">
      <c r="D409" s="61"/>
    </row>
    <row r="410" spans="4:4">
      <c r="D410" s="61"/>
    </row>
    <row r="411" spans="4:4">
      <c r="D411" s="61"/>
    </row>
    <row r="412" spans="4:4">
      <c r="D412" s="61"/>
    </row>
    <row r="413" spans="4:4">
      <c r="D413" s="61"/>
    </row>
    <row r="414" spans="4:4">
      <c r="D414" s="61"/>
    </row>
    <row r="415" spans="4:4">
      <c r="D415" s="61"/>
    </row>
    <row r="416" spans="4:4">
      <c r="D416" s="61"/>
    </row>
    <row r="417" spans="4:4">
      <c r="D417" s="61"/>
    </row>
    <row r="418" spans="4:4">
      <c r="D418" s="61"/>
    </row>
    <row r="419" spans="4:4">
      <c r="D419" s="61"/>
    </row>
    <row r="420" spans="4:4">
      <c r="D420" s="61"/>
    </row>
    <row r="421" spans="4:4">
      <c r="D421" s="61"/>
    </row>
    <row r="422" spans="4:4">
      <c r="D422" s="61"/>
    </row>
    <row r="423" spans="4:4">
      <c r="D423" s="61"/>
    </row>
    <row r="424" spans="4:4">
      <c r="D424" s="61"/>
    </row>
    <row r="425" spans="4:4">
      <c r="D425" s="61"/>
    </row>
    <row r="426" spans="4:4">
      <c r="D426" s="61"/>
    </row>
    <row r="427" spans="4:4">
      <c r="D427" s="61"/>
    </row>
    <row r="428" spans="4:4">
      <c r="D428" s="61"/>
    </row>
    <row r="429" spans="4:4">
      <c r="D429" s="61"/>
    </row>
    <row r="430" spans="4:4">
      <c r="D430" s="61"/>
    </row>
    <row r="431" spans="4:4">
      <c r="D431" s="61"/>
    </row>
    <row r="432" spans="4:4">
      <c r="D432" s="61"/>
    </row>
    <row r="433" spans="4:4">
      <c r="D433" s="61"/>
    </row>
    <row r="434" spans="4:4">
      <c r="D434" s="61"/>
    </row>
    <row r="435" spans="4:4">
      <c r="D435" s="61"/>
    </row>
    <row r="436" spans="4:4">
      <c r="D436" s="61"/>
    </row>
    <row r="437" spans="4:4">
      <c r="D437" s="61"/>
    </row>
    <row r="438" spans="4:4">
      <c r="D438" s="61"/>
    </row>
    <row r="439" spans="4:4">
      <c r="D439" s="61"/>
    </row>
    <row r="440" spans="4:4">
      <c r="D440" s="61"/>
    </row>
    <row r="441" spans="4:4">
      <c r="D441" s="61"/>
    </row>
    <row r="442" spans="4:4">
      <c r="D442" s="61"/>
    </row>
    <row r="443" spans="4:4">
      <c r="D443" s="61"/>
    </row>
    <row r="444" spans="4:4">
      <c r="D444" s="61"/>
    </row>
    <row r="445" spans="4:4">
      <c r="D445" s="61"/>
    </row>
    <row r="446" spans="4:4">
      <c r="D446" s="61"/>
    </row>
    <row r="447" spans="4:4">
      <c r="D447" s="61"/>
    </row>
    <row r="448" spans="4:4">
      <c r="D448" s="61"/>
    </row>
    <row r="449" spans="4:4">
      <c r="D449" s="61"/>
    </row>
    <row r="450" spans="4:4">
      <c r="D450" s="61"/>
    </row>
    <row r="451" spans="4:4">
      <c r="D451" s="61"/>
    </row>
    <row r="452" spans="4:4">
      <c r="D452" s="61"/>
    </row>
    <row r="453" spans="4:4">
      <c r="D453" s="61"/>
    </row>
    <row r="454" spans="4:4">
      <c r="D454" s="61"/>
    </row>
    <row r="455" spans="4:4">
      <c r="D455" s="61"/>
    </row>
    <row r="456" spans="4:4">
      <c r="D456" s="61"/>
    </row>
    <row r="457" spans="4:4">
      <c r="D457" s="61"/>
    </row>
    <row r="458" spans="4:4">
      <c r="D458" s="61"/>
    </row>
    <row r="459" spans="4:4">
      <c r="D459" s="61"/>
    </row>
    <row r="460" spans="4:4">
      <c r="D460" s="61"/>
    </row>
    <row r="461" spans="4:4">
      <c r="D461" s="61"/>
    </row>
    <row r="462" spans="4:4">
      <c r="D462" s="61"/>
    </row>
    <row r="463" spans="4:4">
      <c r="D463" s="61"/>
    </row>
    <row r="464" spans="4:4">
      <c r="D464" s="61"/>
    </row>
    <row r="465" spans="4:4">
      <c r="D465" s="61"/>
    </row>
    <row r="466" spans="4:4">
      <c r="D466" s="61"/>
    </row>
    <row r="467" spans="4:4">
      <c r="D467" s="61"/>
    </row>
    <row r="468" spans="4:4">
      <c r="D468" s="61"/>
    </row>
    <row r="469" spans="4:4">
      <c r="D469" s="61"/>
    </row>
    <row r="470" spans="4:4">
      <c r="D470" s="61"/>
    </row>
    <row r="471" spans="4:4">
      <c r="D471" s="61"/>
    </row>
    <row r="472" spans="4:4">
      <c r="D472" s="61"/>
    </row>
    <row r="473" spans="4:4">
      <c r="D473" s="61"/>
    </row>
    <row r="474" spans="4:4">
      <c r="D474" s="61"/>
    </row>
    <row r="475" spans="4:4">
      <c r="D475" s="61"/>
    </row>
    <row r="476" spans="4:4">
      <c r="D476" s="61"/>
    </row>
    <row r="477" spans="4:4">
      <c r="D477" s="61"/>
    </row>
    <row r="478" spans="4:4">
      <c r="D478" s="61"/>
    </row>
    <row r="479" spans="4:4">
      <c r="D479" s="61"/>
    </row>
    <row r="480" spans="4:4">
      <c r="D480" s="61"/>
    </row>
    <row r="481" spans="4:4">
      <c r="D481" s="61"/>
    </row>
    <row r="482" spans="4:4">
      <c r="D482" s="61"/>
    </row>
    <row r="483" spans="4:4">
      <c r="D483" s="61"/>
    </row>
    <row r="484" spans="4:4">
      <c r="D484" s="61"/>
    </row>
    <row r="485" spans="4:4">
      <c r="D485" s="61"/>
    </row>
    <row r="486" spans="4:4">
      <c r="D486" s="61"/>
    </row>
    <row r="487" spans="4:4">
      <c r="D487" s="61"/>
    </row>
    <row r="488" spans="4:4">
      <c r="D488" s="61"/>
    </row>
    <row r="489" spans="4:4">
      <c r="D489" s="61"/>
    </row>
    <row r="490" spans="4:4">
      <c r="D490" s="61"/>
    </row>
    <row r="491" spans="4:4">
      <c r="D491" s="61"/>
    </row>
    <row r="492" spans="4:4">
      <c r="D492" s="61"/>
    </row>
    <row r="493" spans="4:4">
      <c r="D493" s="61"/>
    </row>
    <row r="494" spans="4:4">
      <c r="D494" s="61"/>
    </row>
    <row r="495" spans="4:4">
      <c r="D495" s="61"/>
    </row>
    <row r="496" spans="4:4">
      <c r="D496" s="61"/>
    </row>
    <row r="497" spans="4:4">
      <c r="D497" s="61"/>
    </row>
    <row r="498" spans="4:4">
      <c r="D498" s="61"/>
    </row>
    <row r="499" spans="4:4">
      <c r="D499" s="61"/>
    </row>
    <row r="500" spans="4:4">
      <c r="D500" s="61"/>
    </row>
    <row r="501" spans="4:4">
      <c r="D501" s="61"/>
    </row>
    <row r="502" spans="4:4">
      <c r="D502" s="61"/>
    </row>
    <row r="503" spans="4:4">
      <c r="D503" s="61"/>
    </row>
    <row r="504" spans="4:4">
      <c r="D504" s="61"/>
    </row>
    <row r="505" spans="4:4">
      <c r="D505" s="61"/>
    </row>
    <row r="506" spans="4:4">
      <c r="D506" s="61"/>
    </row>
    <row r="507" spans="4:4">
      <c r="D507" s="61"/>
    </row>
    <row r="508" spans="4:4">
      <c r="D508" s="61"/>
    </row>
    <row r="509" spans="4:4">
      <c r="D509" s="61"/>
    </row>
    <row r="510" spans="4:4">
      <c r="D510" s="61"/>
    </row>
    <row r="511" spans="4:4">
      <c r="D511" s="61"/>
    </row>
    <row r="512" spans="4:4">
      <c r="D512" s="61"/>
    </row>
    <row r="513" spans="4:4">
      <c r="D513" s="61"/>
    </row>
    <row r="514" spans="4:4">
      <c r="D514" s="61"/>
    </row>
    <row r="515" spans="4:4">
      <c r="D515" s="61"/>
    </row>
    <row r="516" spans="4:4">
      <c r="D516" s="61"/>
    </row>
    <row r="517" spans="4:4">
      <c r="D517" s="61"/>
    </row>
    <row r="518" spans="4:4">
      <c r="D518" s="61"/>
    </row>
    <row r="519" spans="4:4">
      <c r="D519" s="61"/>
    </row>
    <row r="520" spans="4:4">
      <c r="D520" s="61"/>
    </row>
    <row r="521" spans="4:4">
      <c r="D521" s="61"/>
    </row>
    <row r="522" spans="4:4">
      <c r="D522" s="61"/>
    </row>
    <row r="523" spans="4:4">
      <c r="D523" s="61"/>
    </row>
    <row r="524" spans="4:4">
      <c r="D524" s="61"/>
    </row>
    <row r="525" spans="4:4">
      <c r="D525" s="61"/>
    </row>
    <row r="526" spans="4:4">
      <c r="D526" s="61"/>
    </row>
    <row r="527" spans="4:4">
      <c r="D527" s="61"/>
    </row>
    <row r="528" spans="4:4">
      <c r="D528" s="61"/>
    </row>
    <row r="529" spans="4:4">
      <c r="D529" s="61"/>
    </row>
    <row r="530" spans="4:4">
      <c r="D530" s="61"/>
    </row>
    <row r="531" spans="4:4">
      <c r="D531" s="61"/>
    </row>
    <row r="532" spans="4:4">
      <c r="D532" s="61"/>
    </row>
    <row r="533" spans="4:4">
      <c r="D533" s="61"/>
    </row>
    <row r="534" spans="4:4">
      <c r="D534" s="61"/>
    </row>
    <row r="535" spans="4:4">
      <c r="D535" s="61"/>
    </row>
    <row r="536" spans="4:4">
      <c r="D536" s="61"/>
    </row>
    <row r="537" spans="4:4">
      <c r="D537" s="61"/>
    </row>
    <row r="538" spans="4:4">
      <c r="D538" s="61"/>
    </row>
    <row r="539" spans="4:4">
      <c r="D539" s="61"/>
    </row>
    <row r="540" spans="4:4">
      <c r="D540" s="61"/>
    </row>
    <row r="541" spans="4:4">
      <c r="D541" s="61"/>
    </row>
    <row r="542" spans="4:4">
      <c r="D542" s="61"/>
    </row>
    <row r="543" spans="4:4">
      <c r="D543" s="61"/>
    </row>
    <row r="544" spans="4:4">
      <c r="D544" s="61"/>
    </row>
    <row r="545" spans="4:4">
      <c r="D545" s="61"/>
    </row>
    <row r="546" spans="4:4">
      <c r="D546" s="61"/>
    </row>
    <row r="547" spans="4:4">
      <c r="D547" s="61"/>
    </row>
    <row r="548" spans="4:4">
      <c r="D548" s="61"/>
    </row>
    <row r="549" spans="4:4">
      <c r="D549" s="61"/>
    </row>
    <row r="550" spans="4:4">
      <c r="D550" s="61"/>
    </row>
    <row r="551" spans="4:4">
      <c r="D551" s="61"/>
    </row>
    <row r="552" spans="4:4">
      <c r="D552" s="61"/>
    </row>
    <row r="553" spans="4:4">
      <c r="D553" s="61"/>
    </row>
    <row r="554" spans="4:4">
      <c r="D554" s="61"/>
    </row>
    <row r="555" spans="4:4">
      <c r="D555" s="61"/>
    </row>
    <row r="556" spans="4:4">
      <c r="D556" s="61"/>
    </row>
    <row r="557" spans="4:4">
      <c r="D557" s="61"/>
    </row>
    <row r="558" spans="4:4">
      <c r="D558" s="61"/>
    </row>
    <row r="559" spans="4:4">
      <c r="D559" s="61"/>
    </row>
    <row r="560" spans="4:4">
      <c r="D560" s="61"/>
    </row>
    <row r="561" spans="4:4">
      <c r="D561" s="61"/>
    </row>
    <row r="562" spans="4:4">
      <c r="D562" s="61"/>
    </row>
    <row r="563" spans="4:4">
      <c r="D563" s="61"/>
    </row>
    <row r="564" spans="4:4">
      <c r="D564" s="61"/>
    </row>
    <row r="565" spans="4:4">
      <c r="D565" s="61"/>
    </row>
    <row r="566" spans="4:4">
      <c r="D566" s="61"/>
    </row>
    <row r="567" spans="4:4">
      <c r="D567" s="61"/>
    </row>
    <row r="568" spans="4:4">
      <c r="D568" s="61"/>
    </row>
    <row r="569" spans="4:4">
      <c r="D569" s="61"/>
    </row>
    <row r="570" spans="4:4">
      <c r="D570" s="61"/>
    </row>
    <row r="571" spans="4:4">
      <c r="D571" s="61"/>
    </row>
    <row r="572" spans="4:4">
      <c r="D572" s="61"/>
    </row>
    <row r="573" spans="4:4">
      <c r="D573" s="61"/>
    </row>
    <row r="574" spans="4:4">
      <c r="D574" s="61"/>
    </row>
    <row r="575" spans="4:4">
      <c r="D575" s="61"/>
    </row>
    <row r="576" spans="4:4">
      <c r="D576" s="61"/>
    </row>
    <row r="577" spans="4:4">
      <c r="D577" s="61"/>
    </row>
    <row r="578" spans="4:4">
      <c r="D578" s="61"/>
    </row>
    <row r="579" spans="4:4">
      <c r="D579" s="61"/>
    </row>
    <row r="580" spans="4:4">
      <c r="D580" s="61"/>
    </row>
    <row r="581" spans="4:4">
      <c r="D581" s="61"/>
    </row>
    <row r="582" spans="4:4">
      <c r="D582" s="61"/>
    </row>
    <row r="583" spans="4:4">
      <c r="D583" s="61"/>
    </row>
    <row r="584" spans="4:4">
      <c r="D584" s="61"/>
    </row>
    <row r="585" spans="4:4">
      <c r="D585" s="61"/>
    </row>
    <row r="586" spans="4:4">
      <c r="D586" s="61"/>
    </row>
    <row r="587" spans="4:4">
      <c r="D587" s="61"/>
    </row>
    <row r="588" spans="4:4">
      <c r="D588" s="61"/>
    </row>
    <row r="589" spans="4:4">
      <c r="D589" s="61"/>
    </row>
    <row r="590" spans="4:4">
      <c r="D590" s="61"/>
    </row>
    <row r="591" spans="4:4">
      <c r="D591" s="61"/>
    </row>
    <row r="592" spans="4:4">
      <c r="D592" s="61"/>
    </row>
    <row r="593" spans="4:4">
      <c r="D593" s="61"/>
    </row>
    <row r="594" spans="4:4">
      <c r="D594" s="61"/>
    </row>
    <row r="595" spans="4:4">
      <c r="D595" s="61"/>
    </row>
    <row r="596" spans="4:4">
      <c r="D596" s="61"/>
    </row>
    <row r="597" spans="4:4">
      <c r="D597" s="61"/>
    </row>
    <row r="598" spans="4:4">
      <c r="D598" s="61"/>
    </row>
    <row r="599" spans="4:4">
      <c r="D599" s="61"/>
    </row>
    <row r="600" spans="4:4">
      <c r="D600" s="61"/>
    </row>
    <row r="601" spans="4:4">
      <c r="D601" s="61"/>
    </row>
    <row r="602" spans="4:4">
      <c r="D602" s="61"/>
    </row>
    <row r="603" spans="4:4">
      <c r="D603" s="61"/>
    </row>
    <row r="604" spans="4:4">
      <c r="D604" s="61"/>
    </row>
    <row r="605" spans="4:4">
      <c r="D605" s="61"/>
    </row>
    <row r="606" spans="4:4">
      <c r="D606" s="61"/>
    </row>
    <row r="607" spans="4:4">
      <c r="D607" s="61"/>
    </row>
    <row r="608" spans="4:4">
      <c r="D608" s="61"/>
    </row>
    <row r="609" spans="4:4">
      <c r="D609" s="61"/>
    </row>
    <row r="610" spans="4:4">
      <c r="D610" s="61"/>
    </row>
    <row r="611" spans="4:4">
      <c r="D611" s="61"/>
    </row>
    <row r="612" spans="4:4">
      <c r="D612" s="61"/>
    </row>
    <row r="613" spans="4:4">
      <c r="D613" s="61"/>
    </row>
    <row r="614" spans="4:4">
      <c r="D614" s="61"/>
    </row>
    <row r="615" spans="4:4">
      <c r="D615" s="61"/>
    </row>
    <row r="616" spans="4:4">
      <c r="D616" s="61"/>
    </row>
    <row r="617" spans="4:4">
      <c r="D617" s="61"/>
    </row>
    <row r="618" spans="4:4">
      <c r="D618" s="61"/>
    </row>
    <row r="619" spans="4:4">
      <c r="D619" s="61"/>
    </row>
    <row r="620" spans="4:4">
      <c r="D620" s="61"/>
    </row>
    <row r="621" spans="4:4">
      <c r="D621" s="61"/>
    </row>
    <row r="622" spans="4:4">
      <c r="D622" s="61"/>
    </row>
    <row r="623" spans="4:4">
      <c r="D623" s="61"/>
    </row>
    <row r="624" spans="4:4">
      <c r="D624" s="61"/>
    </row>
    <row r="625" spans="4:4">
      <c r="D625" s="61"/>
    </row>
    <row r="626" spans="4:4">
      <c r="D626" s="61"/>
    </row>
    <row r="627" spans="4:4">
      <c r="D627" s="61"/>
    </row>
    <row r="628" spans="4:4">
      <c r="D628" s="61"/>
    </row>
    <row r="629" spans="4:4">
      <c r="D629" s="61"/>
    </row>
    <row r="630" spans="4:4">
      <c r="D630" s="61"/>
    </row>
    <row r="631" spans="4:4">
      <c r="D631" s="61"/>
    </row>
    <row r="632" spans="4:4">
      <c r="D632" s="61"/>
    </row>
    <row r="633" spans="4:4">
      <c r="D633" s="61"/>
    </row>
    <row r="634" spans="4:4">
      <c r="D634" s="61"/>
    </row>
    <row r="635" spans="4:4">
      <c r="D635" s="61"/>
    </row>
    <row r="636" spans="4:4">
      <c r="D636" s="61"/>
    </row>
    <row r="637" spans="4:4">
      <c r="D637" s="61"/>
    </row>
    <row r="638" spans="4:4">
      <c r="D638" s="61"/>
    </row>
    <row r="639" spans="4:4">
      <c r="D639" s="61"/>
    </row>
    <row r="640" spans="4:4">
      <c r="D640" s="61"/>
    </row>
    <row r="641" spans="4:4">
      <c r="D641" s="61"/>
    </row>
    <row r="642" spans="4:4">
      <c r="D642" s="61"/>
    </row>
    <row r="643" spans="4:4">
      <c r="D643" s="61"/>
    </row>
    <row r="644" spans="4:4">
      <c r="D644" s="61"/>
    </row>
    <row r="645" spans="4:4">
      <c r="D645" s="61"/>
    </row>
    <row r="646" spans="4:4">
      <c r="D646" s="61"/>
    </row>
    <row r="647" spans="4:4">
      <c r="D647" s="61"/>
    </row>
    <row r="648" spans="4:4">
      <c r="D648" s="61"/>
    </row>
    <row r="649" spans="4:4">
      <c r="D649" s="61"/>
    </row>
    <row r="650" spans="4:4">
      <c r="D650" s="61"/>
    </row>
    <row r="651" spans="4:4">
      <c r="D651" s="61"/>
    </row>
    <row r="652" spans="4:4">
      <c r="D652" s="61"/>
    </row>
    <row r="653" spans="4:4">
      <c r="D653" s="61"/>
    </row>
    <row r="654" spans="4:4">
      <c r="D654" s="61"/>
    </row>
    <row r="655" spans="4:4">
      <c r="D655" s="61"/>
    </row>
    <row r="656" spans="4:4">
      <c r="D656" s="61"/>
    </row>
    <row r="657" spans="4:4">
      <c r="D657" s="61"/>
    </row>
    <row r="658" spans="4:4">
      <c r="D658" s="61"/>
    </row>
    <row r="659" spans="4:4">
      <c r="D659" s="61"/>
    </row>
    <row r="660" spans="4:4">
      <c r="D660" s="61"/>
    </row>
    <row r="661" spans="4:4">
      <c r="D661" s="61"/>
    </row>
    <row r="662" spans="4:4">
      <c r="D662" s="61"/>
    </row>
    <row r="663" spans="4:4">
      <c r="D663" s="61"/>
    </row>
    <row r="664" spans="4:4">
      <c r="D664" s="61"/>
    </row>
    <row r="665" spans="4:4">
      <c r="D665" s="61"/>
    </row>
    <row r="666" spans="4:4">
      <c r="D666" s="61"/>
    </row>
    <row r="667" spans="4:4">
      <c r="D667" s="61"/>
    </row>
    <row r="668" spans="4:4">
      <c r="D668" s="61"/>
    </row>
    <row r="669" spans="4:4">
      <c r="D669" s="61"/>
    </row>
    <row r="670" spans="4:4">
      <c r="D670" s="61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VAR-ALL</vt:lpstr>
      <vt:lpstr>'Reg Daily Changes'!Print_Titles</vt:lpstr>
      <vt:lpstr>'Spec Daily Changes'!Print_Titles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 gorny</dc:creator>
  <cp:lastModifiedBy>Havlíček Jan</cp:lastModifiedBy>
  <cp:lastPrinted>2001-11-26T15:01:59Z</cp:lastPrinted>
  <dcterms:created xsi:type="dcterms:W3CDTF">2001-08-02T14:48:36Z</dcterms:created>
  <dcterms:modified xsi:type="dcterms:W3CDTF">2023-09-10T12:04:18Z</dcterms:modified>
</cp:coreProperties>
</file>