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9132" windowHeight="4752"/>
  </bookViews>
  <sheets>
    <sheet name="DCF" sheetId="1" r:id="rId1"/>
    <sheet name="INPUT" sheetId="2" r:id="rId2"/>
    <sheet name="ACRS CLASS" sheetId="3" r:id="rId3"/>
  </sheets>
  <definedNames>
    <definedName name="_xlnm.Print_Area" localSheetId="0">DCF!$C$1:$M$50</definedName>
    <definedName name="_xlnm.Print_Titles" localSheetId="2">'ACRS CLASS'!$1:$4</definedName>
    <definedName name="_xlnm.Print_Titles" localSheetId="0">DCF!$A:$B,DCF!$1:$1</definedName>
  </definedNames>
  <calcPr calcId="0" fullCalcOnLoad="1"/>
</workbook>
</file>

<file path=xl/calcChain.xml><?xml version="1.0" encoding="utf-8"?>
<calcChain xmlns="http://schemas.openxmlformats.org/spreadsheetml/2006/main">
  <c r="N1" i="1" l="1"/>
  <c r="F3" i="1"/>
  <c r="H3" i="1"/>
  <c r="J3" i="1"/>
  <c r="L3" i="1"/>
  <c r="F4" i="1"/>
  <c r="H4" i="1"/>
  <c r="J4" i="1"/>
  <c r="L4" i="1"/>
  <c r="F5" i="1"/>
  <c r="H5" i="1"/>
  <c r="J5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</calcChain>
</file>

<file path=xl/sharedStrings.xml><?xml version="1.0" encoding="utf-8"?>
<sst xmlns="http://schemas.openxmlformats.org/spreadsheetml/2006/main" count="200" uniqueCount="126">
  <si>
    <t>DCF ANALYSIS</t>
  </si>
  <si>
    <t xml:space="preserve">PROJECT:  </t>
  </si>
  <si>
    <t>Move NNG Invoice Supporting Documents to the WEB</t>
  </si>
  <si>
    <t>PLEASE READ INPUT SHEET FOR</t>
  </si>
  <si>
    <t>INSTRUCTIONS.</t>
  </si>
  <si>
    <t xml:space="preserve"> I R R: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</si>
  <si>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</si>
  <si>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</si>
  <si>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</si>
  <si>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</si>
  <si>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</si>
  <si>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</si>
  <si>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</si>
  <si>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</si>
  <si>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</si>
  <si>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15 YEAR</t>
  </si>
  <si>
    <t>20 YEAR</t>
  </si>
  <si>
    <t xml:space="preserve">PROJECT LIFE </t>
  </si>
  <si>
    <t>YEARS</t>
  </si>
  <si>
    <t>NOTE:</t>
  </si>
  <si>
    <t>IRR YEAR IS THE ACTUAL PROJECT LIFE.</t>
  </si>
  <si>
    <t>INPUT CAPITAL COST DATA</t>
  </si>
  <si>
    <t>CAPITAL COST W/ TAX LIFE</t>
  </si>
  <si>
    <t>SEE ACRS CLASS GUIDELINES FOR CAPITAL INVESTMENT ACRS CLASS</t>
  </si>
  <si>
    <t>3-YEAR ACRS CLASS</t>
  </si>
  <si>
    <t>1,000 $</t>
  </si>
  <si>
    <t>5-YEAR ACRS CLASS</t>
  </si>
  <si>
    <t>7-YEAR ACRS CLASS</t>
  </si>
  <si>
    <t>15-YEAR ACRS CLASS</t>
  </si>
  <si>
    <t>AD VALOREM TAX  RATE %</t>
  </si>
  <si>
    <t>INCOME TAX RATE %</t>
  </si>
  <si>
    <t>YEAR</t>
  </si>
  <si>
    <t xml:space="preserve">INPUT INCREMENTAL REVENUES </t>
  </si>
  <si>
    <t>ASSUMPTIONS 1,000 $ /YEAR</t>
  </si>
  <si>
    <t>INCREMENTAL REVENUES</t>
  </si>
  <si>
    <t>Excluding ACA and GRI surcharges</t>
  </si>
  <si>
    <t xml:space="preserve">INPUT O&amp;M COSTS </t>
  </si>
  <si>
    <t>O&amp;M INFLATED @</t>
  </si>
  <si>
    <t>O&amp;M W/O CAPITAL INVESTMENT</t>
  </si>
  <si>
    <t xml:space="preserve"> </t>
  </si>
  <si>
    <t>O&amp;M W/ CAPITAL INVESTMENT</t>
  </si>
  <si>
    <t>DCF CALCULATION</t>
  </si>
  <si>
    <t>O&amp;M SAVINGS</t>
  </si>
  <si>
    <t>AD VALOREM TAX</t>
  </si>
  <si>
    <t>TAX DEPR 3-YEAR CLASS</t>
  </si>
  <si>
    <t>TAX DEPR 5-YEAR CLASS</t>
  </si>
  <si>
    <t>TAX DEPR 7-YEAR CLASS</t>
  </si>
  <si>
    <t>TAX DEPR 15-YEAR CLASS</t>
  </si>
  <si>
    <t>TOTAL TAX DEPRECIATION</t>
  </si>
  <si>
    <t>OPERATING EXPENSES</t>
  </si>
  <si>
    <t>TAXABLE INCOME</t>
  </si>
  <si>
    <t>INCOME TAXES</t>
  </si>
  <si>
    <t>INCOME AFTER TAXES</t>
  </si>
  <si>
    <t>OPERATING CASH FLOW</t>
  </si>
  <si>
    <t>ROI CALCULATION</t>
  </si>
  <si>
    <t>BOOK DEPRECIATION</t>
  </si>
  <si>
    <t>BOOK INCOME TAXES</t>
  </si>
  <si>
    <t>ROI</t>
  </si>
  <si>
    <t>3 YEAR ACRS</t>
  </si>
  <si>
    <t>5 YEAR ACRS</t>
  </si>
  <si>
    <t>7 YEAR ACRS</t>
  </si>
  <si>
    <t>15 YEAR ACRS</t>
  </si>
  <si>
    <t>PLEASE INPUT THE FOLLOWING :</t>
  </si>
  <si>
    <t>PROJECT</t>
  </si>
  <si>
    <t>Project Name</t>
  </si>
  <si>
    <t>Project Cost (in thousands of dollars)</t>
  </si>
  <si>
    <t>In appropriate depreciation class.</t>
  </si>
  <si>
    <t xml:space="preserve">(See the attached ACRS class guidelines and a </t>
  </si>
  <si>
    <t>FERC regulations relating to property in each FERC account.)</t>
  </si>
  <si>
    <t>Enter in thousands of dollars for each year (excluding ACA and GRI surcharges).</t>
  </si>
  <si>
    <t>Enter the yearly inflation rate. (For example: if inflation is expected to be 3% a year, enter .03)</t>
  </si>
  <si>
    <t>Enter in thousands of dollars for the first year, remainder of the year -columns have a formula.</t>
  </si>
  <si>
    <t>ACRS CLASS GUIDELINES</t>
  </si>
  <si>
    <t>FERC</t>
  </si>
  <si>
    <t>DESCRIPTION</t>
  </si>
  <si>
    <t>ACRS</t>
  </si>
  <si>
    <t>ACCT</t>
  </si>
  <si>
    <t>CLASS</t>
  </si>
  <si>
    <t>COMMENTS</t>
  </si>
  <si>
    <t>Onshore Transmission Systems</t>
  </si>
  <si>
    <t>Other/General Plant</t>
  </si>
  <si>
    <t xml:space="preserve">Land &amp; Land Rights </t>
  </si>
  <si>
    <t>N/A</t>
  </si>
  <si>
    <t>Call Tax Dept.</t>
  </si>
  <si>
    <t>Structures &amp; Improvements</t>
  </si>
  <si>
    <t>Rights of Way</t>
  </si>
  <si>
    <t>Garages</t>
  </si>
  <si>
    <t>39 Year St. Line</t>
  </si>
  <si>
    <t xml:space="preserve">Structures &amp; Improvements </t>
  </si>
  <si>
    <t>15 Year</t>
  </si>
  <si>
    <t>Cottages/Cellars</t>
  </si>
  <si>
    <t>Compressor Station Structures</t>
  </si>
  <si>
    <t>Office Bldg.</t>
  </si>
  <si>
    <t>Measuring &amp; Reg. Station Structures</t>
  </si>
  <si>
    <t>Warehouses</t>
  </si>
  <si>
    <t>Other Structures</t>
  </si>
  <si>
    <t>Buildings not included above but are associated</t>
  </si>
  <si>
    <t>Mains</t>
  </si>
  <si>
    <t>with or an integral part of pipeline equipment.</t>
  </si>
  <si>
    <t>Compressor Station Equipment</t>
  </si>
  <si>
    <t>Office Furniture &amp; Fixtures</t>
  </si>
  <si>
    <t>7 year</t>
  </si>
  <si>
    <t>Measuring &amp; Regulating Station Equipment</t>
  </si>
  <si>
    <t>Typewriters, calculators, copiers etc</t>
  </si>
  <si>
    <t>5 Year</t>
  </si>
  <si>
    <t>Communication Equipment</t>
  </si>
  <si>
    <t>Computers &amp; Peripheral Equip</t>
  </si>
  <si>
    <t>Other Equipment</t>
  </si>
  <si>
    <t>Transportation Equipment</t>
  </si>
  <si>
    <t>Automobiles</t>
  </si>
  <si>
    <t>Offshore Transmission Systems</t>
  </si>
  <si>
    <t>Trucks -Light General Purpose</t>
  </si>
  <si>
    <t>Airplanes</t>
  </si>
  <si>
    <t>Trucks -Heavy General Purpose</t>
  </si>
  <si>
    <t>Over the Road Tractors</t>
  </si>
  <si>
    <t>3 Year</t>
  </si>
  <si>
    <t>7 Year</t>
  </si>
  <si>
    <t>Trailer(except houses)</t>
  </si>
  <si>
    <t>Trailers(houses)</t>
  </si>
  <si>
    <t>Stores Equipment</t>
  </si>
  <si>
    <t>Tools , Shop &amp; Garage Equipment</t>
  </si>
  <si>
    <t>Laboratory Equipment</t>
  </si>
  <si>
    <t>Power Operated Equipment</t>
  </si>
  <si>
    <t>Miscellaneous Equipment</t>
  </si>
  <si>
    <t>Other Tangible Equipment</t>
  </si>
  <si>
    <t>NOTE: Use 5 year ACRS class for information systems and data handling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</si>
</sst>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00"/>
  </numFmts>
  <fonts count="10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b/>
      <sz val="10"/>
      <name val="Times New Roman"/>
    </font>
    <font>
      <b/>
      <i/>
      <sz val="10"/>
      <color indexed="10"/>
      <name val="Times New Roman"/>
    </font>
    <font>
      <b/>
      <sz val="10"/>
      <name val="Arial"/>
      <family val="2"/>
    </font>
    <font>
      <b/>
      <i/>
      <sz val="10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Border="1"/>
    <xf numFmtId="1" fontId="4" fillId="0" borderId="0" xfId="0" applyNumberFormat="1" applyFont="1"/>
    <xf numFmtId="0" fontId="3" fillId="0" borderId="0" xfId="0" applyFont="1" applyAlignment="1">
      <alignment horizontal="left"/>
    </xf>
    <xf numFmtId="3" fontId="4" fillId="0" borderId="3" xfId="0" applyNumberFormat="1" applyFont="1" applyBorder="1" applyProtection="1">
      <protection locked="0"/>
    </xf>
    <xf numFmtId="10" fontId="4" fillId="0" borderId="0" xfId="0" applyNumberFormat="1" applyFont="1" applyAlignment="1" applyProtection="1">
      <alignment horizontal="center"/>
    </xf>
    <xf numFmtId="10" fontId="4" fillId="0" borderId="0" xfId="0" applyNumberFormat="1" applyFont="1"/>
    <xf numFmtId="3" fontId="4" fillId="0" borderId="0" xfId="0" applyNumberFormat="1" applyFont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10" fontId="3" fillId="0" borderId="0" xfId="0" applyNumberFormat="1" applyFont="1"/>
    <xf numFmtId="10" fontId="4" fillId="0" borderId="0" xfId="0" applyNumberFormat="1" applyFont="1" applyProtection="1"/>
    <xf numFmtId="164" fontId="4" fillId="0" borderId="0" xfId="0" applyNumberFormat="1" applyFont="1"/>
    <xf numFmtId="1" fontId="4" fillId="0" borderId="0" xfId="0" applyNumberFormat="1" applyFont="1" applyAlignment="1">
      <alignment horizontal="right"/>
    </xf>
    <xf numFmtId="10" fontId="4" fillId="0" borderId="0" xfId="0" applyNumberFormat="1" applyFont="1" applyBorder="1"/>
    <xf numFmtId="3" fontId="4" fillId="0" borderId="0" xfId="0" applyNumberFormat="1" applyFont="1"/>
    <xf numFmtId="166" fontId="3" fillId="0" borderId="0" xfId="0" applyNumberFormat="1" applyFont="1"/>
    <xf numFmtId="0" fontId="4" fillId="0" borderId="0" xfId="0" applyFont="1" applyProtection="1"/>
    <xf numFmtId="0" fontId="1" fillId="0" borderId="0" xfId="0" applyFont="1"/>
    <xf numFmtId="0" fontId="5" fillId="2" borderId="4" xfId="0" applyFont="1" applyFill="1" applyBorder="1" applyProtection="1">
      <protection locked="0"/>
    </xf>
    <xf numFmtId="0" fontId="6" fillId="0" borderId="0" xfId="0" applyFont="1"/>
    <xf numFmtId="0" fontId="6" fillId="3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 applyAlignment="1">
      <alignment horizontal="right"/>
    </xf>
    <xf numFmtId="3" fontId="4" fillId="3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4" fillId="0" borderId="0" xfId="1" applyFont="1"/>
    <xf numFmtId="0" fontId="7" fillId="0" borderId="0" xfId="0" applyFont="1"/>
    <xf numFmtId="0" fontId="4" fillId="0" borderId="1" xfId="0" applyFont="1" applyBorder="1"/>
    <xf numFmtId="0" fontId="4" fillId="0" borderId="2" xfId="0" applyFont="1" applyBorder="1"/>
    <xf numFmtId="0" fontId="8" fillId="0" borderId="0" xfId="0" applyFont="1"/>
    <xf numFmtId="3" fontId="4" fillId="0" borderId="0" xfId="0" applyNumberFormat="1" applyFont="1" applyBorder="1" applyProtection="1"/>
    <xf numFmtId="0" fontId="7" fillId="0" borderId="0" xfId="0" applyFont="1" applyAlignment="1">
      <alignment horizontal="right"/>
    </xf>
    <xf numFmtId="0" fontId="9" fillId="0" borderId="0" xfId="0" applyFont="1"/>
    <xf numFmtId="1" fontId="3" fillId="0" borderId="3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1"/>
  <sheetViews>
    <sheetView tabSelected="1" workbookViewId="0"/>
  </sheetViews>
  <sheetFormatPr defaultColWidth="9.109375" defaultRowHeight="13.2" x14ac:dyDescent="0.25"/>
  <cols>
    <col min="1" max="1" width="2.6640625" style="2" customWidth="1"/>
    <col min="2" max="2" width="30.6640625" style="2" customWidth="1"/>
    <col min="3" max="3" width="12.6640625" style="2" customWidth="1"/>
    <col min="4" max="12" width="10.6640625" style="2" customWidth="1"/>
    <col min="13" max="13" width="12" style="2" customWidth="1"/>
    <col min="14" max="23" width="10.6640625" style="2" customWidth="1"/>
    <col min="24" max="16384" width="9.109375" style="2"/>
  </cols>
  <sheetData>
    <row r="1" spans="1:23" ht="24" customHeight="1" x14ac:dyDescent="0.35">
      <c r="A1" s="1" t="s">
        <v>0</v>
      </c>
      <c r="C1" s="26" t="s">
        <v>1</v>
      </c>
      <c r="D1" s="24" t="s">
        <v>2</v>
      </c>
      <c r="E1" s="3"/>
      <c r="F1" s="3"/>
      <c r="G1" s="3"/>
      <c r="H1" s="3"/>
      <c r="I1" s="3"/>
      <c r="J1" s="3"/>
      <c r="K1" s="3"/>
      <c r="L1" s="3"/>
      <c r="M1" s="4"/>
      <c r="N1" s="24" t="str">
        <f>D1</f>
        <v>Move NNG Invoice Supporting Documents to the WEB</v>
      </c>
      <c r="O1" s="36"/>
      <c r="P1" s="36"/>
      <c r="Q1" s="36"/>
      <c r="R1" s="36"/>
      <c r="S1" s="36"/>
      <c r="T1" s="36"/>
      <c r="U1" s="36"/>
      <c r="V1" s="36"/>
      <c r="W1" s="37"/>
    </row>
    <row r="2" spans="1:23" ht="13.8" x14ac:dyDescent="0.3">
      <c r="A2" s="35" t="s">
        <v>3</v>
      </c>
      <c r="B2" s="35"/>
      <c r="C2" s="1"/>
    </row>
    <row r="3" spans="1:23" ht="13.8" x14ac:dyDescent="0.3">
      <c r="A3" s="35" t="s">
        <v>4</v>
      </c>
      <c r="B3" s="35"/>
      <c r="C3" s="5" t="s">
        <v>5</v>
      </c>
      <c r="E3" s="6" t="s">
        <v>6</v>
      </c>
      <c r="F3" s="7">
        <f>IRR($C42:E42)</f>
        <v>-3.9286241886228018E-3</v>
      </c>
      <c r="G3" s="6" t="s">
        <v>7</v>
      </c>
      <c r="H3" s="7">
        <f>IRR($C42:F42)</f>
        <v>0.19363227795931059</v>
      </c>
      <c r="I3" s="6" t="s">
        <v>8</v>
      </c>
      <c r="J3" s="7">
        <f>IRR($C42:G42)</f>
        <v>0.29208905387173123</v>
      </c>
      <c r="K3" s="6" t="s">
        <v>9</v>
      </c>
      <c r="L3" s="7">
        <f>IRR($C42:H42)</f>
        <v>0.34451451959305734</v>
      </c>
      <c r="M3" s="8"/>
    </row>
    <row r="4" spans="1:23" x14ac:dyDescent="0.25">
      <c r="B4" s="1"/>
      <c r="E4" s="6" t="s">
        <v>10</v>
      </c>
      <c r="F4" s="7">
        <f>IRR($C42:I42)</f>
        <v>0.37606153423207844</v>
      </c>
      <c r="G4" s="6" t="s">
        <v>11</v>
      </c>
      <c r="H4" s="7">
        <f>IRR($C42:J42)</f>
        <v>0.39565560162466384</v>
      </c>
      <c r="I4" s="6" t="s">
        <v>12</v>
      </c>
      <c r="J4" s="7">
        <f>IRR($C42:K42)</f>
        <v>0.40814826330122966</v>
      </c>
      <c r="K4" s="6" t="s">
        <v>13</v>
      </c>
      <c r="L4" s="7">
        <f>IRR($C42:L42)</f>
        <v>0.41627986000615635</v>
      </c>
    </row>
    <row r="5" spans="1:23" x14ac:dyDescent="0.25">
      <c r="C5" s="1"/>
      <c r="E5" s="6" t="s">
        <v>14</v>
      </c>
      <c r="F5" s="7">
        <f>IRR($C42:M42)</f>
        <v>0.4216589311206001</v>
      </c>
      <c r="G5" s="6" t="s">
        <v>15</v>
      </c>
      <c r="H5" s="7">
        <f>IRR($C42:R42)</f>
        <v>0.43128090221477466</v>
      </c>
      <c r="I5" s="6" t="s">
        <v>16</v>
      </c>
      <c r="J5" s="7">
        <f>IRR($C42:W42)</f>
        <v>0.43276274403560455</v>
      </c>
    </row>
    <row r="6" spans="1:23" x14ac:dyDescent="0.25">
      <c r="C6" s="26" t="s">
        <v>17</v>
      </c>
      <c r="D6" s="26"/>
      <c r="E6" s="42">
        <v>3</v>
      </c>
      <c r="F6" s="7" t="s">
        <v>18</v>
      </c>
      <c r="G6" s="6"/>
      <c r="H6" s="7"/>
      <c r="I6" s="6"/>
      <c r="J6" s="7"/>
    </row>
    <row r="7" spans="1:23" ht="13.8" x14ac:dyDescent="0.3">
      <c r="C7" s="1"/>
      <c r="E7" s="40" t="s">
        <v>19</v>
      </c>
      <c r="F7" s="35" t="s">
        <v>20</v>
      </c>
      <c r="G7" s="6"/>
      <c r="H7" s="7"/>
      <c r="I7" s="6"/>
      <c r="J7" s="7"/>
    </row>
    <row r="8" spans="1:23" x14ac:dyDescent="0.25">
      <c r="A8" s="27" t="s">
        <v>21</v>
      </c>
      <c r="B8" s="28"/>
      <c r="C8" s="1"/>
      <c r="D8" s="25"/>
      <c r="G8" s="6"/>
      <c r="H8" s="7"/>
      <c r="I8" s="6"/>
      <c r="J8" s="7"/>
    </row>
    <row r="9" spans="1:23" ht="13.8" x14ac:dyDescent="0.3">
      <c r="A9" s="9"/>
      <c r="B9" s="27" t="s">
        <v>22</v>
      </c>
      <c r="C9" s="35" t="s">
        <v>23</v>
      </c>
      <c r="F9" s="7"/>
      <c r="G9" s="6"/>
      <c r="H9" s="7"/>
      <c r="I9" s="6"/>
      <c r="J9" s="7"/>
    </row>
    <row r="10" spans="1:23" x14ac:dyDescent="0.25">
      <c r="B10" s="29" t="s">
        <v>24</v>
      </c>
      <c r="C10" s="10">
        <v>125</v>
      </c>
      <c r="D10" s="11" t="s">
        <v>25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23" x14ac:dyDescent="0.25">
      <c r="B11" s="29" t="s">
        <v>26</v>
      </c>
      <c r="C11" s="10">
        <v>0</v>
      </c>
      <c r="D11" s="11" t="s">
        <v>25</v>
      </c>
      <c r="E11"/>
      <c r="F11"/>
      <c r="G11" s="12"/>
      <c r="H11" s="12"/>
      <c r="I11" s="12"/>
      <c r="J11" s="12"/>
      <c r="K11" s="12"/>
      <c r="L11" s="12"/>
      <c r="M11" s="12"/>
    </row>
    <row r="12" spans="1:23" x14ac:dyDescent="0.25">
      <c r="B12" s="29" t="s">
        <v>27</v>
      </c>
      <c r="C12" s="10">
        <v>0</v>
      </c>
      <c r="D12" s="11" t="s">
        <v>25</v>
      </c>
      <c r="E12" s="12"/>
      <c r="G12" s="12"/>
      <c r="H12" s="12"/>
      <c r="I12" s="12"/>
      <c r="J12" s="12"/>
      <c r="K12" s="12"/>
      <c r="L12" s="12"/>
      <c r="M12" s="12"/>
    </row>
    <row r="13" spans="1:23" x14ac:dyDescent="0.25">
      <c r="B13" s="29" t="s">
        <v>28</v>
      </c>
      <c r="C13" s="10">
        <v>0</v>
      </c>
      <c r="D13" s="11" t="s">
        <v>25</v>
      </c>
      <c r="E13" s="12"/>
      <c r="G13" s="12"/>
      <c r="H13" s="12"/>
      <c r="I13" s="12"/>
      <c r="J13" s="12"/>
      <c r="K13" s="12"/>
      <c r="L13" s="12"/>
      <c r="M13" s="12"/>
    </row>
    <row r="14" spans="1:23" x14ac:dyDescent="0.25">
      <c r="C14" s="14"/>
      <c r="D14" s="15"/>
      <c r="E14" s="12"/>
      <c r="G14" s="12"/>
      <c r="H14" s="12"/>
      <c r="I14" s="12"/>
      <c r="J14" s="12"/>
      <c r="K14" s="12"/>
      <c r="L14" s="12"/>
      <c r="M14" s="12"/>
    </row>
    <row r="15" spans="1:23" x14ac:dyDescent="0.25">
      <c r="B15" s="2" t="s">
        <v>29</v>
      </c>
      <c r="C15" s="17">
        <v>0.02</v>
      </c>
      <c r="E15" s="12"/>
      <c r="F15" s="12"/>
      <c r="G15" s="12"/>
      <c r="H15" s="12"/>
      <c r="I15" s="12"/>
      <c r="J15" s="12"/>
      <c r="K15" s="12"/>
      <c r="L15" s="12"/>
      <c r="M15" s="12"/>
    </row>
    <row r="16" spans="1:23" x14ac:dyDescent="0.25">
      <c r="B16" s="2" t="s">
        <v>30</v>
      </c>
      <c r="C16" s="19">
        <v>0.38500000000000001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23" x14ac:dyDescent="0.25">
      <c r="C17" s="18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23" x14ac:dyDescent="0.25">
      <c r="A18"/>
      <c r="B18" s="6" t="s">
        <v>31</v>
      </c>
      <c r="C18" s="1"/>
      <c r="D18" s="1">
        <v>1</v>
      </c>
      <c r="E18" s="1">
        <f t="shared" ref="E18:N18" si="0">D18+1</f>
        <v>2</v>
      </c>
      <c r="F18" s="1">
        <f t="shared" si="0"/>
        <v>3</v>
      </c>
      <c r="G18" s="1">
        <f t="shared" si="0"/>
        <v>4</v>
      </c>
      <c r="H18" s="1">
        <f t="shared" si="0"/>
        <v>5</v>
      </c>
      <c r="I18" s="1">
        <f t="shared" si="0"/>
        <v>6</v>
      </c>
      <c r="J18" s="1">
        <f t="shared" si="0"/>
        <v>7</v>
      </c>
      <c r="K18" s="1">
        <f t="shared" si="0"/>
        <v>8</v>
      </c>
      <c r="L18" s="1">
        <f t="shared" si="0"/>
        <v>9</v>
      </c>
      <c r="M18" s="1">
        <f t="shared" si="0"/>
        <v>10</v>
      </c>
      <c r="N18" s="1">
        <f t="shared" si="0"/>
        <v>11</v>
      </c>
      <c r="O18" s="1">
        <f t="shared" ref="O18:W18" si="1">N18+1</f>
        <v>12</v>
      </c>
      <c r="P18" s="1">
        <f t="shared" si="1"/>
        <v>13</v>
      </c>
      <c r="Q18" s="1">
        <f t="shared" si="1"/>
        <v>14</v>
      </c>
      <c r="R18" s="1">
        <f t="shared" si="1"/>
        <v>15</v>
      </c>
      <c r="S18" s="1">
        <f t="shared" si="1"/>
        <v>16</v>
      </c>
      <c r="T18" s="1">
        <f t="shared" si="1"/>
        <v>17</v>
      </c>
      <c r="U18" s="1">
        <f t="shared" si="1"/>
        <v>18</v>
      </c>
      <c r="V18" s="1">
        <f t="shared" si="1"/>
        <v>19</v>
      </c>
      <c r="W18" s="1">
        <f t="shared" si="1"/>
        <v>20</v>
      </c>
    </row>
    <row r="19" spans="1:23" x14ac:dyDescent="0.25">
      <c r="A19" s="27" t="s">
        <v>32</v>
      </c>
      <c r="B19" s="2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7" t="s">
        <v>33</v>
      </c>
      <c r="B20" s="28"/>
      <c r="C20" s="1"/>
    </row>
    <row r="21" spans="1:23" x14ac:dyDescent="0.25">
      <c r="A21" s="27"/>
      <c r="B21" s="28" t="s">
        <v>34</v>
      </c>
      <c r="C21" s="1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 ht="13.8" x14ac:dyDescent="0.3">
      <c r="B22" s="41" t="s">
        <v>35</v>
      </c>
      <c r="C22" s="1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25">
      <c r="A23" s="27" t="s">
        <v>36</v>
      </c>
      <c r="B23" s="2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23" x14ac:dyDescent="0.25">
      <c r="A24" s="27" t="s">
        <v>33</v>
      </c>
      <c r="B24" s="2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23" x14ac:dyDescent="0.25">
      <c r="A25" s="9"/>
      <c r="B25" s="30" t="s">
        <v>37</v>
      </c>
      <c r="C25" s="34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23" x14ac:dyDescent="0.25">
      <c r="A26" s="20"/>
      <c r="B26" s="30" t="s">
        <v>38</v>
      </c>
      <c r="C26" s="13" t="s">
        <v>39</v>
      </c>
      <c r="D26" s="10">
        <v>73</v>
      </c>
      <c r="E26" s="39">
        <f t="shared" ref="E26:N27" si="2">D26*(1+$C$25)</f>
        <v>73</v>
      </c>
      <c r="F26" s="39">
        <f t="shared" si="2"/>
        <v>73</v>
      </c>
      <c r="G26" s="39">
        <f t="shared" si="2"/>
        <v>73</v>
      </c>
      <c r="H26" s="39">
        <f t="shared" si="2"/>
        <v>73</v>
      </c>
      <c r="I26" s="39">
        <f t="shared" si="2"/>
        <v>73</v>
      </c>
      <c r="J26" s="39">
        <f t="shared" si="2"/>
        <v>73</v>
      </c>
      <c r="K26" s="39">
        <f t="shared" si="2"/>
        <v>73</v>
      </c>
      <c r="L26" s="39">
        <f t="shared" si="2"/>
        <v>73</v>
      </c>
      <c r="M26" s="39">
        <f t="shared" si="2"/>
        <v>73</v>
      </c>
      <c r="N26" s="39">
        <f t="shared" si="2"/>
        <v>73</v>
      </c>
      <c r="O26" s="39">
        <f t="shared" ref="O26:W27" si="3">N26*(1+$C$25)</f>
        <v>73</v>
      </c>
      <c r="P26" s="39">
        <f t="shared" si="3"/>
        <v>73</v>
      </c>
      <c r="Q26" s="39">
        <f t="shared" si="3"/>
        <v>73</v>
      </c>
      <c r="R26" s="39">
        <f t="shared" si="3"/>
        <v>73</v>
      </c>
      <c r="S26" s="39">
        <f t="shared" si="3"/>
        <v>73</v>
      </c>
      <c r="T26" s="39">
        <f t="shared" si="3"/>
        <v>73</v>
      </c>
      <c r="U26" s="39">
        <f t="shared" si="3"/>
        <v>73</v>
      </c>
      <c r="V26" s="39">
        <f t="shared" si="3"/>
        <v>73</v>
      </c>
      <c r="W26" s="39">
        <f t="shared" si="3"/>
        <v>73</v>
      </c>
    </row>
    <row r="27" spans="1:23" x14ac:dyDescent="0.25">
      <c r="B27" s="30" t="s">
        <v>40</v>
      </c>
      <c r="C27" s="13" t="s">
        <v>39</v>
      </c>
      <c r="D27" s="10">
        <v>0</v>
      </c>
      <c r="E27" s="39">
        <f t="shared" si="2"/>
        <v>0</v>
      </c>
      <c r="F27" s="39">
        <f t="shared" si="2"/>
        <v>0</v>
      </c>
      <c r="G27" s="39">
        <f t="shared" si="2"/>
        <v>0</v>
      </c>
      <c r="H27" s="39">
        <f t="shared" si="2"/>
        <v>0</v>
      </c>
      <c r="I27" s="39">
        <f t="shared" si="2"/>
        <v>0</v>
      </c>
      <c r="J27" s="39">
        <f t="shared" si="2"/>
        <v>0</v>
      </c>
      <c r="K27" s="39">
        <f t="shared" si="2"/>
        <v>0</v>
      </c>
      <c r="L27" s="39">
        <f t="shared" si="2"/>
        <v>0</v>
      </c>
      <c r="M27" s="39">
        <f t="shared" si="2"/>
        <v>0</v>
      </c>
      <c r="N27" s="39">
        <f t="shared" si="2"/>
        <v>0</v>
      </c>
      <c r="O27" s="39">
        <f t="shared" si="3"/>
        <v>0</v>
      </c>
      <c r="P27" s="39">
        <f t="shared" si="3"/>
        <v>0</v>
      </c>
      <c r="Q27" s="39">
        <f t="shared" si="3"/>
        <v>0</v>
      </c>
      <c r="R27" s="39">
        <f t="shared" si="3"/>
        <v>0</v>
      </c>
      <c r="S27" s="39">
        <f t="shared" si="3"/>
        <v>0</v>
      </c>
      <c r="T27" s="39">
        <f t="shared" si="3"/>
        <v>0</v>
      </c>
      <c r="U27" s="39">
        <f t="shared" si="3"/>
        <v>0</v>
      </c>
      <c r="V27" s="39">
        <f t="shared" si="3"/>
        <v>0</v>
      </c>
      <c r="W27" s="39">
        <f t="shared" si="3"/>
        <v>0</v>
      </c>
    </row>
    <row r="28" spans="1:23" x14ac:dyDescent="0.25">
      <c r="C28" s="21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3" x14ac:dyDescent="0.25">
      <c r="A29" s="1" t="s">
        <v>41</v>
      </c>
      <c r="C29" s="21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3" x14ac:dyDescent="0.25">
      <c r="B30" s="2" t="s">
        <v>34</v>
      </c>
      <c r="C30" s="21"/>
      <c r="D30" s="20">
        <f>D21</f>
        <v>0</v>
      </c>
      <c r="E30" s="20">
        <f t="shared" ref="E30:W30" si="4">E21</f>
        <v>0</v>
      </c>
      <c r="F30" s="20">
        <f t="shared" si="4"/>
        <v>0</v>
      </c>
      <c r="G30" s="20">
        <f t="shared" si="4"/>
        <v>0</v>
      </c>
      <c r="H30" s="20">
        <f t="shared" si="4"/>
        <v>0</v>
      </c>
      <c r="I30" s="20">
        <f t="shared" si="4"/>
        <v>0</v>
      </c>
      <c r="J30" s="20">
        <f t="shared" si="4"/>
        <v>0</v>
      </c>
      <c r="K30" s="20">
        <f t="shared" si="4"/>
        <v>0</v>
      </c>
      <c r="L30" s="20">
        <f t="shared" si="4"/>
        <v>0</v>
      </c>
      <c r="M30" s="20">
        <f t="shared" si="4"/>
        <v>0</v>
      </c>
      <c r="N30" s="20">
        <f t="shared" si="4"/>
        <v>0</v>
      </c>
      <c r="O30" s="20">
        <f t="shared" si="4"/>
        <v>0</v>
      </c>
      <c r="P30" s="20">
        <f t="shared" si="4"/>
        <v>0</v>
      </c>
      <c r="Q30" s="20">
        <f t="shared" si="4"/>
        <v>0</v>
      </c>
      <c r="R30" s="20">
        <f t="shared" si="4"/>
        <v>0</v>
      </c>
      <c r="S30" s="20">
        <f t="shared" si="4"/>
        <v>0</v>
      </c>
      <c r="T30" s="20">
        <f t="shared" si="4"/>
        <v>0</v>
      </c>
      <c r="U30" s="20">
        <f t="shared" si="4"/>
        <v>0</v>
      </c>
      <c r="V30" s="20">
        <f t="shared" si="4"/>
        <v>0</v>
      </c>
      <c r="W30" s="20">
        <f t="shared" si="4"/>
        <v>0</v>
      </c>
    </row>
    <row r="31" spans="1:23" x14ac:dyDescent="0.25">
      <c r="A31" s="20"/>
      <c r="B31" s="20" t="s">
        <v>42</v>
      </c>
      <c r="C31" s="20"/>
      <c r="D31" s="20">
        <f t="shared" ref="D31:M31" si="5">D26-D27</f>
        <v>73</v>
      </c>
      <c r="E31" s="20">
        <f t="shared" si="5"/>
        <v>73</v>
      </c>
      <c r="F31" s="20">
        <f t="shared" si="5"/>
        <v>73</v>
      </c>
      <c r="G31" s="20">
        <f t="shared" si="5"/>
        <v>73</v>
      </c>
      <c r="H31" s="20">
        <f t="shared" si="5"/>
        <v>73</v>
      </c>
      <c r="I31" s="20">
        <f t="shared" si="5"/>
        <v>73</v>
      </c>
      <c r="J31" s="20">
        <f t="shared" si="5"/>
        <v>73</v>
      </c>
      <c r="K31" s="20">
        <f t="shared" si="5"/>
        <v>73</v>
      </c>
      <c r="L31" s="20">
        <f t="shared" si="5"/>
        <v>73</v>
      </c>
      <c r="M31" s="20">
        <f t="shared" si="5"/>
        <v>73</v>
      </c>
      <c r="N31" s="20">
        <f t="shared" ref="N31:W31" si="6">N26-N27</f>
        <v>73</v>
      </c>
      <c r="O31" s="20">
        <f t="shared" si="6"/>
        <v>73</v>
      </c>
      <c r="P31" s="20">
        <f t="shared" si="6"/>
        <v>73</v>
      </c>
      <c r="Q31" s="20">
        <f t="shared" si="6"/>
        <v>73</v>
      </c>
      <c r="R31" s="20">
        <f t="shared" si="6"/>
        <v>73</v>
      </c>
      <c r="S31" s="20">
        <f t="shared" si="6"/>
        <v>73</v>
      </c>
      <c r="T31" s="20">
        <f t="shared" si="6"/>
        <v>73</v>
      </c>
      <c r="U31" s="20">
        <f t="shared" si="6"/>
        <v>73</v>
      </c>
      <c r="V31" s="20">
        <f t="shared" si="6"/>
        <v>73</v>
      </c>
      <c r="W31" s="20">
        <f t="shared" si="6"/>
        <v>73</v>
      </c>
    </row>
    <row r="32" spans="1:23" x14ac:dyDescent="0.25">
      <c r="A32" s="20"/>
      <c r="B32" s="20" t="s">
        <v>43</v>
      </c>
      <c r="C32" s="20"/>
      <c r="D32" s="20">
        <f t="shared" ref="D32:W32" si="7">($C$10+$C$11+$C$12+$C$13)*$C$15</f>
        <v>2.5</v>
      </c>
      <c r="E32" s="20">
        <f t="shared" si="7"/>
        <v>2.5</v>
      </c>
      <c r="F32" s="20">
        <f t="shared" si="7"/>
        <v>2.5</v>
      </c>
      <c r="G32" s="20">
        <f t="shared" si="7"/>
        <v>2.5</v>
      </c>
      <c r="H32" s="20">
        <f t="shared" si="7"/>
        <v>2.5</v>
      </c>
      <c r="I32" s="20">
        <f t="shared" si="7"/>
        <v>2.5</v>
      </c>
      <c r="J32" s="20">
        <f t="shared" si="7"/>
        <v>2.5</v>
      </c>
      <c r="K32" s="20">
        <f t="shared" si="7"/>
        <v>2.5</v>
      </c>
      <c r="L32" s="20">
        <f t="shared" si="7"/>
        <v>2.5</v>
      </c>
      <c r="M32" s="20">
        <f t="shared" si="7"/>
        <v>2.5</v>
      </c>
      <c r="N32" s="20">
        <f t="shared" si="7"/>
        <v>2.5</v>
      </c>
      <c r="O32" s="20">
        <f t="shared" si="7"/>
        <v>2.5</v>
      </c>
      <c r="P32" s="20">
        <f t="shared" si="7"/>
        <v>2.5</v>
      </c>
      <c r="Q32" s="20">
        <f t="shared" si="7"/>
        <v>2.5</v>
      </c>
      <c r="R32" s="20">
        <f t="shared" si="7"/>
        <v>2.5</v>
      </c>
      <c r="S32" s="20">
        <f t="shared" si="7"/>
        <v>2.5</v>
      </c>
      <c r="T32" s="20">
        <f t="shared" si="7"/>
        <v>2.5</v>
      </c>
      <c r="U32" s="20">
        <f t="shared" si="7"/>
        <v>2.5</v>
      </c>
      <c r="V32" s="20">
        <f t="shared" si="7"/>
        <v>2.5</v>
      </c>
      <c r="W32" s="20">
        <f t="shared" si="7"/>
        <v>2.5</v>
      </c>
    </row>
    <row r="33" spans="1:23" x14ac:dyDescent="0.25">
      <c r="A33" s="20"/>
      <c r="B33" s="20" t="s">
        <v>44</v>
      </c>
      <c r="C33" s="20"/>
      <c r="D33" s="20">
        <f t="shared" ref="D33:M33" si="8">$C$10*D52</f>
        <v>41.25</v>
      </c>
      <c r="E33" s="20">
        <f t="shared" si="8"/>
        <v>56.25</v>
      </c>
      <c r="F33" s="20">
        <f t="shared" si="8"/>
        <v>18.75</v>
      </c>
      <c r="G33" s="20">
        <f t="shared" si="8"/>
        <v>8.75</v>
      </c>
      <c r="H33" s="20">
        <f t="shared" si="8"/>
        <v>0</v>
      </c>
      <c r="I33" s="20">
        <f t="shared" si="8"/>
        <v>0</v>
      </c>
      <c r="J33" s="20">
        <f t="shared" si="8"/>
        <v>0</v>
      </c>
      <c r="K33" s="20">
        <f t="shared" si="8"/>
        <v>0</v>
      </c>
      <c r="L33" s="20">
        <f t="shared" si="8"/>
        <v>0</v>
      </c>
      <c r="M33" s="20">
        <f t="shared" si="8"/>
        <v>0</v>
      </c>
      <c r="N33" s="20">
        <f t="shared" ref="N33:W33" si="9">$C$10*N52</f>
        <v>0</v>
      </c>
      <c r="O33" s="20">
        <f t="shared" si="9"/>
        <v>0</v>
      </c>
      <c r="P33" s="20">
        <f t="shared" si="9"/>
        <v>0</v>
      </c>
      <c r="Q33" s="20">
        <f t="shared" si="9"/>
        <v>0</v>
      </c>
      <c r="R33" s="20">
        <f t="shared" si="9"/>
        <v>0</v>
      </c>
      <c r="S33" s="20">
        <f t="shared" si="9"/>
        <v>0</v>
      </c>
      <c r="T33" s="20">
        <f t="shared" si="9"/>
        <v>0</v>
      </c>
      <c r="U33" s="20">
        <f t="shared" si="9"/>
        <v>0</v>
      </c>
      <c r="V33" s="20">
        <f t="shared" si="9"/>
        <v>0</v>
      </c>
      <c r="W33" s="20">
        <f t="shared" si="9"/>
        <v>0</v>
      </c>
    </row>
    <row r="34" spans="1:23" x14ac:dyDescent="0.25">
      <c r="A34" s="20"/>
      <c r="B34" s="20" t="s">
        <v>45</v>
      </c>
      <c r="C34" s="20"/>
      <c r="D34" s="20">
        <f t="shared" ref="D34:M34" si="10">$C$11*D53</f>
        <v>0</v>
      </c>
      <c r="E34" s="20">
        <f t="shared" si="10"/>
        <v>0</v>
      </c>
      <c r="F34" s="20">
        <f t="shared" si="10"/>
        <v>0</v>
      </c>
      <c r="G34" s="20">
        <f t="shared" si="10"/>
        <v>0</v>
      </c>
      <c r="H34" s="20">
        <f t="shared" si="10"/>
        <v>0</v>
      </c>
      <c r="I34" s="20">
        <f t="shared" si="10"/>
        <v>0</v>
      </c>
      <c r="J34" s="20">
        <f t="shared" si="10"/>
        <v>0</v>
      </c>
      <c r="K34" s="20">
        <f t="shared" si="10"/>
        <v>0</v>
      </c>
      <c r="L34" s="20">
        <f t="shared" si="10"/>
        <v>0</v>
      </c>
      <c r="M34" s="20">
        <f t="shared" si="10"/>
        <v>0</v>
      </c>
      <c r="N34" s="20">
        <f t="shared" ref="N34:W34" si="11">$C$11*N53</f>
        <v>0</v>
      </c>
      <c r="O34" s="20">
        <f t="shared" si="11"/>
        <v>0</v>
      </c>
      <c r="P34" s="20">
        <f t="shared" si="11"/>
        <v>0</v>
      </c>
      <c r="Q34" s="20">
        <f t="shared" si="11"/>
        <v>0</v>
      </c>
      <c r="R34" s="20">
        <f t="shared" si="11"/>
        <v>0</v>
      </c>
      <c r="S34" s="20">
        <f t="shared" si="11"/>
        <v>0</v>
      </c>
      <c r="T34" s="20">
        <f t="shared" si="11"/>
        <v>0</v>
      </c>
      <c r="U34" s="20">
        <f t="shared" si="11"/>
        <v>0</v>
      </c>
      <c r="V34" s="20">
        <f t="shared" si="11"/>
        <v>0</v>
      </c>
      <c r="W34" s="20">
        <f t="shared" si="11"/>
        <v>0</v>
      </c>
    </row>
    <row r="35" spans="1:23" x14ac:dyDescent="0.25">
      <c r="A35" s="20"/>
      <c r="B35" s="20" t="s">
        <v>46</v>
      </c>
      <c r="C35" s="20"/>
      <c r="D35" s="20">
        <f t="shared" ref="D35:M35" si="12">$C$12*D54</f>
        <v>0</v>
      </c>
      <c r="E35" s="20">
        <f t="shared" si="12"/>
        <v>0</v>
      </c>
      <c r="F35" s="20">
        <f t="shared" si="12"/>
        <v>0</v>
      </c>
      <c r="G35" s="20">
        <f t="shared" si="12"/>
        <v>0</v>
      </c>
      <c r="H35" s="20">
        <f t="shared" si="12"/>
        <v>0</v>
      </c>
      <c r="I35" s="20">
        <f t="shared" si="12"/>
        <v>0</v>
      </c>
      <c r="J35" s="20">
        <f t="shared" si="12"/>
        <v>0</v>
      </c>
      <c r="K35" s="20">
        <f t="shared" si="12"/>
        <v>0</v>
      </c>
      <c r="L35" s="20">
        <f t="shared" si="12"/>
        <v>0</v>
      </c>
      <c r="M35" s="20">
        <f t="shared" si="12"/>
        <v>0</v>
      </c>
      <c r="N35" s="20">
        <f t="shared" ref="N35:W35" si="13">$C$12*N54</f>
        <v>0</v>
      </c>
      <c r="O35" s="20">
        <f t="shared" si="13"/>
        <v>0</v>
      </c>
      <c r="P35" s="20">
        <f t="shared" si="13"/>
        <v>0</v>
      </c>
      <c r="Q35" s="20">
        <f t="shared" si="13"/>
        <v>0</v>
      </c>
      <c r="R35" s="20">
        <f t="shared" si="13"/>
        <v>0</v>
      </c>
      <c r="S35" s="20">
        <f t="shared" si="13"/>
        <v>0</v>
      </c>
      <c r="T35" s="20">
        <f t="shared" si="13"/>
        <v>0</v>
      </c>
      <c r="U35" s="20">
        <f t="shared" si="13"/>
        <v>0</v>
      </c>
      <c r="V35" s="20">
        <f t="shared" si="13"/>
        <v>0</v>
      </c>
      <c r="W35" s="20">
        <f t="shared" si="13"/>
        <v>0</v>
      </c>
    </row>
    <row r="36" spans="1:23" x14ac:dyDescent="0.25">
      <c r="A36" s="20"/>
      <c r="B36" s="20" t="s">
        <v>47</v>
      </c>
      <c r="C36" s="20"/>
      <c r="D36" s="20">
        <f t="shared" ref="D36:W36" si="14">$C$13*D55</f>
        <v>0</v>
      </c>
      <c r="E36" s="20">
        <f t="shared" si="14"/>
        <v>0</v>
      </c>
      <c r="F36" s="20">
        <f t="shared" si="14"/>
        <v>0</v>
      </c>
      <c r="G36" s="20">
        <f t="shared" si="14"/>
        <v>0</v>
      </c>
      <c r="H36" s="20">
        <f t="shared" si="14"/>
        <v>0</v>
      </c>
      <c r="I36" s="20">
        <f t="shared" si="14"/>
        <v>0</v>
      </c>
      <c r="J36" s="20">
        <f t="shared" si="14"/>
        <v>0</v>
      </c>
      <c r="K36" s="20">
        <f t="shared" si="14"/>
        <v>0</v>
      </c>
      <c r="L36" s="20">
        <f t="shared" si="14"/>
        <v>0</v>
      </c>
      <c r="M36" s="20">
        <f t="shared" si="14"/>
        <v>0</v>
      </c>
      <c r="N36" s="20">
        <f t="shared" si="14"/>
        <v>0</v>
      </c>
      <c r="O36" s="20">
        <f t="shared" si="14"/>
        <v>0</v>
      </c>
      <c r="P36" s="20">
        <f t="shared" si="14"/>
        <v>0</v>
      </c>
      <c r="Q36" s="20">
        <f t="shared" si="14"/>
        <v>0</v>
      </c>
      <c r="R36" s="20">
        <f t="shared" si="14"/>
        <v>0</v>
      </c>
      <c r="S36" s="20">
        <f t="shared" si="14"/>
        <v>0</v>
      </c>
      <c r="T36" s="20">
        <f t="shared" si="14"/>
        <v>0</v>
      </c>
      <c r="U36" s="20">
        <f t="shared" si="14"/>
        <v>0</v>
      </c>
      <c r="V36" s="20">
        <f t="shared" si="14"/>
        <v>0</v>
      </c>
      <c r="W36" s="20">
        <f t="shared" si="14"/>
        <v>0</v>
      </c>
    </row>
    <row r="37" spans="1:23" x14ac:dyDescent="0.25">
      <c r="A37" s="20"/>
      <c r="B37" s="20" t="s">
        <v>48</v>
      </c>
      <c r="C37" s="20"/>
      <c r="D37" s="20">
        <f t="shared" ref="D37:M37" si="15">D33+D34+D35+D36</f>
        <v>41.25</v>
      </c>
      <c r="E37" s="20">
        <f t="shared" si="15"/>
        <v>56.25</v>
      </c>
      <c r="F37" s="20">
        <f t="shared" si="15"/>
        <v>18.75</v>
      </c>
      <c r="G37" s="20">
        <f t="shared" si="15"/>
        <v>8.75</v>
      </c>
      <c r="H37" s="20">
        <f t="shared" si="15"/>
        <v>0</v>
      </c>
      <c r="I37" s="20">
        <f t="shared" si="15"/>
        <v>0</v>
      </c>
      <c r="J37" s="20">
        <f t="shared" si="15"/>
        <v>0</v>
      </c>
      <c r="K37" s="20">
        <f t="shared" si="15"/>
        <v>0</v>
      </c>
      <c r="L37" s="20">
        <f t="shared" si="15"/>
        <v>0</v>
      </c>
      <c r="M37" s="20">
        <f t="shared" si="15"/>
        <v>0</v>
      </c>
      <c r="N37" s="20">
        <f t="shared" ref="N37:W37" si="16">N33+N34+N35+N36</f>
        <v>0</v>
      </c>
      <c r="O37" s="20">
        <f t="shared" si="16"/>
        <v>0</v>
      </c>
      <c r="P37" s="20">
        <f t="shared" si="16"/>
        <v>0</v>
      </c>
      <c r="Q37" s="20">
        <f t="shared" si="16"/>
        <v>0</v>
      </c>
      <c r="R37" s="20">
        <f t="shared" si="16"/>
        <v>0</v>
      </c>
      <c r="S37" s="20">
        <f t="shared" si="16"/>
        <v>0</v>
      </c>
      <c r="T37" s="20">
        <f t="shared" si="16"/>
        <v>0</v>
      </c>
      <c r="U37" s="20">
        <f t="shared" si="16"/>
        <v>0</v>
      </c>
      <c r="V37" s="20">
        <f t="shared" si="16"/>
        <v>0</v>
      </c>
      <c r="W37" s="20">
        <f t="shared" si="16"/>
        <v>0</v>
      </c>
    </row>
    <row r="38" spans="1:23" x14ac:dyDescent="0.25">
      <c r="A38" s="20"/>
      <c r="B38" s="20" t="s">
        <v>49</v>
      </c>
      <c r="C38" s="20"/>
      <c r="D38" s="20">
        <f t="shared" ref="D38:M38" si="17">D32+D37</f>
        <v>43.75</v>
      </c>
      <c r="E38" s="20">
        <f t="shared" si="17"/>
        <v>58.75</v>
      </c>
      <c r="F38" s="20">
        <f t="shared" si="17"/>
        <v>21.25</v>
      </c>
      <c r="G38" s="20">
        <f t="shared" si="17"/>
        <v>11.25</v>
      </c>
      <c r="H38" s="20">
        <f t="shared" si="17"/>
        <v>2.5</v>
      </c>
      <c r="I38" s="20">
        <f t="shared" si="17"/>
        <v>2.5</v>
      </c>
      <c r="J38" s="20">
        <f t="shared" si="17"/>
        <v>2.5</v>
      </c>
      <c r="K38" s="20">
        <f t="shared" si="17"/>
        <v>2.5</v>
      </c>
      <c r="L38" s="20">
        <f t="shared" si="17"/>
        <v>2.5</v>
      </c>
      <c r="M38" s="20">
        <f t="shared" si="17"/>
        <v>2.5</v>
      </c>
      <c r="N38" s="20">
        <f t="shared" ref="N38:W38" si="18">N32+N37</f>
        <v>2.5</v>
      </c>
      <c r="O38" s="20">
        <f t="shared" si="18"/>
        <v>2.5</v>
      </c>
      <c r="P38" s="20">
        <f t="shared" si="18"/>
        <v>2.5</v>
      </c>
      <c r="Q38" s="20">
        <f t="shared" si="18"/>
        <v>2.5</v>
      </c>
      <c r="R38" s="20">
        <f t="shared" si="18"/>
        <v>2.5</v>
      </c>
      <c r="S38" s="20">
        <f t="shared" si="18"/>
        <v>2.5</v>
      </c>
      <c r="T38" s="20">
        <f t="shared" si="18"/>
        <v>2.5</v>
      </c>
      <c r="U38" s="20">
        <f t="shared" si="18"/>
        <v>2.5</v>
      </c>
      <c r="V38" s="20">
        <f t="shared" si="18"/>
        <v>2.5</v>
      </c>
      <c r="W38" s="20">
        <f t="shared" si="18"/>
        <v>2.5</v>
      </c>
    </row>
    <row r="39" spans="1:23" x14ac:dyDescent="0.25">
      <c r="A39" s="20"/>
      <c r="B39" s="20" t="s">
        <v>50</v>
      </c>
      <c r="C39" s="20"/>
      <c r="D39" s="20">
        <f>D30+D31-D38</f>
        <v>29.25</v>
      </c>
      <c r="E39" s="20">
        <f t="shared" ref="E39:W39" si="19">E30+E31-E38</f>
        <v>14.25</v>
      </c>
      <c r="F39" s="20">
        <f t="shared" si="19"/>
        <v>51.75</v>
      </c>
      <c r="G39" s="20">
        <f t="shared" si="19"/>
        <v>61.75</v>
      </c>
      <c r="H39" s="20">
        <f t="shared" si="19"/>
        <v>70.5</v>
      </c>
      <c r="I39" s="20">
        <f t="shared" si="19"/>
        <v>70.5</v>
      </c>
      <c r="J39" s="20">
        <f t="shared" si="19"/>
        <v>70.5</v>
      </c>
      <c r="K39" s="20">
        <f t="shared" si="19"/>
        <v>70.5</v>
      </c>
      <c r="L39" s="20">
        <f t="shared" si="19"/>
        <v>70.5</v>
      </c>
      <c r="M39" s="20">
        <f t="shared" si="19"/>
        <v>70.5</v>
      </c>
      <c r="N39" s="20">
        <f t="shared" si="19"/>
        <v>70.5</v>
      </c>
      <c r="O39" s="20">
        <f t="shared" si="19"/>
        <v>70.5</v>
      </c>
      <c r="P39" s="20">
        <f t="shared" si="19"/>
        <v>70.5</v>
      </c>
      <c r="Q39" s="20">
        <f t="shared" si="19"/>
        <v>70.5</v>
      </c>
      <c r="R39" s="20">
        <f t="shared" si="19"/>
        <v>70.5</v>
      </c>
      <c r="S39" s="20">
        <f t="shared" si="19"/>
        <v>70.5</v>
      </c>
      <c r="T39" s="20">
        <f t="shared" si="19"/>
        <v>70.5</v>
      </c>
      <c r="U39" s="20">
        <f t="shared" si="19"/>
        <v>70.5</v>
      </c>
      <c r="V39" s="20">
        <f t="shared" si="19"/>
        <v>70.5</v>
      </c>
      <c r="W39" s="20">
        <f t="shared" si="19"/>
        <v>70.5</v>
      </c>
    </row>
    <row r="40" spans="1:23" x14ac:dyDescent="0.25">
      <c r="A40" s="20"/>
      <c r="B40" s="20" t="s">
        <v>51</v>
      </c>
      <c r="C40" s="20"/>
      <c r="D40" s="20">
        <f t="shared" ref="D40:M40" si="20">$C$16*D39</f>
        <v>11.26125</v>
      </c>
      <c r="E40" s="20">
        <f t="shared" si="20"/>
        <v>5.4862500000000001</v>
      </c>
      <c r="F40" s="20">
        <f t="shared" si="20"/>
        <v>19.923750000000002</v>
      </c>
      <c r="G40" s="20">
        <f t="shared" si="20"/>
        <v>23.77375</v>
      </c>
      <c r="H40" s="20">
        <f t="shared" si="20"/>
        <v>27.142500000000002</v>
      </c>
      <c r="I40" s="20">
        <f t="shared" si="20"/>
        <v>27.142500000000002</v>
      </c>
      <c r="J40" s="20">
        <f t="shared" si="20"/>
        <v>27.142500000000002</v>
      </c>
      <c r="K40" s="20">
        <f t="shared" si="20"/>
        <v>27.142500000000002</v>
      </c>
      <c r="L40" s="20">
        <f t="shared" si="20"/>
        <v>27.142500000000002</v>
      </c>
      <c r="M40" s="20">
        <f t="shared" si="20"/>
        <v>27.142500000000002</v>
      </c>
      <c r="N40" s="20">
        <f t="shared" ref="N40:W40" si="21">$C$16*N39</f>
        <v>27.142500000000002</v>
      </c>
      <c r="O40" s="20">
        <f t="shared" si="21"/>
        <v>27.142500000000002</v>
      </c>
      <c r="P40" s="20">
        <f t="shared" si="21"/>
        <v>27.142500000000002</v>
      </c>
      <c r="Q40" s="20">
        <f t="shared" si="21"/>
        <v>27.142500000000002</v>
      </c>
      <c r="R40" s="20">
        <f t="shared" si="21"/>
        <v>27.142500000000002</v>
      </c>
      <c r="S40" s="20">
        <f t="shared" si="21"/>
        <v>27.142500000000002</v>
      </c>
      <c r="T40" s="20">
        <f t="shared" si="21"/>
        <v>27.142500000000002</v>
      </c>
      <c r="U40" s="20">
        <f t="shared" si="21"/>
        <v>27.142500000000002</v>
      </c>
      <c r="V40" s="20">
        <f t="shared" si="21"/>
        <v>27.142500000000002</v>
      </c>
      <c r="W40" s="20">
        <f t="shared" si="21"/>
        <v>27.142500000000002</v>
      </c>
    </row>
    <row r="41" spans="1:23" x14ac:dyDescent="0.25">
      <c r="A41" s="20"/>
      <c r="B41" s="20" t="s">
        <v>52</v>
      </c>
      <c r="C41" s="20"/>
      <c r="D41" s="20">
        <f t="shared" ref="D41:M41" si="22">D39-D40</f>
        <v>17.98875</v>
      </c>
      <c r="E41" s="20">
        <f t="shared" si="22"/>
        <v>8.7637499999999999</v>
      </c>
      <c r="F41" s="20">
        <f t="shared" si="22"/>
        <v>31.826249999999998</v>
      </c>
      <c r="G41" s="20">
        <f t="shared" si="22"/>
        <v>37.97625</v>
      </c>
      <c r="H41" s="20">
        <f t="shared" si="22"/>
        <v>43.357500000000002</v>
      </c>
      <c r="I41" s="20">
        <f t="shared" si="22"/>
        <v>43.357500000000002</v>
      </c>
      <c r="J41" s="20">
        <f t="shared" si="22"/>
        <v>43.357500000000002</v>
      </c>
      <c r="K41" s="20">
        <f t="shared" si="22"/>
        <v>43.357500000000002</v>
      </c>
      <c r="L41" s="20">
        <f t="shared" si="22"/>
        <v>43.357500000000002</v>
      </c>
      <c r="M41" s="20">
        <f t="shared" si="22"/>
        <v>43.357500000000002</v>
      </c>
      <c r="N41" s="20">
        <f t="shared" ref="N41:W41" si="23">N39-N40</f>
        <v>43.357500000000002</v>
      </c>
      <c r="O41" s="20">
        <f t="shared" si="23"/>
        <v>43.357500000000002</v>
      </c>
      <c r="P41" s="20">
        <f t="shared" si="23"/>
        <v>43.357500000000002</v>
      </c>
      <c r="Q41" s="20">
        <f t="shared" si="23"/>
        <v>43.357500000000002</v>
      </c>
      <c r="R41" s="20">
        <f t="shared" si="23"/>
        <v>43.357500000000002</v>
      </c>
      <c r="S41" s="20">
        <f t="shared" si="23"/>
        <v>43.357500000000002</v>
      </c>
      <c r="T41" s="20">
        <f t="shared" si="23"/>
        <v>43.357500000000002</v>
      </c>
      <c r="U41" s="20">
        <f t="shared" si="23"/>
        <v>43.357500000000002</v>
      </c>
      <c r="V41" s="20">
        <f t="shared" si="23"/>
        <v>43.357500000000002</v>
      </c>
      <c r="W41" s="20">
        <f t="shared" si="23"/>
        <v>43.357500000000002</v>
      </c>
    </row>
    <row r="42" spans="1:23" x14ac:dyDescent="0.25">
      <c r="A42" s="20"/>
      <c r="B42" s="20" t="s">
        <v>53</v>
      </c>
      <c r="C42" s="20">
        <f>-(C10+C11+C12+C13)</f>
        <v>-125</v>
      </c>
      <c r="D42" s="20">
        <f t="shared" ref="D42:M42" si="24">D41+D37</f>
        <v>59.238749999999996</v>
      </c>
      <c r="E42" s="20">
        <f t="shared" si="24"/>
        <v>65.013750000000002</v>
      </c>
      <c r="F42" s="20">
        <f t="shared" si="24"/>
        <v>50.576250000000002</v>
      </c>
      <c r="G42" s="20">
        <f t="shared" si="24"/>
        <v>46.72625</v>
      </c>
      <c r="H42" s="20">
        <f t="shared" si="24"/>
        <v>43.357500000000002</v>
      </c>
      <c r="I42" s="20">
        <f t="shared" si="24"/>
        <v>43.357500000000002</v>
      </c>
      <c r="J42" s="20">
        <f t="shared" si="24"/>
        <v>43.357500000000002</v>
      </c>
      <c r="K42" s="20">
        <f t="shared" si="24"/>
        <v>43.357500000000002</v>
      </c>
      <c r="L42" s="20">
        <f t="shared" si="24"/>
        <v>43.357500000000002</v>
      </c>
      <c r="M42" s="20">
        <f t="shared" si="24"/>
        <v>43.357500000000002</v>
      </c>
      <c r="N42" s="20">
        <f t="shared" ref="N42:W42" si="25">N41+N37</f>
        <v>43.357500000000002</v>
      </c>
      <c r="O42" s="20">
        <f t="shared" si="25"/>
        <v>43.357500000000002</v>
      </c>
      <c r="P42" s="20">
        <f t="shared" si="25"/>
        <v>43.357500000000002</v>
      </c>
      <c r="Q42" s="20">
        <f t="shared" si="25"/>
        <v>43.357500000000002</v>
      </c>
      <c r="R42" s="20">
        <f t="shared" si="25"/>
        <v>43.357500000000002</v>
      </c>
      <c r="S42" s="20">
        <f t="shared" si="25"/>
        <v>43.357500000000002</v>
      </c>
      <c r="T42" s="20">
        <f t="shared" si="25"/>
        <v>43.357500000000002</v>
      </c>
      <c r="U42" s="20">
        <f t="shared" si="25"/>
        <v>43.357500000000002</v>
      </c>
      <c r="V42" s="20">
        <f t="shared" si="25"/>
        <v>43.357500000000002</v>
      </c>
      <c r="W42" s="20">
        <f t="shared" si="25"/>
        <v>43.357500000000002</v>
      </c>
    </row>
    <row r="43" spans="1:23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x14ac:dyDescent="0.25">
      <c r="A44" s="1" t="s">
        <v>54</v>
      </c>
      <c r="C44" s="21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23" x14ac:dyDescent="0.25">
      <c r="A45" s="20"/>
      <c r="B45" s="20" t="s">
        <v>55</v>
      </c>
      <c r="C45" s="20"/>
      <c r="D45" s="20">
        <f>IF(D18&lt;=$E$6,SUM($C$10:$C$13)/$E$6,0)</f>
        <v>41.666666666666664</v>
      </c>
      <c r="E45" s="20">
        <f t="shared" ref="E45:W45" si="26">IF(E18&lt;=$E$6,SUM($C$10:$C$13)/$E$6,0)</f>
        <v>41.666666666666664</v>
      </c>
      <c r="F45" s="20">
        <f t="shared" si="26"/>
        <v>41.666666666666664</v>
      </c>
      <c r="G45" s="20">
        <f t="shared" si="26"/>
        <v>0</v>
      </c>
      <c r="H45" s="20">
        <f t="shared" si="26"/>
        <v>0</v>
      </c>
      <c r="I45" s="20">
        <f t="shared" si="26"/>
        <v>0</v>
      </c>
      <c r="J45" s="20">
        <f t="shared" si="26"/>
        <v>0</v>
      </c>
      <c r="K45" s="20">
        <f t="shared" si="26"/>
        <v>0</v>
      </c>
      <c r="L45" s="20">
        <f t="shared" si="26"/>
        <v>0</v>
      </c>
      <c r="M45" s="20">
        <f t="shared" si="26"/>
        <v>0</v>
      </c>
      <c r="N45" s="20">
        <f t="shared" si="26"/>
        <v>0</v>
      </c>
      <c r="O45" s="20">
        <f t="shared" si="26"/>
        <v>0</v>
      </c>
      <c r="P45" s="20">
        <f t="shared" si="26"/>
        <v>0</v>
      </c>
      <c r="Q45" s="20">
        <f t="shared" si="26"/>
        <v>0</v>
      </c>
      <c r="R45" s="20">
        <f t="shared" si="26"/>
        <v>0</v>
      </c>
      <c r="S45" s="20">
        <f t="shared" si="26"/>
        <v>0</v>
      </c>
      <c r="T45" s="20">
        <f t="shared" si="26"/>
        <v>0</v>
      </c>
      <c r="U45" s="20">
        <f t="shared" si="26"/>
        <v>0</v>
      </c>
      <c r="V45" s="20">
        <f t="shared" si="26"/>
        <v>0</v>
      </c>
      <c r="W45" s="20">
        <f t="shared" si="26"/>
        <v>0</v>
      </c>
    </row>
    <row r="46" spans="1:23" x14ac:dyDescent="0.25">
      <c r="A46" s="20"/>
      <c r="B46" s="20" t="s">
        <v>49</v>
      </c>
      <c r="C46" s="20"/>
      <c r="D46" s="20">
        <f t="shared" ref="D46:W46" si="27">D32+D45</f>
        <v>44.166666666666664</v>
      </c>
      <c r="E46" s="20">
        <f t="shared" si="27"/>
        <v>44.166666666666664</v>
      </c>
      <c r="F46" s="20">
        <f t="shared" si="27"/>
        <v>44.166666666666664</v>
      </c>
      <c r="G46" s="20">
        <f t="shared" si="27"/>
        <v>2.5</v>
      </c>
      <c r="H46" s="20">
        <f t="shared" si="27"/>
        <v>2.5</v>
      </c>
      <c r="I46" s="20">
        <f t="shared" si="27"/>
        <v>2.5</v>
      </c>
      <c r="J46" s="20">
        <f t="shared" si="27"/>
        <v>2.5</v>
      </c>
      <c r="K46" s="20">
        <f t="shared" si="27"/>
        <v>2.5</v>
      </c>
      <c r="L46" s="20">
        <f t="shared" si="27"/>
        <v>2.5</v>
      </c>
      <c r="M46" s="20">
        <f t="shared" si="27"/>
        <v>2.5</v>
      </c>
      <c r="N46" s="20">
        <f t="shared" si="27"/>
        <v>2.5</v>
      </c>
      <c r="O46" s="20">
        <f t="shared" si="27"/>
        <v>2.5</v>
      </c>
      <c r="P46" s="20">
        <f t="shared" si="27"/>
        <v>2.5</v>
      </c>
      <c r="Q46" s="20">
        <f t="shared" si="27"/>
        <v>2.5</v>
      </c>
      <c r="R46" s="20">
        <f t="shared" si="27"/>
        <v>2.5</v>
      </c>
      <c r="S46" s="20">
        <f t="shared" si="27"/>
        <v>2.5</v>
      </c>
      <c r="T46" s="20">
        <f t="shared" si="27"/>
        <v>2.5</v>
      </c>
      <c r="U46" s="20">
        <f t="shared" si="27"/>
        <v>2.5</v>
      </c>
      <c r="V46" s="20">
        <f t="shared" si="27"/>
        <v>2.5</v>
      </c>
      <c r="W46" s="20">
        <f t="shared" si="27"/>
        <v>2.5</v>
      </c>
    </row>
    <row r="47" spans="1:23" x14ac:dyDescent="0.25">
      <c r="A47" s="20"/>
      <c r="B47" s="20" t="s">
        <v>50</v>
      </c>
      <c r="C47" s="20"/>
      <c r="D47" s="20">
        <f t="shared" ref="D47:W47" si="28">D30+D31-D46</f>
        <v>28.833333333333336</v>
      </c>
      <c r="E47" s="20">
        <f t="shared" si="28"/>
        <v>28.833333333333336</v>
      </c>
      <c r="F47" s="20">
        <f t="shared" si="28"/>
        <v>28.833333333333336</v>
      </c>
      <c r="G47" s="20">
        <f t="shared" si="28"/>
        <v>70.5</v>
      </c>
      <c r="H47" s="20">
        <f t="shared" si="28"/>
        <v>70.5</v>
      </c>
      <c r="I47" s="20">
        <f t="shared" si="28"/>
        <v>70.5</v>
      </c>
      <c r="J47" s="20">
        <f t="shared" si="28"/>
        <v>70.5</v>
      </c>
      <c r="K47" s="20">
        <f t="shared" si="28"/>
        <v>70.5</v>
      </c>
      <c r="L47" s="20">
        <f t="shared" si="28"/>
        <v>70.5</v>
      </c>
      <c r="M47" s="20">
        <f t="shared" si="28"/>
        <v>70.5</v>
      </c>
      <c r="N47" s="20">
        <f t="shared" si="28"/>
        <v>70.5</v>
      </c>
      <c r="O47" s="20">
        <f t="shared" si="28"/>
        <v>70.5</v>
      </c>
      <c r="P47" s="20">
        <f t="shared" si="28"/>
        <v>70.5</v>
      </c>
      <c r="Q47" s="20">
        <f t="shared" si="28"/>
        <v>70.5</v>
      </c>
      <c r="R47" s="20">
        <f t="shared" si="28"/>
        <v>70.5</v>
      </c>
      <c r="S47" s="20">
        <f t="shared" si="28"/>
        <v>70.5</v>
      </c>
      <c r="T47" s="20">
        <f t="shared" si="28"/>
        <v>70.5</v>
      </c>
      <c r="U47" s="20">
        <f t="shared" si="28"/>
        <v>70.5</v>
      </c>
      <c r="V47" s="20">
        <f t="shared" si="28"/>
        <v>70.5</v>
      </c>
      <c r="W47" s="20">
        <f t="shared" si="28"/>
        <v>70.5</v>
      </c>
    </row>
    <row r="48" spans="1:23" x14ac:dyDescent="0.25">
      <c r="A48" s="20"/>
      <c r="B48" s="20" t="s">
        <v>56</v>
      </c>
      <c r="C48" s="20"/>
      <c r="D48" s="20">
        <f t="shared" ref="D48:W48" si="29">$C$16*D47</f>
        <v>11.100833333333334</v>
      </c>
      <c r="E48" s="20">
        <f t="shared" si="29"/>
        <v>11.100833333333334</v>
      </c>
      <c r="F48" s="20">
        <f t="shared" si="29"/>
        <v>11.100833333333334</v>
      </c>
      <c r="G48" s="20">
        <f t="shared" si="29"/>
        <v>27.142500000000002</v>
      </c>
      <c r="H48" s="20">
        <f t="shared" si="29"/>
        <v>27.142500000000002</v>
      </c>
      <c r="I48" s="20">
        <f t="shared" si="29"/>
        <v>27.142500000000002</v>
      </c>
      <c r="J48" s="20">
        <f t="shared" si="29"/>
        <v>27.142500000000002</v>
      </c>
      <c r="K48" s="20">
        <f t="shared" si="29"/>
        <v>27.142500000000002</v>
      </c>
      <c r="L48" s="20">
        <f t="shared" si="29"/>
        <v>27.142500000000002</v>
      </c>
      <c r="M48" s="20">
        <f t="shared" si="29"/>
        <v>27.142500000000002</v>
      </c>
      <c r="N48" s="20">
        <f t="shared" si="29"/>
        <v>27.142500000000002</v>
      </c>
      <c r="O48" s="20">
        <f t="shared" si="29"/>
        <v>27.142500000000002</v>
      </c>
      <c r="P48" s="20">
        <f t="shared" si="29"/>
        <v>27.142500000000002</v>
      </c>
      <c r="Q48" s="20">
        <f t="shared" si="29"/>
        <v>27.142500000000002</v>
      </c>
      <c r="R48" s="20">
        <f t="shared" si="29"/>
        <v>27.142500000000002</v>
      </c>
      <c r="S48" s="20">
        <f t="shared" si="29"/>
        <v>27.142500000000002</v>
      </c>
      <c r="T48" s="20">
        <f t="shared" si="29"/>
        <v>27.142500000000002</v>
      </c>
      <c r="U48" s="20">
        <f t="shared" si="29"/>
        <v>27.142500000000002</v>
      </c>
      <c r="V48" s="20">
        <f t="shared" si="29"/>
        <v>27.142500000000002</v>
      </c>
      <c r="W48" s="20">
        <f t="shared" si="29"/>
        <v>27.142500000000002</v>
      </c>
    </row>
    <row r="49" spans="1:23" x14ac:dyDescent="0.25">
      <c r="A49" s="20"/>
      <c r="B49" s="20" t="s">
        <v>52</v>
      </c>
      <c r="C49" s="20"/>
      <c r="D49" s="20">
        <f t="shared" ref="D49:W49" si="30">D47-D48</f>
        <v>17.732500000000002</v>
      </c>
      <c r="E49" s="20">
        <f t="shared" si="30"/>
        <v>17.732500000000002</v>
      </c>
      <c r="F49" s="20">
        <f t="shared" si="30"/>
        <v>17.732500000000002</v>
      </c>
      <c r="G49" s="20">
        <f t="shared" si="30"/>
        <v>43.357500000000002</v>
      </c>
      <c r="H49" s="20">
        <f t="shared" si="30"/>
        <v>43.357500000000002</v>
      </c>
      <c r="I49" s="20">
        <f t="shared" si="30"/>
        <v>43.357500000000002</v>
      </c>
      <c r="J49" s="20">
        <f t="shared" si="30"/>
        <v>43.357500000000002</v>
      </c>
      <c r="K49" s="20">
        <f t="shared" si="30"/>
        <v>43.357500000000002</v>
      </c>
      <c r="L49" s="20">
        <f t="shared" si="30"/>
        <v>43.357500000000002</v>
      </c>
      <c r="M49" s="20">
        <f t="shared" si="30"/>
        <v>43.357500000000002</v>
      </c>
      <c r="N49" s="20">
        <f t="shared" si="30"/>
        <v>43.357500000000002</v>
      </c>
      <c r="O49" s="20">
        <f t="shared" si="30"/>
        <v>43.357500000000002</v>
      </c>
      <c r="P49" s="20">
        <f t="shared" si="30"/>
        <v>43.357500000000002</v>
      </c>
      <c r="Q49" s="20">
        <f t="shared" si="30"/>
        <v>43.357500000000002</v>
      </c>
      <c r="R49" s="20">
        <f t="shared" si="30"/>
        <v>43.357500000000002</v>
      </c>
      <c r="S49" s="20">
        <f t="shared" si="30"/>
        <v>43.357500000000002</v>
      </c>
      <c r="T49" s="20">
        <f t="shared" si="30"/>
        <v>43.357500000000002</v>
      </c>
      <c r="U49" s="20">
        <f t="shared" si="30"/>
        <v>43.357500000000002</v>
      </c>
      <c r="V49" s="20">
        <f t="shared" si="30"/>
        <v>43.357500000000002</v>
      </c>
      <c r="W49" s="20">
        <f t="shared" si="30"/>
        <v>43.357500000000002</v>
      </c>
    </row>
    <row r="50" spans="1:23" x14ac:dyDescent="0.25">
      <c r="A50" s="20"/>
      <c r="B50" s="20" t="s">
        <v>57</v>
      </c>
      <c r="C50" s="20">
        <f>C10+C11+C12+C13</f>
        <v>125</v>
      </c>
      <c r="D50" s="17">
        <f>D49/$C50</f>
        <v>0.14186000000000001</v>
      </c>
      <c r="E50" s="17">
        <f t="shared" ref="E50:W50" si="31">E49/$C50</f>
        <v>0.14186000000000001</v>
      </c>
      <c r="F50" s="17">
        <f t="shared" si="31"/>
        <v>0.14186000000000001</v>
      </c>
      <c r="G50" s="17">
        <f t="shared" si="31"/>
        <v>0.34686</v>
      </c>
      <c r="H50" s="17">
        <f t="shared" si="31"/>
        <v>0.34686</v>
      </c>
      <c r="I50" s="17">
        <f t="shared" si="31"/>
        <v>0.34686</v>
      </c>
      <c r="J50" s="17">
        <f t="shared" si="31"/>
        <v>0.34686</v>
      </c>
      <c r="K50" s="17">
        <f t="shared" si="31"/>
        <v>0.34686</v>
      </c>
      <c r="L50" s="17">
        <f t="shared" si="31"/>
        <v>0.34686</v>
      </c>
      <c r="M50" s="17">
        <f t="shared" si="31"/>
        <v>0.34686</v>
      </c>
      <c r="N50" s="17">
        <f t="shared" si="31"/>
        <v>0.34686</v>
      </c>
      <c r="O50" s="17">
        <f t="shared" si="31"/>
        <v>0.34686</v>
      </c>
      <c r="P50" s="17">
        <f t="shared" si="31"/>
        <v>0.34686</v>
      </c>
      <c r="Q50" s="17">
        <f t="shared" si="31"/>
        <v>0.34686</v>
      </c>
      <c r="R50" s="17">
        <f t="shared" si="31"/>
        <v>0.34686</v>
      </c>
      <c r="S50" s="17">
        <f t="shared" si="31"/>
        <v>0.34686</v>
      </c>
      <c r="T50" s="17">
        <f t="shared" si="31"/>
        <v>0.34686</v>
      </c>
      <c r="U50" s="17">
        <f t="shared" si="31"/>
        <v>0.34686</v>
      </c>
      <c r="V50" s="17">
        <f t="shared" si="31"/>
        <v>0.34686</v>
      </c>
      <c r="W50" s="17">
        <f t="shared" si="31"/>
        <v>0.34686</v>
      </c>
    </row>
    <row r="51" spans="1:23" x14ac:dyDescent="0.25">
      <c r="A51" s="20"/>
      <c r="B51" s="20"/>
      <c r="C51" s="20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23" s="22" customFormat="1" x14ac:dyDescent="0.25">
      <c r="B52" s="22" t="s">
        <v>58</v>
      </c>
      <c r="D52" s="16">
        <v>0.33</v>
      </c>
      <c r="E52" s="16">
        <v>0.45</v>
      </c>
      <c r="F52" s="16">
        <v>0.15</v>
      </c>
      <c r="G52" s="16">
        <v>7.0000000000000007E-2</v>
      </c>
      <c r="H52" s="16"/>
      <c r="I52" s="16"/>
      <c r="J52" s="16"/>
      <c r="K52" s="16"/>
      <c r="L52" s="16"/>
      <c r="M52" s="16"/>
    </row>
    <row r="53" spans="1:23" s="22" customFormat="1" x14ac:dyDescent="0.25">
      <c r="B53" s="22" t="s">
        <v>59</v>
      </c>
      <c r="D53" s="16">
        <v>0.2</v>
      </c>
      <c r="E53" s="16">
        <v>0.32</v>
      </c>
      <c r="F53" s="16">
        <v>0.192</v>
      </c>
      <c r="G53" s="16">
        <v>0.115</v>
      </c>
      <c r="H53" s="16">
        <v>0.115</v>
      </c>
      <c r="I53" s="16">
        <v>5.8000000000000003E-2</v>
      </c>
      <c r="J53" s="16"/>
      <c r="K53" s="16"/>
      <c r="L53" s="16"/>
      <c r="M53" s="16"/>
    </row>
    <row r="54" spans="1:23" s="22" customFormat="1" x14ac:dyDescent="0.25">
      <c r="B54" s="22" t="s">
        <v>60</v>
      </c>
      <c r="D54" s="16">
        <v>0.14280000000000001</v>
      </c>
      <c r="E54" s="16">
        <v>0.24490000000000001</v>
      </c>
      <c r="F54" s="16">
        <v>0.1749</v>
      </c>
      <c r="G54" s="16">
        <v>0.1249</v>
      </c>
      <c r="H54" s="16">
        <v>8.9300000000000004E-2</v>
      </c>
      <c r="I54" s="16">
        <v>8.9300000000000004E-2</v>
      </c>
      <c r="J54" s="16">
        <v>8.9300000000000004E-2</v>
      </c>
      <c r="K54" s="16">
        <v>4.4600000000000001E-2</v>
      </c>
    </row>
    <row r="55" spans="1:23" s="22" customFormat="1" x14ac:dyDescent="0.25">
      <c r="B55" s="22" t="s">
        <v>61</v>
      </c>
      <c r="D55" s="16">
        <v>0.05</v>
      </c>
      <c r="E55" s="16">
        <v>9.5000000000000001E-2</v>
      </c>
      <c r="F55" s="16">
        <v>8.5500000000000007E-2</v>
      </c>
      <c r="G55" s="16">
        <v>7.6899999999999996E-2</v>
      </c>
      <c r="H55" s="16">
        <v>6.93E-2</v>
      </c>
      <c r="I55" s="16">
        <v>6.2300000000000001E-2</v>
      </c>
      <c r="J55" s="16">
        <v>5.8999999999999997E-2</v>
      </c>
      <c r="K55" s="16">
        <v>5.8999999999999997E-2</v>
      </c>
      <c r="L55" s="16">
        <v>5.8999999999999997E-2</v>
      </c>
      <c r="M55" s="16">
        <v>5.8999999999999997E-2</v>
      </c>
      <c r="N55" s="16">
        <v>5.8999999999999997E-2</v>
      </c>
      <c r="O55" s="16">
        <v>5.8999999999999997E-2</v>
      </c>
      <c r="P55" s="16">
        <v>5.8999999999999997E-2</v>
      </c>
      <c r="Q55" s="16">
        <v>5.8999999999999997E-2</v>
      </c>
      <c r="R55" s="16">
        <v>5.8999999999999997E-2</v>
      </c>
      <c r="S55" s="16">
        <v>0.03</v>
      </c>
    </row>
    <row r="56" spans="1:23" x14ac:dyDescent="0.25">
      <c r="D56" s="17"/>
      <c r="E56" s="8"/>
      <c r="F56" s="8"/>
    </row>
    <row r="57" spans="1:23" x14ac:dyDescent="0.25">
      <c r="C57" s="8"/>
      <c r="D57" s="8"/>
    </row>
    <row r="58" spans="1:23" x14ac:dyDescent="0.25">
      <c r="C58" s="8"/>
      <c r="D58" s="8"/>
    </row>
    <row r="59" spans="1:23" x14ac:dyDescent="0.25">
      <c r="C59" s="8"/>
      <c r="D59" s="8"/>
    </row>
    <row r="60" spans="1:23" x14ac:dyDescent="0.25">
      <c r="C60" s="8"/>
      <c r="D60" s="8"/>
    </row>
    <row r="61" spans="1:23" x14ac:dyDescent="0.25">
      <c r="C61" s="8"/>
      <c r="D61" s="8"/>
    </row>
    <row r="62" spans="1:23" x14ac:dyDescent="0.25">
      <c r="C62" s="8"/>
      <c r="D62" s="8"/>
    </row>
    <row r="63" spans="1:23" x14ac:dyDescent="0.25">
      <c r="C63" s="8"/>
      <c r="D63" s="8"/>
    </row>
    <row r="64" spans="1:23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</sheetData>
  <pageMargins left="0.75" right="0.75" top="0.9" bottom="0.5" header="0.25" footer="0.5"/>
  <pageSetup scale="77" pageOrder="overThenDown" orientation="landscape" horizontalDpi="300" verticalDpi="300" r:id="rId1"/>
  <headerFooter alignWithMargins="0"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3.2" x14ac:dyDescent="0.25"/>
  <cols>
    <col min="1" max="1" width="37.88671875" customWidth="1"/>
  </cols>
  <sheetData>
    <row r="1" spans="1:2" x14ac:dyDescent="0.25">
      <c r="A1" s="23" t="s">
        <v>62</v>
      </c>
    </row>
    <row r="3" spans="1:2" x14ac:dyDescent="0.25">
      <c r="A3" s="23" t="s">
        <v>63</v>
      </c>
      <c r="B3" t="s">
        <v>64</v>
      </c>
    </row>
    <row r="4" spans="1:2" x14ac:dyDescent="0.25">
      <c r="A4" s="23"/>
    </row>
    <row r="5" spans="1:2" x14ac:dyDescent="0.25">
      <c r="A5" s="23" t="s">
        <v>22</v>
      </c>
      <c r="B5" t="s">
        <v>65</v>
      </c>
    </row>
    <row r="6" spans="1:2" x14ac:dyDescent="0.25">
      <c r="A6" s="23"/>
      <c r="B6" t="s">
        <v>66</v>
      </c>
    </row>
    <row r="7" spans="1:2" x14ac:dyDescent="0.25">
      <c r="A7" s="23"/>
    </row>
    <row r="8" spans="1:2" x14ac:dyDescent="0.25">
      <c r="A8" s="23"/>
      <c r="B8" t="s">
        <v>67</v>
      </c>
    </row>
    <row r="9" spans="1:2" x14ac:dyDescent="0.25">
      <c r="A9" s="23"/>
      <c r="B9" t="s">
        <v>68</v>
      </c>
    </row>
    <row r="10" spans="1:2" x14ac:dyDescent="0.25">
      <c r="A10" s="23"/>
    </row>
    <row r="11" spans="1:2" x14ac:dyDescent="0.25">
      <c r="A11" s="23" t="s">
        <v>32</v>
      </c>
      <c r="B11" t="s">
        <v>69</v>
      </c>
    </row>
    <row r="12" spans="1:2" x14ac:dyDescent="0.25">
      <c r="A12" s="23"/>
    </row>
    <row r="13" spans="1:2" x14ac:dyDescent="0.25">
      <c r="A13" s="23" t="s">
        <v>37</v>
      </c>
      <c r="B13" t="s">
        <v>70</v>
      </c>
    </row>
    <row r="14" spans="1:2" x14ac:dyDescent="0.25">
      <c r="A14" s="23"/>
    </row>
    <row r="15" spans="1:2" x14ac:dyDescent="0.25">
      <c r="A15" s="23" t="s">
        <v>38</v>
      </c>
      <c r="B15" t="s">
        <v>71</v>
      </c>
    </row>
    <row r="16" spans="1:2" x14ac:dyDescent="0.25">
      <c r="A16" s="23"/>
    </row>
    <row r="17" spans="1:2" x14ac:dyDescent="0.25">
      <c r="A17" s="23" t="s">
        <v>40</v>
      </c>
      <c r="B17" t="s">
        <v>71</v>
      </c>
    </row>
  </sheetData>
  <pageMargins left="0.75" right="0.2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workbookViewId="0"/>
  </sheetViews>
  <sheetFormatPr defaultRowHeight="13.2" x14ac:dyDescent="0.25"/>
  <cols>
    <col min="1" max="1" width="6.6640625" style="33" customWidth="1"/>
    <col min="2" max="2" width="42.6640625" customWidth="1"/>
    <col min="3" max="3" width="9.6640625" customWidth="1"/>
    <col min="4" max="4" width="15.6640625" customWidth="1"/>
    <col min="5" max="5" width="6.6640625" customWidth="1"/>
    <col min="6" max="6" width="42.6640625" customWidth="1"/>
    <col min="7" max="7" width="9.6640625" customWidth="1"/>
    <col min="8" max="8" width="15.6640625" customWidth="1"/>
    <col min="9" max="9" width="9.6640625" customWidth="1"/>
  </cols>
  <sheetData>
    <row r="1" spans="1:8" x14ac:dyDescent="0.25">
      <c r="A1" s="31" t="s">
        <v>72</v>
      </c>
      <c r="B1" s="23"/>
    </row>
    <row r="3" spans="1:8" x14ac:dyDescent="0.25">
      <c r="A3" s="32" t="s">
        <v>73</v>
      </c>
      <c r="B3" s="23" t="s">
        <v>74</v>
      </c>
      <c r="C3" s="23" t="s">
        <v>75</v>
      </c>
      <c r="E3" s="32" t="s">
        <v>73</v>
      </c>
      <c r="F3" s="23" t="s">
        <v>74</v>
      </c>
      <c r="G3" s="23" t="s">
        <v>75</v>
      </c>
    </row>
    <row r="4" spans="1:8" x14ac:dyDescent="0.25">
      <c r="A4" s="32" t="s">
        <v>76</v>
      </c>
      <c r="B4" s="23"/>
      <c r="C4" s="23" t="s">
        <v>77</v>
      </c>
      <c r="D4" s="38" t="s">
        <v>78</v>
      </c>
      <c r="E4" s="32" t="s">
        <v>76</v>
      </c>
      <c r="F4" s="23"/>
      <c r="G4" s="23" t="s">
        <v>77</v>
      </c>
      <c r="H4" s="38" t="s">
        <v>78</v>
      </c>
    </row>
    <row r="5" spans="1:8" x14ac:dyDescent="0.25">
      <c r="A5" s="32"/>
      <c r="B5" s="23"/>
      <c r="C5" s="23"/>
      <c r="D5" s="38"/>
      <c r="E5" s="32"/>
      <c r="F5" s="23"/>
      <c r="G5" s="23"/>
      <c r="H5" s="38"/>
    </row>
    <row r="6" spans="1:8" x14ac:dyDescent="0.25">
      <c r="A6" s="32"/>
      <c r="B6" s="23"/>
      <c r="C6" s="23"/>
      <c r="D6" s="38"/>
      <c r="E6" s="32"/>
      <c r="F6" s="23"/>
      <c r="G6" s="23"/>
      <c r="H6" s="38"/>
    </row>
    <row r="7" spans="1:8" x14ac:dyDescent="0.25">
      <c r="B7" s="23" t="s">
        <v>79</v>
      </c>
      <c r="E7" s="33"/>
      <c r="F7" s="23" t="s">
        <v>80</v>
      </c>
    </row>
    <row r="8" spans="1:8" x14ac:dyDescent="0.25">
      <c r="E8" s="33"/>
    </row>
    <row r="9" spans="1:8" x14ac:dyDescent="0.25">
      <c r="A9" s="33">
        <v>3651</v>
      </c>
      <c r="B9" t="s">
        <v>81</v>
      </c>
      <c r="C9" t="s">
        <v>82</v>
      </c>
      <c r="D9" t="s">
        <v>83</v>
      </c>
      <c r="E9" s="33">
        <v>3900</v>
      </c>
      <c r="F9" t="s">
        <v>84</v>
      </c>
    </row>
    <row r="10" spans="1:8" x14ac:dyDescent="0.25">
      <c r="A10" s="33">
        <v>3652</v>
      </c>
      <c r="B10" t="s">
        <v>85</v>
      </c>
      <c r="C10" t="s">
        <v>82</v>
      </c>
      <c r="D10" t="s">
        <v>83</v>
      </c>
      <c r="E10" s="33">
        <v>3900</v>
      </c>
      <c r="F10" t="s">
        <v>86</v>
      </c>
      <c r="H10" t="s">
        <v>87</v>
      </c>
    </row>
    <row r="11" spans="1:8" x14ac:dyDescent="0.25">
      <c r="A11" s="33">
        <v>3660</v>
      </c>
      <c r="B11" t="s">
        <v>88</v>
      </c>
      <c r="C11" t="s">
        <v>89</v>
      </c>
      <c r="E11" s="33">
        <v>3900</v>
      </c>
      <c r="F11" t="s">
        <v>90</v>
      </c>
      <c r="H11" t="s">
        <v>87</v>
      </c>
    </row>
    <row r="12" spans="1:8" x14ac:dyDescent="0.25">
      <c r="A12" s="33">
        <v>3661</v>
      </c>
      <c r="B12" t="s">
        <v>91</v>
      </c>
      <c r="C12" t="s">
        <v>89</v>
      </c>
      <c r="E12" s="33">
        <v>3900</v>
      </c>
      <c r="F12" t="s">
        <v>92</v>
      </c>
      <c r="H12" t="s">
        <v>87</v>
      </c>
    </row>
    <row r="13" spans="1:8" x14ac:dyDescent="0.25">
      <c r="A13" s="33">
        <v>3662</v>
      </c>
      <c r="B13" t="s">
        <v>93</v>
      </c>
      <c r="C13" t="s">
        <v>89</v>
      </c>
      <c r="E13" s="33">
        <v>3900</v>
      </c>
      <c r="F13" t="s">
        <v>94</v>
      </c>
      <c r="H13" t="s">
        <v>87</v>
      </c>
    </row>
    <row r="14" spans="1:8" x14ac:dyDescent="0.25">
      <c r="A14" s="33">
        <v>3663</v>
      </c>
      <c r="B14" t="s">
        <v>95</v>
      </c>
      <c r="C14" t="s">
        <v>89</v>
      </c>
      <c r="E14" s="33">
        <v>3900</v>
      </c>
      <c r="F14" t="s">
        <v>96</v>
      </c>
      <c r="G14" t="s">
        <v>89</v>
      </c>
    </row>
    <row r="15" spans="1:8" x14ac:dyDescent="0.25">
      <c r="A15" s="33">
        <v>3670</v>
      </c>
      <c r="B15" t="s">
        <v>97</v>
      </c>
      <c r="C15" t="s">
        <v>89</v>
      </c>
      <c r="E15" s="33"/>
      <c r="F15" t="s">
        <v>98</v>
      </c>
    </row>
    <row r="16" spans="1:8" x14ac:dyDescent="0.25">
      <c r="A16" s="33">
        <v>3680</v>
      </c>
      <c r="B16" t="s">
        <v>99</v>
      </c>
      <c r="C16" t="s">
        <v>89</v>
      </c>
      <c r="E16" s="33">
        <v>3910</v>
      </c>
      <c r="F16" t="s">
        <v>100</v>
      </c>
      <c r="G16" t="s">
        <v>101</v>
      </c>
    </row>
    <row r="17" spans="1:7" x14ac:dyDescent="0.25">
      <c r="A17" s="33">
        <v>3690</v>
      </c>
      <c r="B17" t="s">
        <v>102</v>
      </c>
      <c r="C17" t="s">
        <v>89</v>
      </c>
      <c r="E17" s="33">
        <v>3910</v>
      </c>
      <c r="F17" t="s">
        <v>103</v>
      </c>
      <c r="G17" t="s">
        <v>104</v>
      </c>
    </row>
    <row r="18" spans="1:7" x14ac:dyDescent="0.25">
      <c r="A18" s="33">
        <v>3700</v>
      </c>
      <c r="B18" t="s">
        <v>105</v>
      </c>
      <c r="C18" t="s">
        <v>89</v>
      </c>
      <c r="E18" s="33">
        <v>3910</v>
      </c>
      <c r="F18" t="s">
        <v>106</v>
      </c>
      <c r="G18" t="s">
        <v>104</v>
      </c>
    </row>
    <row r="19" spans="1:7" x14ac:dyDescent="0.25">
      <c r="A19" s="33">
        <v>3710</v>
      </c>
      <c r="B19" t="s">
        <v>107</v>
      </c>
      <c r="C19" t="s">
        <v>89</v>
      </c>
      <c r="E19" s="33">
        <v>3920</v>
      </c>
      <c r="F19" t="s">
        <v>108</v>
      </c>
      <c r="G19" t="s">
        <v>104</v>
      </c>
    </row>
    <row r="20" spans="1:7" x14ac:dyDescent="0.25">
      <c r="E20" s="33">
        <v>3920</v>
      </c>
      <c r="F20" t="s">
        <v>109</v>
      </c>
      <c r="G20" t="s">
        <v>104</v>
      </c>
    </row>
    <row r="21" spans="1:7" x14ac:dyDescent="0.25">
      <c r="B21" s="23" t="s">
        <v>110</v>
      </c>
      <c r="E21" s="33">
        <v>3920</v>
      </c>
      <c r="F21" t="s">
        <v>111</v>
      </c>
      <c r="G21" t="s">
        <v>104</v>
      </c>
    </row>
    <row r="22" spans="1:7" x14ac:dyDescent="0.25">
      <c r="E22" s="33">
        <v>3920</v>
      </c>
      <c r="F22" t="s">
        <v>112</v>
      </c>
      <c r="G22" t="s">
        <v>104</v>
      </c>
    </row>
    <row r="23" spans="1:7" x14ac:dyDescent="0.25">
      <c r="A23" s="33">
        <v>3651</v>
      </c>
      <c r="B23" t="s">
        <v>81</v>
      </c>
      <c r="C23" t="s">
        <v>82</v>
      </c>
      <c r="D23" t="s">
        <v>83</v>
      </c>
      <c r="E23" s="33">
        <v>3920</v>
      </c>
      <c r="F23" t="s">
        <v>113</v>
      </c>
      <c r="G23" t="s">
        <v>104</v>
      </c>
    </row>
    <row r="24" spans="1:7" x14ac:dyDescent="0.25">
      <c r="A24" s="33">
        <v>3652</v>
      </c>
      <c r="B24" t="s">
        <v>85</v>
      </c>
      <c r="C24" t="s">
        <v>82</v>
      </c>
      <c r="D24" t="s">
        <v>83</v>
      </c>
      <c r="E24" s="33">
        <v>3920</v>
      </c>
      <c r="F24" t="s">
        <v>114</v>
      </c>
      <c r="G24" t="s">
        <v>115</v>
      </c>
    </row>
    <row r="25" spans="1:7" x14ac:dyDescent="0.25">
      <c r="A25" s="33">
        <v>3660</v>
      </c>
      <c r="B25" t="s">
        <v>88</v>
      </c>
      <c r="C25" t="s">
        <v>116</v>
      </c>
      <c r="E25" s="33">
        <v>3920</v>
      </c>
      <c r="F25" t="s">
        <v>117</v>
      </c>
      <c r="G25" t="s">
        <v>104</v>
      </c>
    </row>
    <row r="26" spans="1:7" x14ac:dyDescent="0.25">
      <c r="A26" s="33">
        <v>3661</v>
      </c>
      <c r="B26" t="s">
        <v>91</v>
      </c>
      <c r="C26" t="s">
        <v>116</v>
      </c>
      <c r="E26" s="33">
        <v>3920</v>
      </c>
      <c r="F26" t="s">
        <v>118</v>
      </c>
      <c r="G26" t="s">
        <v>104</v>
      </c>
    </row>
    <row r="27" spans="1:7" x14ac:dyDescent="0.25">
      <c r="A27" s="33">
        <v>3662</v>
      </c>
      <c r="B27" t="s">
        <v>93</v>
      </c>
      <c r="C27" t="s">
        <v>116</v>
      </c>
      <c r="E27" s="33">
        <v>3930</v>
      </c>
      <c r="F27" t="s">
        <v>119</v>
      </c>
      <c r="G27" t="s">
        <v>89</v>
      </c>
    </row>
    <row r="28" spans="1:7" x14ac:dyDescent="0.25">
      <c r="A28" s="33">
        <v>3663</v>
      </c>
      <c r="B28" t="s">
        <v>95</v>
      </c>
      <c r="C28" t="s">
        <v>116</v>
      </c>
      <c r="E28" s="33">
        <v>3940</v>
      </c>
      <c r="F28" t="s">
        <v>120</v>
      </c>
      <c r="G28" t="s">
        <v>101</v>
      </c>
    </row>
    <row r="29" spans="1:7" x14ac:dyDescent="0.25">
      <c r="A29" s="33">
        <v>3670</v>
      </c>
      <c r="B29" t="s">
        <v>97</v>
      </c>
      <c r="C29" t="s">
        <v>116</v>
      </c>
      <c r="E29" s="33">
        <v>3950</v>
      </c>
      <c r="F29" t="s">
        <v>121</v>
      </c>
      <c r="G29" t="s">
        <v>101</v>
      </c>
    </row>
    <row r="30" spans="1:7" x14ac:dyDescent="0.25">
      <c r="A30" s="33">
        <v>3680</v>
      </c>
      <c r="B30" t="s">
        <v>99</v>
      </c>
      <c r="C30" t="s">
        <v>116</v>
      </c>
      <c r="E30" s="33">
        <v>3960</v>
      </c>
      <c r="F30" t="s">
        <v>122</v>
      </c>
      <c r="G30" t="s">
        <v>101</v>
      </c>
    </row>
    <row r="31" spans="1:7" x14ac:dyDescent="0.25">
      <c r="A31" s="33">
        <v>3690</v>
      </c>
      <c r="B31" t="s">
        <v>102</v>
      </c>
      <c r="C31" t="s">
        <v>116</v>
      </c>
      <c r="E31" s="33">
        <v>3970</v>
      </c>
      <c r="F31" t="s">
        <v>105</v>
      </c>
      <c r="G31" t="s">
        <v>101</v>
      </c>
    </row>
    <row r="32" spans="1:7" x14ac:dyDescent="0.25">
      <c r="A32" s="33">
        <v>3700</v>
      </c>
      <c r="B32" t="s">
        <v>105</v>
      </c>
      <c r="C32" t="s">
        <v>116</v>
      </c>
      <c r="E32" s="33">
        <v>3980</v>
      </c>
      <c r="F32" t="s">
        <v>123</v>
      </c>
      <c r="G32" t="s">
        <v>101</v>
      </c>
    </row>
    <row r="33" spans="1:7" x14ac:dyDescent="0.25">
      <c r="A33" s="33">
        <v>3710</v>
      </c>
      <c r="B33" t="s">
        <v>107</v>
      </c>
      <c r="C33" t="s">
        <v>116</v>
      </c>
      <c r="E33" s="33">
        <v>3990</v>
      </c>
      <c r="F33" t="s">
        <v>124</v>
      </c>
      <c r="G33" t="s">
        <v>89</v>
      </c>
    </row>
    <row r="36" spans="1:7" x14ac:dyDescent="0.25">
      <c r="B36" s="38" t="s">
        <v>125</v>
      </c>
    </row>
  </sheetData>
  <pageMargins left="0.75" right="1" top="1" bottom="0.75" header="0.5" footer="0.5"/>
  <pageSetup scale="80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DCF</vt:lpstr>
      <vt:lpstr>INPUT</vt:lpstr>
      <vt:lpstr>ACRS CLASS</vt:lpstr>
      <vt:lpstr>DCF!Print_Area</vt:lpstr>
      <vt:lpstr>'ACRS CLASS'!Print_Titles</vt:lpstr>
      <vt:lpstr>DCF!Print_Titles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ECONOMIC ANALYSIS</dc:title>
  <dc:creator>Goradia, Pallavi S</dc:creator>
  <cp:lastModifiedBy>Havlíček Jan</cp:lastModifiedBy>
  <cp:lastPrinted>2000-08-30T14:31:49Z</cp:lastPrinted>
  <dcterms:created xsi:type="dcterms:W3CDTF">1999-07-19T15:14:21Z</dcterms:created>
  <dcterms:modified xsi:type="dcterms:W3CDTF">2023-09-10T12:04:46Z</dcterms:modified>
</cp:coreProperties>
</file>