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39" r:id="rId1"/>
    <sheet name="Sheet2" sheetId="41" r:id="rId2"/>
    <sheet name="Sheet3" sheetId="38" r:id="rId3"/>
  </sheets>
  <definedNames>
    <definedName name="_xlnm.Print_Area" localSheetId="0">Sheet1!$A$1:$M$41</definedName>
  </definedNames>
  <calcPr calcId="92512"/>
</workbook>
</file>

<file path=xl/calcChain.xml><?xml version="1.0" encoding="utf-8"?>
<calcChain xmlns="http://schemas.openxmlformats.org/spreadsheetml/2006/main">
  <c r="E10" i="39" l="1"/>
  <c r="F10" i="39"/>
  <c r="E12" i="39"/>
  <c r="F12" i="39"/>
  <c r="H12" i="39"/>
  <c r="I12" i="39"/>
  <c r="J12" i="39"/>
  <c r="K12" i="39"/>
  <c r="L12" i="39"/>
  <c r="F13" i="39"/>
  <c r="H13" i="39"/>
  <c r="I13" i="39"/>
  <c r="J13" i="39"/>
  <c r="K13" i="39"/>
  <c r="L13" i="39"/>
  <c r="M13" i="39"/>
  <c r="H17" i="39"/>
  <c r="I17" i="39"/>
  <c r="H19" i="39"/>
  <c r="I19" i="39"/>
  <c r="H20" i="39"/>
  <c r="I20" i="39"/>
  <c r="H21" i="39"/>
  <c r="I21" i="39"/>
  <c r="H27" i="39"/>
  <c r="I27" i="39"/>
  <c r="A28" i="39"/>
  <c r="H28" i="39"/>
  <c r="I28" i="39"/>
  <c r="A29" i="39"/>
  <c r="H29" i="39"/>
  <c r="I29" i="39"/>
  <c r="A30" i="39"/>
  <c r="H30" i="39"/>
  <c r="I30" i="39"/>
  <c r="H36" i="39"/>
  <c r="H37" i="39"/>
  <c r="H38" i="39"/>
</calcChain>
</file>

<file path=xl/sharedStrings.xml><?xml version="1.0" encoding="utf-8"?>
<sst xmlns="http://schemas.openxmlformats.org/spreadsheetml/2006/main" count="33" uniqueCount="26">
  <si>
    <t>Key Statistics</t>
  </si>
  <si>
    <t>Northern Natural Gas</t>
  </si>
  <si>
    <t>EBITDA</t>
  </si>
  <si>
    <t>FYE Ended 12/31</t>
  </si>
  <si>
    <t xml:space="preserve"> </t>
  </si>
  <si>
    <t>FYE Ending 12/31 (1)</t>
  </si>
  <si>
    <t>($ in millions)</t>
  </si>
  <si>
    <t>Trading multiples / acquisition multiples</t>
  </si>
  <si>
    <t>01 EBITDA</t>
  </si>
  <si>
    <t xml:space="preserve">  EBITDA growth</t>
  </si>
  <si>
    <t>02 EBITDA</t>
  </si>
  <si>
    <t>Qualitative Considerations:</t>
  </si>
  <si>
    <t xml:space="preserve">  no contracts beyond '03.  This is in contrast to Transwestern (contracts thru '05) and our growing pipelines (10-15 yr contracts generally)</t>
  </si>
  <si>
    <t>(2)</t>
  </si>
  <si>
    <t>(2)  the DUK/Westcoast transaction occurred at approximately 1.7x rate base.</t>
  </si>
  <si>
    <t>(1)  Projections based on Rod Hayslett's model.</t>
  </si>
  <si>
    <t>x</t>
  </si>
  <si>
    <t xml:space="preserve">Rate base multiple </t>
  </si>
  <si>
    <t>TEV given</t>
  </si>
  <si>
    <t>Equity value given</t>
  </si>
  <si>
    <t xml:space="preserve"> rate base</t>
  </si>
  <si>
    <t>Eq. Valu from</t>
  </si>
  <si>
    <t>nonrecurring sales of gas and liquids</t>
  </si>
  <si>
    <t>Pro forma EBITDA</t>
  </si>
  <si>
    <t>5 yr cagr</t>
  </si>
  <si>
    <t>Debt (source: Mitchell/K Howard)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</si>
</sst>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0.0%"/>
  </numFmts>
  <fonts count="9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9"/>
      <name val="Helvetica-Black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5" fontId="3" fillId="0" borderId="0" xfId="2" applyNumberFormat="1" applyFont="1"/>
    <xf numFmtId="43" fontId="6" fillId="0" borderId="0" xfId="1" applyFont="1" applyFill="1"/>
    <xf numFmtId="164" fontId="0" fillId="0" borderId="0" xfId="0" applyNumberFormat="1"/>
    <xf numFmtId="164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67" fontId="6" fillId="0" borderId="0" xfId="3" applyNumberFormat="1" applyFont="1" applyFill="1"/>
    <xf numFmtId="0" fontId="7" fillId="0" borderId="0" xfId="0" applyFont="1"/>
    <xf numFmtId="0" fontId="0" fillId="0" borderId="0" xfId="0" quotePrefix="1" applyAlignment="1">
      <alignment horizontal="left"/>
    </xf>
    <xf numFmtId="165" fontId="0" fillId="0" borderId="1" xfId="0" applyNumberFormat="1" applyBorder="1"/>
    <xf numFmtId="165" fontId="3" fillId="0" borderId="2" xfId="2" applyNumberFormat="1" applyFont="1" applyBorder="1"/>
    <xf numFmtId="0" fontId="8" fillId="0" borderId="0" xfId="0" applyFont="1"/>
    <xf numFmtId="164" fontId="3" fillId="0" borderId="1" xfId="1" applyNumberFormat="1" applyFont="1" applyBorder="1"/>
    <xf numFmtId="165" fontId="4" fillId="0" borderId="0" xfId="2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7" zoomScaleNormal="100" workbookViewId="0">
      <selection activeCell="A23" sqref="A23"/>
    </sheetView>
  </sheetViews>
  <sheetFormatPr defaultRowHeight="13.2"/>
  <cols>
    <col min="1" max="1" width="9.33203125" bestFit="1" customWidth="1"/>
    <col min="3" max="4" width="7.6640625" bestFit="1" customWidth="1"/>
    <col min="5" max="5" width="10.33203125" bestFit="1" customWidth="1"/>
    <col min="6" max="6" width="10.109375" bestFit="1" customWidth="1"/>
    <col min="7" max="7" width="7.6640625" bestFit="1" customWidth="1"/>
    <col min="8" max="8" width="10.44140625" bestFit="1" customWidth="1"/>
    <col min="9" max="9" width="10.33203125" bestFit="1" customWidth="1"/>
  </cols>
  <sheetData>
    <row r="1" spans="1:13" ht="15.6">
      <c r="A1" s="16" t="s">
        <v>1</v>
      </c>
    </row>
    <row r="2" spans="1:13">
      <c r="A2" t="s">
        <v>0</v>
      </c>
    </row>
    <row r="3" spans="1:13">
      <c r="A3" t="s">
        <v>6</v>
      </c>
    </row>
    <row r="5" spans="1:13">
      <c r="A5" s="12" t="s">
        <v>11</v>
      </c>
    </row>
    <row r="6" spans="1:13">
      <c r="A6" t="s">
        <v>12</v>
      </c>
    </row>
    <row r="8" spans="1:13">
      <c r="E8" s="20" t="s">
        <v>3</v>
      </c>
      <c r="F8" s="20"/>
      <c r="H8" s="20" t="s">
        <v>5</v>
      </c>
      <c r="I8" s="20"/>
      <c r="J8" s="20"/>
      <c r="K8" s="20"/>
      <c r="L8" s="20"/>
    </row>
    <row r="9" spans="1:13">
      <c r="E9" s="1">
        <v>1999</v>
      </c>
      <c r="F9" s="1">
        <v>2000</v>
      </c>
      <c r="H9" s="1">
        <v>2001</v>
      </c>
      <c r="I9" s="1">
        <v>2002</v>
      </c>
      <c r="J9" s="1">
        <v>2003</v>
      </c>
      <c r="K9" s="1">
        <v>2004</v>
      </c>
      <c r="L9" s="1">
        <v>2005</v>
      </c>
    </row>
    <row r="10" spans="1:13">
      <c r="A10" t="s">
        <v>2</v>
      </c>
      <c r="E10" s="4">
        <f>211.315+42.666</f>
        <v>253.98099999999999</v>
      </c>
      <c r="F10" s="4">
        <f>214.463+45.091</f>
        <v>259.55399999999997</v>
      </c>
      <c r="H10" s="4">
        <v>223.55478087604953</v>
      </c>
      <c r="I10" s="4">
        <v>254.97937174741671</v>
      </c>
      <c r="J10" s="4">
        <v>262.89638860366881</v>
      </c>
      <c r="K10" s="4">
        <v>270.01301777610763</v>
      </c>
      <c r="L10" s="4">
        <v>272.05075508868015</v>
      </c>
    </row>
    <row r="11" spans="1:13">
      <c r="A11" t="s">
        <v>22</v>
      </c>
      <c r="E11" s="17">
        <v>-33.799999999999997</v>
      </c>
      <c r="F11" s="17">
        <v>-51.2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3">
      <c r="A12" t="s">
        <v>23</v>
      </c>
      <c r="E12" s="18">
        <f>E10+E11</f>
        <v>220.18099999999998</v>
      </c>
      <c r="F12" s="18">
        <f>F10+F11</f>
        <v>208.35399999999998</v>
      </c>
      <c r="G12" s="19"/>
      <c r="H12" s="18">
        <f>H10+H11</f>
        <v>223.55478087604953</v>
      </c>
      <c r="I12" s="18">
        <f>I10+I11</f>
        <v>254.97937174741671</v>
      </c>
      <c r="J12" s="18">
        <f>J10+J11</f>
        <v>262.89638860366881</v>
      </c>
      <c r="K12" s="18">
        <f>K10+K11</f>
        <v>270.01301777610763</v>
      </c>
      <c r="L12" s="18">
        <f>L10+L11</f>
        <v>272.05075508868015</v>
      </c>
      <c r="M12" s="8" t="s">
        <v>24</v>
      </c>
    </row>
    <row r="13" spans="1:13">
      <c r="A13" t="s">
        <v>9</v>
      </c>
      <c r="E13" s="5" t="s">
        <v>4</v>
      </c>
      <c r="F13" s="11">
        <f>F12/E12-1</f>
        <v>-5.3714898197392169E-2</v>
      </c>
      <c r="G13" s="5" t="s">
        <v>4</v>
      </c>
      <c r="H13" s="11">
        <f>H12/F12-1</f>
        <v>7.295651091915456E-2</v>
      </c>
      <c r="I13" s="11">
        <f>I12/H12-1</f>
        <v>0.14056774249346349</v>
      </c>
      <c r="J13" s="11">
        <f>J12/I12-1</f>
        <v>3.1049636690197557E-2</v>
      </c>
      <c r="K13" s="11">
        <f>K12/J12-1</f>
        <v>2.7070091035626742E-2</v>
      </c>
      <c r="L13" s="11">
        <f>L12/K12-1</f>
        <v>7.5468113698955452E-3</v>
      </c>
      <c r="M13" s="11">
        <f>((L12/F12)^0.2)-1</f>
        <v>5.4798779564602329E-2</v>
      </c>
    </row>
    <row r="14" spans="1:13">
      <c r="E14" t="s">
        <v>4</v>
      </c>
    </row>
    <row r="15" spans="1:13">
      <c r="A15" t="s">
        <v>7</v>
      </c>
      <c r="G15" s="7" t="s">
        <v>4</v>
      </c>
      <c r="H15" s="21" t="s">
        <v>18</v>
      </c>
      <c r="I15" s="21"/>
    </row>
    <row r="16" spans="1:13">
      <c r="H16" s="10" t="s">
        <v>8</v>
      </c>
      <c r="I16" s="10" t="s">
        <v>10</v>
      </c>
    </row>
    <row r="17" spans="1:9">
      <c r="H17" s="14">
        <f>H12</f>
        <v>223.55478087604953</v>
      </c>
      <c r="I17" s="14">
        <f>I12</f>
        <v>254.97937174741671</v>
      </c>
    </row>
    <row r="19" spans="1:9">
      <c r="A19" s="3">
        <v>8</v>
      </c>
      <c r="B19" t="s">
        <v>16</v>
      </c>
      <c r="H19" s="2">
        <f>$H$17*A19</f>
        <v>1788.4382470083963</v>
      </c>
      <c r="I19" s="2">
        <f>A19*$I$17</f>
        <v>2039.8349739793337</v>
      </c>
    </row>
    <row r="20" spans="1:9">
      <c r="A20" s="3">
        <v>9</v>
      </c>
      <c r="H20" s="2">
        <f>$H$17*A20</f>
        <v>2011.9930278844458</v>
      </c>
      <c r="I20" s="2">
        <f>A20*$I$17</f>
        <v>2294.8143457267502</v>
      </c>
    </row>
    <row r="21" spans="1:9">
      <c r="A21" s="3">
        <v>10</v>
      </c>
      <c r="H21" s="2">
        <f>$H$17*A21</f>
        <v>2235.5478087604952</v>
      </c>
      <c r="I21" s="2">
        <f>A21*$I$17</f>
        <v>2549.7937174741669</v>
      </c>
    </row>
    <row r="23" spans="1:9">
      <c r="A23" t="s">
        <v>25</v>
      </c>
      <c r="H23" s="3">
        <v>511.3</v>
      </c>
      <c r="I23" s="3">
        <v>511.3</v>
      </c>
    </row>
    <row r="25" spans="1:9">
      <c r="H25" s="20" t="s">
        <v>19</v>
      </c>
      <c r="I25" s="20"/>
    </row>
    <row r="26" spans="1:9">
      <c r="H26" s="10" t="s">
        <v>8</v>
      </c>
      <c r="I26" s="10" t="s">
        <v>10</v>
      </c>
    </row>
    <row r="27" spans="1:9">
      <c r="H27" s="14">
        <f>H12</f>
        <v>223.55478087604953</v>
      </c>
      <c r="I27" s="14">
        <f>I12</f>
        <v>254.97937174741671</v>
      </c>
    </row>
    <row r="28" spans="1:9">
      <c r="A28" s="6">
        <f>A19</f>
        <v>8</v>
      </c>
      <c r="B28" t="s">
        <v>16</v>
      </c>
      <c r="H28" s="2">
        <f>H19-H23</f>
        <v>1277.1382470083963</v>
      </c>
      <c r="I28" s="2">
        <f>I19-I23</f>
        <v>1528.5349739793337</v>
      </c>
    </row>
    <row r="29" spans="1:9">
      <c r="A29" s="6">
        <f>A20</f>
        <v>9</v>
      </c>
      <c r="H29" s="2">
        <f>H20-H23</f>
        <v>1500.6930278844459</v>
      </c>
      <c r="I29" s="2">
        <f>I20-I23</f>
        <v>1783.5143457267502</v>
      </c>
    </row>
    <row r="30" spans="1:9">
      <c r="A30" s="6">
        <f>A21</f>
        <v>10</v>
      </c>
      <c r="H30" s="2">
        <f>H21-H23</f>
        <v>1724.2478087604952</v>
      </c>
      <c r="I30" s="2">
        <f>I21-I23</f>
        <v>2038.4937174741669</v>
      </c>
    </row>
    <row r="32" spans="1:9">
      <c r="H32" t="s">
        <v>21</v>
      </c>
    </row>
    <row r="33" spans="1:8">
      <c r="A33" t="s">
        <v>17</v>
      </c>
      <c r="H33" s="9" t="s">
        <v>20</v>
      </c>
    </row>
    <row r="34" spans="1:8">
      <c r="H34" s="15">
        <v>1064</v>
      </c>
    </row>
    <row r="36" spans="1:8">
      <c r="A36" s="3">
        <v>1.5</v>
      </c>
      <c r="B36" t="s">
        <v>16</v>
      </c>
      <c r="H36" s="2">
        <f>$H$34*A36</f>
        <v>1596</v>
      </c>
    </row>
    <row r="37" spans="1:8">
      <c r="A37" s="3">
        <v>1.7</v>
      </c>
      <c r="B37" s="13" t="s">
        <v>13</v>
      </c>
      <c r="H37" s="2">
        <f>$H$34*A37</f>
        <v>1808.8</v>
      </c>
    </row>
    <row r="38" spans="1:8">
      <c r="A38" s="3">
        <v>1.9</v>
      </c>
      <c r="H38" s="2">
        <f>$H$34*A38</f>
        <v>2021.6</v>
      </c>
    </row>
    <row r="39" spans="1:8">
      <c r="A39" s="9"/>
      <c r="B39" s="9"/>
    </row>
    <row r="40" spans="1:8">
      <c r="A40" t="s">
        <v>15</v>
      </c>
    </row>
    <row r="41" spans="1:8">
      <c r="A41" t="s">
        <v>14</v>
      </c>
    </row>
  </sheetData>
  <mergeCells count="4">
    <mergeCell ref="E8:F8"/>
    <mergeCell ref="H8:L8"/>
    <mergeCell ref="H15:I15"/>
    <mergeCell ref="H25:I25"/>
  </mergeCells>
  <phoneticPr fontId="0" type="noConversion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mwadling</dc:creator>
  <cp:lastModifiedBy>Havlíček Jan</cp:lastModifiedBy>
  <cp:lastPrinted>2001-11-01T18:47:00Z</cp:lastPrinted>
  <dcterms:created xsi:type="dcterms:W3CDTF">2001-11-01T18:12:15Z</dcterms:created>
  <dcterms:modified xsi:type="dcterms:W3CDTF">2023-09-10T12:05:11Z</dcterms:modified>
</cp:coreProperties>
</file>