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W. Pulp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M5" i="1" l="1"/>
  <c r="B6" i="1"/>
  <c r="C6" i="1"/>
  <c r="D6" i="1"/>
  <c r="E6" i="1"/>
  <c r="F6" i="1"/>
  <c r="G6" i="1"/>
  <c r="H6" i="1"/>
  <c r="I6" i="1"/>
  <c r="J6" i="1"/>
  <c r="K6" i="1"/>
  <c r="L6" i="1"/>
  <c r="M6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M34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</calcChain>
</file>

<file path=xl/sharedStrings.xml><?xml version="1.0" encoding="utf-8"?>
<sst xmlns="http://schemas.openxmlformats.org/spreadsheetml/2006/main" count="35" uniqueCount="15">
  <si>
    <t>Annual NBSK - RISI vs. Western Pulp Limited (1990-2000)</t>
  </si>
  <si>
    <t>in $US</t>
  </si>
  <si>
    <t>Average</t>
  </si>
  <si>
    <t>RISI NBSK</t>
  </si>
  <si>
    <t>RISI GROSS REV</t>
  </si>
  <si>
    <t>Production</t>
  </si>
  <si>
    <t>Western Pulp Gross</t>
  </si>
  <si>
    <t>WP GROSS REV</t>
  </si>
  <si>
    <t>Discount</t>
  </si>
  <si>
    <t>Discount in %</t>
  </si>
  <si>
    <t>Rebates</t>
  </si>
  <si>
    <t xml:space="preserve">Western Pulp exld rebates </t>
  </si>
  <si>
    <t>Commisions</t>
  </si>
  <si>
    <t>Western Pulp exld Rebates &amp; Comm</t>
  </si>
  <si>
    <t>Note: The percentage calculation uses RISI NBSK as the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</si>
</sst>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0"/>
      <name val="Arial"/>
    </font>
    <font>
      <sz val="10"/>
      <name val="Arial"/>
    </font>
    <font>
      <b/>
      <i/>
      <sz val="12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/>
    <xf numFmtId="0" fontId="4" fillId="0" borderId="0" xfId="0" applyFont="1" applyBorder="1"/>
    <xf numFmtId="0" fontId="4" fillId="0" borderId="0" xfId="0" applyFont="1" applyFill="1" applyBorder="1"/>
    <xf numFmtId="0" fontId="3" fillId="0" borderId="5" xfId="0" applyFont="1" applyBorder="1"/>
    <xf numFmtId="0" fontId="5" fillId="0" borderId="6" xfId="0" applyFont="1" applyBorder="1"/>
    <xf numFmtId="1" fontId="5" fillId="0" borderId="7" xfId="0" applyNumberFormat="1" applyFont="1" applyBorder="1"/>
    <xf numFmtId="1" fontId="5" fillId="0" borderId="8" xfId="0" applyNumberFormat="1" applyFont="1" applyBorder="1"/>
    <xf numFmtId="0" fontId="5" fillId="0" borderId="4" xfId="0" applyFont="1" applyBorder="1"/>
    <xf numFmtId="1" fontId="5" fillId="0" borderId="0" xfId="0" applyNumberFormat="1" applyFont="1" applyBorder="1"/>
    <xf numFmtId="1" fontId="5" fillId="0" borderId="5" xfId="0" applyNumberFormat="1" applyFont="1" applyBorder="1"/>
    <xf numFmtId="1" fontId="0" fillId="0" borderId="0" xfId="0" applyNumberFormat="1" applyBorder="1"/>
    <xf numFmtId="0" fontId="0" fillId="2" borderId="4" xfId="0" applyFill="1" applyBorder="1"/>
    <xf numFmtId="1" fontId="0" fillId="2" borderId="0" xfId="0" applyNumberFormat="1" applyFill="1" applyBorder="1"/>
    <xf numFmtId="1" fontId="5" fillId="2" borderId="5" xfId="0" applyNumberFormat="1" applyFont="1" applyFill="1" applyBorder="1"/>
    <xf numFmtId="164" fontId="0" fillId="2" borderId="0" xfId="1" applyNumberFormat="1" applyFont="1" applyFill="1" applyBorder="1"/>
    <xf numFmtId="9" fontId="5" fillId="2" borderId="5" xfId="1" applyFont="1" applyFill="1" applyBorder="1"/>
    <xf numFmtId="9" fontId="0" fillId="0" borderId="0" xfId="1" applyFont="1" applyBorder="1"/>
    <xf numFmtId="1" fontId="0" fillId="0" borderId="0" xfId="0" applyNumberFormat="1" applyFill="1" applyBorder="1"/>
    <xf numFmtId="0" fontId="0" fillId="3" borderId="4" xfId="0" applyFill="1" applyBorder="1"/>
    <xf numFmtId="1" fontId="0" fillId="3" borderId="0" xfId="0" applyNumberFormat="1" applyFill="1" applyBorder="1"/>
    <xf numFmtId="1" fontId="5" fillId="3" borderId="5" xfId="0" applyNumberFormat="1" applyFont="1" applyFill="1" applyBorder="1"/>
    <xf numFmtId="9" fontId="0" fillId="3" borderId="0" xfId="1" applyFont="1" applyFill="1" applyBorder="1"/>
    <xf numFmtId="9" fontId="5" fillId="3" borderId="5" xfId="0" applyNumberFormat="1" applyFont="1" applyFill="1" applyBorder="1"/>
    <xf numFmtId="1" fontId="0" fillId="0" borderId="5" xfId="0" applyNumberFormat="1" applyBorder="1"/>
    <xf numFmtId="0" fontId="0" fillId="4" borderId="4" xfId="0" applyFill="1" applyBorder="1"/>
    <xf numFmtId="1" fontId="0" fillId="4" borderId="0" xfId="0" applyNumberFormat="1" applyFill="1" applyBorder="1"/>
    <xf numFmtId="1" fontId="5" fillId="4" borderId="5" xfId="0" applyNumberFormat="1" applyFont="1" applyFill="1" applyBorder="1"/>
    <xf numFmtId="9" fontId="0" fillId="4" borderId="0" xfId="1" applyFont="1" applyFill="1" applyBorder="1"/>
    <xf numFmtId="9" fontId="5" fillId="4" borderId="5" xfId="1" applyNumberFormat="1" applyFont="1" applyFill="1" applyBorder="1"/>
    <xf numFmtId="0" fontId="0" fillId="0" borderId="9" xfId="0" applyBorder="1"/>
    <xf numFmtId="10" fontId="0" fillId="0" borderId="10" xfId="1" applyNumberFormat="1" applyFont="1" applyBorder="1"/>
    <xf numFmtId="0" fontId="0" fillId="0" borderId="11" xfId="0" applyBorder="1"/>
    <xf numFmtId="0" fontId="6" fillId="0" borderId="0" xfId="0" applyFont="1"/>
    <xf numFmtId="9" fontId="0" fillId="2" borderId="0" xfId="1" applyFont="1" applyFill="1" applyBorder="1"/>
    <xf numFmtId="0" fontId="0" fillId="0" borderId="1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B25" workbookViewId="0">
      <selection activeCell="N48" sqref="N48"/>
    </sheetView>
  </sheetViews>
  <sheetFormatPr defaultRowHeight="13.2" x14ac:dyDescent="0.25"/>
  <cols>
    <col min="1" max="1" width="36.109375" customWidth="1"/>
  </cols>
  <sheetData>
    <row r="1" spans="1:13" ht="15.6" x14ac:dyDescent="0.3">
      <c r="A1" s="1"/>
      <c r="B1" s="2"/>
      <c r="C1" s="2"/>
      <c r="D1" s="3" t="s">
        <v>0</v>
      </c>
      <c r="E1" s="2"/>
      <c r="F1" s="2"/>
      <c r="G1" s="2"/>
      <c r="H1" s="2"/>
      <c r="I1" s="2"/>
      <c r="J1" s="2"/>
      <c r="K1" s="2"/>
      <c r="L1" s="2"/>
      <c r="M1" s="4"/>
    </row>
    <row r="2" spans="1:13" x14ac:dyDescent="0.25">
      <c r="A2" s="5"/>
      <c r="B2" s="6"/>
      <c r="C2" s="6"/>
      <c r="D2" s="6"/>
      <c r="E2" s="6"/>
      <c r="F2" s="6"/>
      <c r="G2" s="7" t="s">
        <v>1</v>
      </c>
      <c r="H2" s="6"/>
      <c r="I2" s="6"/>
      <c r="J2" s="6"/>
      <c r="K2" s="6"/>
      <c r="L2" s="6"/>
      <c r="M2" s="8"/>
    </row>
    <row r="3" spans="1:13" x14ac:dyDescent="0.25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8"/>
    </row>
    <row r="4" spans="1:13" x14ac:dyDescent="0.25">
      <c r="A4" s="5"/>
      <c r="B4" s="9">
        <v>1990</v>
      </c>
      <c r="C4" s="9">
        <v>1991</v>
      </c>
      <c r="D4" s="9">
        <v>1992</v>
      </c>
      <c r="E4" s="10">
        <v>1993</v>
      </c>
      <c r="F4" s="10">
        <v>1994</v>
      </c>
      <c r="G4" s="9">
        <v>1995</v>
      </c>
      <c r="H4" s="10">
        <v>1996</v>
      </c>
      <c r="I4" s="10">
        <v>1997</v>
      </c>
      <c r="J4" s="10">
        <v>1998</v>
      </c>
      <c r="K4" s="10">
        <v>1999</v>
      </c>
      <c r="L4" s="10">
        <v>2000</v>
      </c>
      <c r="M4" s="11" t="s">
        <v>2</v>
      </c>
    </row>
    <row r="5" spans="1:13" ht="13.8" thickBot="1" x14ac:dyDescent="0.3">
      <c r="A5" s="12" t="s">
        <v>3</v>
      </c>
      <c r="B5" s="13">
        <v>787.08333333333337</v>
      </c>
      <c r="C5" s="13">
        <v>568.33333333333337</v>
      </c>
      <c r="D5" s="13">
        <v>551.25</v>
      </c>
      <c r="E5" s="13">
        <v>445.41666666666669</v>
      </c>
      <c r="F5" s="13">
        <v>566</v>
      </c>
      <c r="G5" s="13">
        <v>876.66666666666663</v>
      </c>
      <c r="H5" s="13">
        <v>599.58333333333337</v>
      </c>
      <c r="I5" s="13">
        <v>591.66666666666663</v>
      </c>
      <c r="J5" s="13">
        <v>543.75</v>
      </c>
      <c r="K5" s="13">
        <v>541.66666666666663</v>
      </c>
      <c r="L5" s="13">
        <v>685</v>
      </c>
      <c r="M5" s="14">
        <f>AVERAGE(B5:L5)</f>
        <v>614.219696969697</v>
      </c>
    </row>
    <row r="6" spans="1:13" x14ac:dyDescent="0.25">
      <c r="A6" s="15" t="s">
        <v>4</v>
      </c>
      <c r="B6" s="16">
        <f>B5*B7</f>
        <v>169222.91666666669</v>
      </c>
      <c r="C6" s="16">
        <f t="shared" ref="C6:L6" si="0">C5*C7</f>
        <v>130148.33333333334</v>
      </c>
      <c r="D6" s="16">
        <f t="shared" si="0"/>
        <v>105840</v>
      </c>
      <c r="E6" s="16">
        <f t="shared" si="0"/>
        <v>87747.083333333343</v>
      </c>
      <c r="F6" s="16">
        <f t="shared" si="0"/>
        <v>140368</v>
      </c>
      <c r="G6" s="16">
        <f t="shared" si="0"/>
        <v>191990</v>
      </c>
      <c r="H6" s="16">
        <f t="shared" si="0"/>
        <v>112122.08333333334</v>
      </c>
      <c r="I6" s="16">
        <f t="shared" si="0"/>
        <v>149100</v>
      </c>
      <c r="J6" s="16">
        <f t="shared" si="0"/>
        <v>129956.25</v>
      </c>
      <c r="K6" s="16">
        <f t="shared" si="0"/>
        <v>145708.33333333331</v>
      </c>
      <c r="L6" s="16">
        <f t="shared" si="0"/>
        <v>175360</v>
      </c>
      <c r="M6" s="17">
        <f>(SUM(B6:L6))/M7</f>
        <v>614.28805433479829</v>
      </c>
    </row>
    <row r="7" spans="1:13" x14ac:dyDescent="0.25">
      <c r="A7" s="15" t="s">
        <v>5</v>
      </c>
      <c r="B7" s="16">
        <v>215</v>
      </c>
      <c r="C7" s="16">
        <v>229</v>
      </c>
      <c r="D7" s="16">
        <v>192</v>
      </c>
      <c r="E7" s="16">
        <v>197</v>
      </c>
      <c r="F7" s="16">
        <v>248</v>
      </c>
      <c r="G7" s="16">
        <v>219</v>
      </c>
      <c r="H7" s="16">
        <v>187</v>
      </c>
      <c r="I7" s="16">
        <v>252</v>
      </c>
      <c r="J7" s="16">
        <v>239</v>
      </c>
      <c r="K7" s="16">
        <v>269</v>
      </c>
      <c r="L7" s="16">
        <v>256</v>
      </c>
      <c r="M7" s="17">
        <v>2503</v>
      </c>
    </row>
    <row r="8" spans="1:13" x14ac:dyDescent="0.25">
      <c r="A8" s="5" t="s">
        <v>6</v>
      </c>
      <c r="B8" s="18">
        <v>720.59</v>
      </c>
      <c r="C8" s="18">
        <v>522.63</v>
      </c>
      <c r="D8" s="18">
        <v>511.41</v>
      </c>
      <c r="E8" s="18">
        <v>400.29</v>
      </c>
      <c r="F8" s="18">
        <v>560.59</v>
      </c>
      <c r="G8" s="18">
        <v>889.69</v>
      </c>
      <c r="H8" s="18">
        <v>549.22</v>
      </c>
      <c r="I8" s="18">
        <v>526.62</v>
      </c>
      <c r="J8" s="18">
        <v>466.68</v>
      </c>
      <c r="K8" s="18">
        <v>507.25</v>
      </c>
      <c r="L8" s="18">
        <v>675.62</v>
      </c>
      <c r="M8" s="17">
        <f>AVERAGE(B8:L8)</f>
        <v>575.50818181818181</v>
      </c>
    </row>
    <row r="9" spans="1:13" x14ac:dyDescent="0.25">
      <c r="A9" s="5" t="s">
        <v>7</v>
      </c>
      <c r="B9" s="18">
        <f>B8*B7</f>
        <v>154926.85</v>
      </c>
      <c r="C9" s="18">
        <f t="shared" ref="C9:L9" si="1">C8*C7</f>
        <v>119682.27</v>
      </c>
      <c r="D9" s="18">
        <f t="shared" si="1"/>
        <v>98190.720000000001</v>
      </c>
      <c r="E9" s="18">
        <f t="shared" si="1"/>
        <v>78857.13</v>
      </c>
      <c r="F9" s="18">
        <f t="shared" si="1"/>
        <v>139026.32</v>
      </c>
      <c r="G9" s="18">
        <f t="shared" si="1"/>
        <v>194842.11000000002</v>
      </c>
      <c r="H9" s="18">
        <f t="shared" si="1"/>
        <v>102704.14</v>
      </c>
      <c r="I9" s="18">
        <f t="shared" si="1"/>
        <v>132708.24</v>
      </c>
      <c r="J9" s="18">
        <f t="shared" si="1"/>
        <v>111536.52</v>
      </c>
      <c r="K9" s="18">
        <f t="shared" si="1"/>
        <v>136450.25</v>
      </c>
      <c r="L9" s="18">
        <f t="shared" si="1"/>
        <v>172958.72</v>
      </c>
      <c r="M9" s="17">
        <f>(SUM(B9:L9))/M7</f>
        <v>576.06203355972832</v>
      </c>
    </row>
    <row r="10" spans="1:13" x14ac:dyDescent="0.25">
      <c r="A10" s="19" t="s">
        <v>8</v>
      </c>
      <c r="B10" s="20">
        <f>B6-B9</f>
        <v>14296.06666666668</v>
      </c>
      <c r="C10" s="20">
        <f t="shared" ref="C10:L10" si="2">C6-C9</f>
        <v>10466.063333333339</v>
      </c>
      <c r="D10" s="20">
        <f t="shared" si="2"/>
        <v>7649.2799999999988</v>
      </c>
      <c r="E10" s="20">
        <f t="shared" si="2"/>
        <v>8889.9533333333384</v>
      </c>
      <c r="F10" s="20">
        <f t="shared" si="2"/>
        <v>1341.679999999993</v>
      </c>
      <c r="G10" s="20">
        <f t="shared" si="2"/>
        <v>-2852.1100000000151</v>
      </c>
      <c r="H10" s="20">
        <f t="shared" si="2"/>
        <v>9417.9433333333436</v>
      </c>
      <c r="I10" s="20">
        <f t="shared" si="2"/>
        <v>16391.760000000009</v>
      </c>
      <c r="J10" s="20">
        <f t="shared" si="2"/>
        <v>18419.729999999996</v>
      </c>
      <c r="K10" s="20">
        <f t="shared" si="2"/>
        <v>9258.0833333333139</v>
      </c>
      <c r="L10" s="20">
        <f t="shared" si="2"/>
        <v>2401.2799999999988</v>
      </c>
      <c r="M10" s="21">
        <f>M6-M9</f>
        <v>38.226020775069969</v>
      </c>
    </row>
    <row r="11" spans="1:13" x14ac:dyDescent="0.25">
      <c r="A11" s="19" t="s">
        <v>9</v>
      </c>
      <c r="B11" s="22">
        <f>B10/B6</f>
        <v>8.4480677607199642E-2</v>
      </c>
      <c r="C11" s="22">
        <f t="shared" ref="C11:L11" si="3">C10/C6</f>
        <v>8.0416422287390071E-2</v>
      </c>
      <c r="D11" s="22">
        <f t="shared" si="3"/>
        <v>7.2272108843537408E-2</v>
      </c>
      <c r="E11" s="22">
        <f t="shared" si="3"/>
        <v>0.10131337698783915</v>
      </c>
      <c r="F11" s="22">
        <f t="shared" si="3"/>
        <v>9.5583038869257453E-3</v>
      </c>
      <c r="G11" s="22">
        <f t="shared" si="3"/>
        <v>-1.4855513307984869E-2</v>
      </c>
      <c r="H11" s="22">
        <f t="shared" si="3"/>
        <v>8.3997220291869443E-2</v>
      </c>
      <c r="I11" s="22">
        <f t="shared" si="3"/>
        <v>0.10993802816901414</v>
      </c>
      <c r="J11" s="22">
        <f t="shared" si="3"/>
        <v>0.14173793103448273</v>
      </c>
      <c r="K11" s="22">
        <f t="shared" si="3"/>
        <v>6.3538461538461419E-2</v>
      </c>
      <c r="L11" s="22">
        <f t="shared" si="3"/>
        <v>1.36934306569343E-2</v>
      </c>
      <c r="M11" s="23">
        <f>M10/M6</f>
        <v>6.2228168862023946E-2</v>
      </c>
    </row>
    <row r="12" spans="1:13" x14ac:dyDescent="0.25">
      <c r="A12" s="5"/>
      <c r="B12" s="24"/>
      <c r="C12" s="6"/>
      <c r="D12" s="6"/>
      <c r="E12" s="6"/>
      <c r="F12" s="6"/>
      <c r="G12" s="6"/>
      <c r="H12" s="6"/>
      <c r="I12" s="6"/>
      <c r="J12" s="6"/>
      <c r="K12" s="6"/>
      <c r="L12" s="6"/>
      <c r="M12" s="8"/>
    </row>
    <row r="13" spans="1:13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8"/>
    </row>
    <row r="14" spans="1:13" x14ac:dyDescent="0.25">
      <c r="A14" s="5" t="s">
        <v>10</v>
      </c>
      <c r="B14" s="18">
        <v>19.13</v>
      </c>
      <c r="C14" s="18">
        <v>19.760000000000002</v>
      </c>
      <c r="D14" s="18">
        <v>14.04</v>
      </c>
      <c r="E14" s="25">
        <v>13.53</v>
      </c>
      <c r="F14" s="25">
        <v>15.04</v>
      </c>
      <c r="G14" s="25">
        <v>22.61</v>
      </c>
      <c r="H14" s="25">
        <v>32.520000000000003</v>
      </c>
      <c r="I14" s="25">
        <v>20.87</v>
      </c>
      <c r="J14" s="25">
        <v>20.69</v>
      </c>
      <c r="K14" s="25">
        <v>18.13</v>
      </c>
      <c r="L14" s="25">
        <v>22.05</v>
      </c>
      <c r="M14" s="17">
        <f>AVERAGE(B14:L14)</f>
        <v>19.851818181818182</v>
      </c>
    </row>
    <row r="15" spans="1:13" x14ac:dyDescent="0.25">
      <c r="A15" s="5"/>
      <c r="B15" s="18">
        <f>B14*B7</f>
        <v>4112.95</v>
      </c>
      <c r="C15" s="18">
        <f t="shared" ref="C15:L15" si="4">C14*C7</f>
        <v>4525.04</v>
      </c>
      <c r="D15" s="18">
        <f t="shared" si="4"/>
        <v>2695.68</v>
      </c>
      <c r="E15" s="18">
        <f t="shared" si="4"/>
        <v>2665.41</v>
      </c>
      <c r="F15" s="18">
        <f t="shared" si="4"/>
        <v>3729.9199999999996</v>
      </c>
      <c r="G15" s="18">
        <f t="shared" si="4"/>
        <v>4951.59</v>
      </c>
      <c r="H15" s="18">
        <f t="shared" si="4"/>
        <v>6081.2400000000007</v>
      </c>
      <c r="I15" s="18">
        <f t="shared" si="4"/>
        <v>5259.2400000000007</v>
      </c>
      <c r="J15" s="18">
        <f t="shared" si="4"/>
        <v>4944.91</v>
      </c>
      <c r="K15" s="18">
        <f t="shared" si="4"/>
        <v>4876.9699999999993</v>
      </c>
      <c r="L15" s="18">
        <f t="shared" si="4"/>
        <v>5644.8</v>
      </c>
      <c r="M15" s="17">
        <f>(SUM(B15:L15))/M7</f>
        <v>19.771374350779066</v>
      </c>
    </row>
    <row r="16" spans="1:13" x14ac:dyDescent="0.25">
      <c r="A16" s="5" t="s">
        <v>11</v>
      </c>
      <c r="B16" s="18">
        <f>B8-B14</f>
        <v>701.46</v>
      </c>
      <c r="C16" s="18">
        <f t="shared" ref="C16:L16" si="5">C8-C14</f>
        <v>502.87</v>
      </c>
      <c r="D16" s="18">
        <f t="shared" si="5"/>
        <v>497.37</v>
      </c>
      <c r="E16" s="18">
        <f t="shared" si="5"/>
        <v>386.76000000000005</v>
      </c>
      <c r="F16" s="18">
        <f t="shared" si="5"/>
        <v>545.55000000000007</v>
      </c>
      <c r="G16" s="18">
        <f t="shared" si="5"/>
        <v>867.08</v>
      </c>
      <c r="H16" s="18">
        <f t="shared" si="5"/>
        <v>516.70000000000005</v>
      </c>
      <c r="I16" s="18">
        <f t="shared" si="5"/>
        <v>505.75</v>
      </c>
      <c r="J16" s="18">
        <f t="shared" si="5"/>
        <v>445.99</v>
      </c>
      <c r="K16" s="18">
        <f t="shared" si="5"/>
        <v>489.12</v>
      </c>
      <c r="L16" s="18">
        <f t="shared" si="5"/>
        <v>653.57000000000005</v>
      </c>
      <c r="M16" s="17">
        <v>556</v>
      </c>
    </row>
    <row r="17" spans="1:13" x14ac:dyDescent="0.25">
      <c r="A17" s="26" t="s">
        <v>8</v>
      </c>
      <c r="B17" s="27">
        <f>B10+B15</f>
        <v>18409.016666666681</v>
      </c>
      <c r="C17" s="27">
        <f t="shared" ref="C17:L17" si="6">C10+C15</f>
        <v>14991.10333333334</v>
      </c>
      <c r="D17" s="27">
        <f t="shared" si="6"/>
        <v>10344.959999999999</v>
      </c>
      <c r="E17" s="27">
        <f t="shared" si="6"/>
        <v>11555.363333333338</v>
      </c>
      <c r="F17" s="27">
        <f t="shared" si="6"/>
        <v>5071.5999999999931</v>
      </c>
      <c r="G17" s="27">
        <f t="shared" si="6"/>
        <v>2099.479999999985</v>
      </c>
      <c r="H17" s="27">
        <f t="shared" si="6"/>
        <v>15499.183333333345</v>
      </c>
      <c r="I17" s="27">
        <f t="shared" si="6"/>
        <v>21651.000000000011</v>
      </c>
      <c r="J17" s="27">
        <f t="shared" si="6"/>
        <v>23364.639999999996</v>
      </c>
      <c r="K17" s="27">
        <f t="shared" si="6"/>
        <v>14135.053333333313</v>
      </c>
      <c r="L17" s="27">
        <f t="shared" si="6"/>
        <v>8046.079999999999</v>
      </c>
      <c r="M17" s="28">
        <f>M6-M16</f>
        <v>58.288054334798289</v>
      </c>
    </row>
    <row r="18" spans="1:13" x14ac:dyDescent="0.25">
      <c r="A18" s="26" t="s">
        <v>9</v>
      </c>
      <c r="B18" s="29">
        <f>B17/B6</f>
        <v>0.10878560084700907</v>
      </c>
      <c r="C18" s="29">
        <f t="shared" ref="C18:L18" si="7">C17/C6</f>
        <v>0.11518475073313787</v>
      </c>
      <c r="D18" s="29">
        <f t="shared" si="7"/>
        <v>9.7741496598639441E-2</v>
      </c>
      <c r="E18" s="29">
        <f t="shared" si="7"/>
        <v>0.13168942937324607</v>
      </c>
      <c r="F18" s="29">
        <f t="shared" si="7"/>
        <v>3.6130742049469915E-2</v>
      </c>
      <c r="G18" s="29">
        <f t="shared" si="7"/>
        <v>1.093536121672996E-2</v>
      </c>
      <c r="H18" s="29">
        <f t="shared" si="7"/>
        <v>0.1382348853370397</v>
      </c>
      <c r="I18" s="29">
        <f t="shared" si="7"/>
        <v>0.14521126760563388</v>
      </c>
      <c r="J18" s="29">
        <f t="shared" si="7"/>
        <v>0.1797885057471264</v>
      </c>
      <c r="K18" s="29">
        <f t="shared" si="7"/>
        <v>9.7009230769230639E-2</v>
      </c>
      <c r="L18" s="29">
        <f t="shared" si="7"/>
        <v>4.5883211678832109E-2</v>
      </c>
      <c r="M18" s="30">
        <f>M17/M6</f>
        <v>9.4887168850967471E-2</v>
      </c>
    </row>
    <row r="19" spans="1:13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31"/>
    </row>
    <row r="20" spans="1:13" x14ac:dyDescent="0.25">
      <c r="A20" s="5" t="s">
        <v>12</v>
      </c>
      <c r="B20" s="18">
        <v>12.04</v>
      </c>
      <c r="C20" s="18">
        <v>8.7100000000000009</v>
      </c>
      <c r="D20" s="18">
        <v>8.3000000000000007</v>
      </c>
      <c r="E20" s="25">
        <v>6.37</v>
      </c>
      <c r="F20" s="25">
        <v>9.83</v>
      </c>
      <c r="G20" s="25">
        <v>15.88</v>
      </c>
      <c r="H20" s="25">
        <v>9.77</v>
      </c>
      <c r="I20" s="25">
        <v>8.6</v>
      </c>
      <c r="J20" s="25">
        <v>8.0500000000000007</v>
      </c>
      <c r="K20" s="25">
        <v>8.74</v>
      </c>
      <c r="L20" s="25">
        <v>10.52</v>
      </c>
      <c r="M20" s="17">
        <f>AVERAGE(B20:L20)</f>
        <v>9.7099999999999991</v>
      </c>
    </row>
    <row r="21" spans="1:13" x14ac:dyDescent="0.25">
      <c r="A21" s="5"/>
      <c r="B21" s="18">
        <f>B20*B7</f>
        <v>2588.6</v>
      </c>
      <c r="C21" s="18">
        <f t="shared" ref="C21:L21" si="8">C20*C7</f>
        <v>1994.5900000000001</v>
      </c>
      <c r="D21" s="18">
        <f t="shared" si="8"/>
        <v>1593.6000000000001</v>
      </c>
      <c r="E21" s="18">
        <f t="shared" si="8"/>
        <v>1254.8900000000001</v>
      </c>
      <c r="F21" s="18">
        <f t="shared" si="8"/>
        <v>2437.84</v>
      </c>
      <c r="G21" s="18">
        <f t="shared" si="8"/>
        <v>3477.7200000000003</v>
      </c>
      <c r="H21" s="18">
        <f t="shared" si="8"/>
        <v>1826.99</v>
      </c>
      <c r="I21" s="18">
        <f t="shared" si="8"/>
        <v>2167.1999999999998</v>
      </c>
      <c r="J21" s="18">
        <f t="shared" si="8"/>
        <v>1923.9500000000003</v>
      </c>
      <c r="K21" s="18">
        <f t="shared" si="8"/>
        <v>2351.06</v>
      </c>
      <c r="L21" s="18">
        <f t="shared" si="8"/>
        <v>2693.12</v>
      </c>
      <c r="M21" s="17">
        <f>(SUM(B21:L21))/M7</f>
        <v>9.7121693967239313</v>
      </c>
    </row>
    <row r="22" spans="1:13" x14ac:dyDescent="0.25">
      <c r="A22" s="5" t="s">
        <v>13</v>
      </c>
      <c r="B22" s="18">
        <f>B16-B20</f>
        <v>689.42000000000007</v>
      </c>
      <c r="C22" s="18">
        <f t="shared" ref="C22:L22" si="9">C16-C20</f>
        <v>494.16</v>
      </c>
      <c r="D22" s="18">
        <f t="shared" si="9"/>
        <v>489.07</v>
      </c>
      <c r="E22" s="18">
        <f t="shared" si="9"/>
        <v>380.39000000000004</v>
      </c>
      <c r="F22" s="18">
        <f t="shared" si="9"/>
        <v>535.72</v>
      </c>
      <c r="G22" s="18">
        <f t="shared" si="9"/>
        <v>851.2</v>
      </c>
      <c r="H22" s="18">
        <f t="shared" si="9"/>
        <v>506.93000000000006</v>
      </c>
      <c r="I22" s="18">
        <f t="shared" si="9"/>
        <v>497.15</v>
      </c>
      <c r="J22" s="18">
        <f t="shared" si="9"/>
        <v>437.94</v>
      </c>
      <c r="K22" s="18">
        <f t="shared" si="9"/>
        <v>480.38</v>
      </c>
      <c r="L22" s="18">
        <f t="shared" si="9"/>
        <v>643.05000000000007</v>
      </c>
      <c r="M22" s="17">
        <f>M16-M21</f>
        <v>546.28783060327612</v>
      </c>
    </row>
    <row r="23" spans="1:13" x14ac:dyDescent="0.25">
      <c r="A23" s="32" t="s">
        <v>8</v>
      </c>
      <c r="B23" s="33">
        <f>B17+B21</f>
        <v>20997.61666666668</v>
      </c>
      <c r="C23" s="33">
        <f t="shared" ref="C23:L23" si="10">C17+C21</f>
        <v>16985.69333333334</v>
      </c>
      <c r="D23" s="33">
        <f t="shared" si="10"/>
        <v>11938.56</v>
      </c>
      <c r="E23" s="33">
        <f t="shared" si="10"/>
        <v>12810.253333333338</v>
      </c>
      <c r="F23" s="33">
        <f t="shared" si="10"/>
        <v>7509.4399999999932</v>
      </c>
      <c r="G23" s="33">
        <f t="shared" si="10"/>
        <v>5577.1999999999853</v>
      </c>
      <c r="H23" s="33">
        <f t="shared" si="10"/>
        <v>17326.173333333347</v>
      </c>
      <c r="I23" s="33">
        <f t="shared" si="10"/>
        <v>23818.200000000012</v>
      </c>
      <c r="J23" s="33">
        <f t="shared" si="10"/>
        <v>25288.589999999997</v>
      </c>
      <c r="K23" s="33">
        <f t="shared" si="10"/>
        <v>16486.113333333313</v>
      </c>
      <c r="L23" s="33">
        <f t="shared" si="10"/>
        <v>10739.199999999999</v>
      </c>
      <c r="M23" s="34">
        <f>M6-M22</f>
        <v>68.000223731522169</v>
      </c>
    </row>
    <row r="24" spans="1:13" x14ac:dyDescent="0.25">
      <c r="A24" s="32" t="s">
        <v>9</v>
      </c>
      <c r="B24" s="35">
        <f>B23/B6</f>
        <v>0.12408258337744844</v>
      </c>
      <c r="C24" s="35">
        <f t="shared" ref="C24:L24" si="11">C23/C6</f>
        <v>0.13051026392961881</v>
      </c>
      <c r="D24" s="35">
        <f t="shared" si="11"/>
        <v>0.11279818594104309</v>
      </c>
      <c r="E24" s="35">
        <f t="shared" si="11"/>
        <v>0.1459906454630496</v>
      </c>
      <c r="F24" s="35">
        <f t="shared" si="11"/>
        <v>5.3498233215547655E-2</v>
      </c>
      <c r="G24" s="35">
        <f t="shared" si="11"/>
        <v>2.9049429657794602E-2</v>
      </c>
      <c r="H24" s="35">
        <f t="shared" si="11"/>
        <v>0.15452953439888822</v>
      </c>
      <c r="I24" s="35">
        <f t="shared" si="11"/>
        <v>0.15974647887323951</v>
      </c>
      <c r="J24" s="35">
        <f t="shared" si="11"/>
        <v>0.19459310344827582</v>
      </c>
      <c r="K24" s="35">
        <f t="shared" si="11"/>
        <v>0.11314461538461526</v>
      </c>
      <c r="L24" s="35">
        <f t="shared" si="11"/>
        <v>6.1240875912408753E-2</v>
      </c>
      <c r="M24" s="36">
        <f>M23/M6</f>
        <v>0.11069761694317565</v>
      </c>
    </row>
    <row r="25" spans="1:13" ht="13.8" thickBot="1" x14ac:dyDescent="0.3">
      <c r="A25" s="3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9"/>
    </row>
    <row r="26" spans="1:13" x14ac:dyDescent="0.25">
      <c r="A26" s="40" t="s">
        <v>14</v>
      </c>
    </row>
    <row r="29" spans="1:13" ht="13.8" thickBot="1" x14ac:dyDescent="0.3"/>
    <row r="30" spans="1:13" ht="15.6" x14ac:dyDescent="0.3">
      <c r="A30" s="1"/>
      <c r="B30" s="2"/>
      <c r="C30" s="2"/>
      <c r="D30" s="3" t="s">
        <v>0</v>
      </c>
      <c r="E30" s="2"/>
      <c r="F30" s="2"/>
      <c r="G30" s="2"/>
      <c r="H30" s="2"/>
      <c r="I30" s="2"/>
      <c r="J30" s="2"/>
      <c r="K30" s="2"/>
      <c r="L30" s="2"/>
      <c r="M30" s="4"/>
    </row>
    <row r="31" spans="1:13" x14ac:dyDescent="0.25">
      <c r="A31" s="5"/>
      <c r="B31" s="6"/>
      <c r="C31" s="6"/>
      <c r="D31" s="6"/>
      <c r="E31" s="6"/>
      <c r="F31" s="6"/>
      <c r="G31" s="7" t="s">
        <v>1</v>
      </c>
      <c r="H31" s="6"/>
      <c r="I31" s="6"/>
      <c r="J31" s="6"/>
      <c r="K31" s="6"/>
      <c r="L31" s="6"/>
      <c r="M31" s="8"/>
    </row>
    <row r="32" spans="1:13" x14ac:dyDescent="0.25">
      <c r="A32" s="5"/>
      <c r="B32" s="6"/>
      <c r="C32" s="6"/>
      <c r="D32" s="6"/>
      <c r="E32" s="6"/>
      <c r="F32" s="6"/>
      <c r="G32" s="7"/>
      <c r="H32" s="6"/>
      <c r="I32" s="6"/>
      <c r="J32" s="6"/>
      <c r="K32" s="6"/>
      <c r="L32" s="6"/>
      <c r="M32" s="8"/>
    </row>
    <row r="33" spans="1:13" x14ac:dyDescent="0.25">
      <c r="A33" s="5"/>
      <c r="B33" s="9">
        <v>1990</v>
      </c>
      <c r="C33" s="9">
        <v>1991</v>
      </c>
      <c r="D33" s="9">
        <v>1992</v>
      </c>
      <c r="E33" s="10">
        <v>1993</v>
      </c>
      <c r="F33" s="10">
        <v>1994</v>
      </c>
      <c r="G33" s="9">
        <v>1995</v>
      </c>
      <c r="H33" s="10">
        <v>1996</v>
      </c>
      <c r="I33" s="10">
        <v>1997</v>
      </c>
      <c r="J33" s="10">
        <v>1998</v>
      </c>
      <c r="K33" s="10">
        <v>1999</v>
      </c>
      <c r="L33" s="10">
        <v>2000</v>
      </c>
      <c r="M33" s="11" t="s">
        <v>2</v>
      </c>
    </row>
    <row r="34" spans="1:13" ht="13.8" thickBot="1" x14ac:dyDescent="0.3">
      <c r="A34" s="12" t="s">
        <v>3</v>
      </c>
      <c r="B34" s="13">
        <v>787.08333333333337</v>
      </c>
      <c r="C34" s="13">
        <v>568.33333333333337</v>
      </c>
      <c r="D34" s="13">
        <v>551.25</v>
      </c>
      <c r="E34" s="13">
        <v>445.41666666666669</v>
      </c>
      <c r="F34" s="13">
        <v>566</v>
      </c>
      <c r="G34" s="13">
        <v>876.66666666666663</v>
      </c>
      <c r="H34" s="13">
        <v>599.58333333333337</v>
      </c>
      <c r="I34" s="13">
        <v>591.66666666666663</v>
      </c>
      <c r="J34" s="13">
        <v>543.75</v>
      </c>
      <c r="K34" s="13">
        <v>541.66666666666663</v>
      </c>
      <c r="L34" s="13">
        <v>685</v>
      </c>
      <c r="M34" s="14">
        <f>AVERAGE(B34:L34)</f>
        <v>614.219696969697</v>
      </c>
    </row>
    <row r="35" spans="1:13" x14ac:dyDescent="0.25">
      <c r="A35" s="5" t="s">
        <v>6</v>
      </c>
      <c r="B35" s="18">
        <v>720.59</v>
      </c>
      <c r="C35" s="18">
        <v>522.63</v>
      </c>
      <c r="D35" s="18">
        <v>511.41</v>
      </c>
      <c r="E35" s="18">
        <v>400.29</v>
      </c>
      <c r="F35" s="18">
        <v>560.59</v>
      </c>
      <c r="G35" s="18">
        <v>889.69</v>
      </c>
      <c r="H35" s="18">
        <v>549.22</v>
      </c>
      <c r="I35" s="18">
        <v>526.62</v>
      </c>
      <c r="J35" s="18">
        <v>466.68</v>
      </c>
      <c r="K35" s="18">
        <v>507.25</v>
      </c>
      <c r="L35" s="18">
        <v>675.62</v>
      </c>
      <c r="M35" s="17">
        <f>AVERAGE(B35:L35)</f>
        <v>575.50818181818181</v>
      </c>
    </row>
    <row r="36" spans="1:13" x14ac:dyDescent="0.25">
      <c r="A36" s="19" t="s">
        <v>8</v>
      </c>
      <c r="B36" s="20">
        <f>B34-B35</f>
        <v>66.493333333333339</v>
      </c>
      <c r="C36" s="20">
        <f t="shared" ref="C36:L36" si="12">C34-C35</f>
        <v>45.703333333333376</v>
      </c>
      <c r="D36" s="20">
        <f t="shared" si="12"/>
        <v>39.839999999999975</v>
      </c>
      <c r="E36" s="20">
        <f t="shared" si="12"/>
        <v>45.126666666666665</v>
      </c>
      <c r="F36" s="20">
        <f t="shared" si="12"/>
        <v>5.4099999999999682</v>
      </c>
      <c r="G36" s="20">
        <f t="shared" si="12"/>
        <v>-13.023333333333426</v>
      </c>
      <c r="H36" s="20">
        <f t="shared" si="12"/>
        <v>50.363333333333344</v>
      </c>
      <c r="I36" s="20">
        <f t="shared" si="12"/>
        <v>65.046666666666624</v>
      </c>
      <c r="J36" s="20">
        <f t="shared" si="12"/>
        <v>77.069999999999993</v>
      </c>
      <c r="K36" s="20">
        <f t="shared" si="12"/>
        <v>34.416666666666629</v>
      </c>
      <c r="L36" s="20">
        <f t="shared" si="12"/>
        <v>9.3799999999999955</v>
      </c>
      <c r="M36" s="21">
        <f>AVERAGE(B36:L36)</f>
        <v>38.711515151515137</v>
      </c>
    </row>
    <row r="37" spans="1:13" x14ac:dyDescent="0.25">
      <c r="A37" s="19" t="s">
        <v>9</v>
      </c>
      <c r="B37" s="41">
        <f>B36/B34</f>
        <v>8.4480677607199586E-2</v>
      </c>
      <c r="C37" s="41">
        <f t="shared" ref="C37:L37" si="13">C36/C34</f>
        <v>8.0416422287390099E-2</v>
      </c>
      <c r="D37" s="41">
        <f t="shared" si="13"/>
        <v>7.2272108843537367E-2</v>
      </c>
      <c r="E37" s="41">
        <f t="shared" si="13"/>
        <v>0.1013133769878391</v>
      </c>
      <c r="F37" s="41">
        <f t="shared" si="13"/>
        <v>9.5583038869257383E-3</v>
      </c>
      <c r="G37" s="41">
        <f t="shared" si="13"/>
        <v>-1.4855513307984897E-2</v>
      </c>
      <c r="H37" s="41">
        <f t="shared" si="13"/>
        <v>8.3997220291869359E-2</v>
      </c>
      <c r="I37" s="41">
        <f t="shared" si="13"/>
        <v>0.10993802816901402</v>
      </c>
      <c r="J37" s="41">
        <f t="shared" si="13"/>
        <v>0.14173793103448273</v>
      </c>
      <c r="K37" s="41">
        <f t="shared" si="13"/>
        <v>6.3538461538461474E-2</v>
      </c>
      <c r="L37" s="41">
        <f t="shared" si="13"/>
        <v>1.36934306569343E-2</v>
      </c>
      <c r="M37" s="23">
        <f>AVERAGE(B37:L37)</f>
        <v>6.7826404363242623E-2</v>
      </c>
    </row>
    <row r="38" spans="1:13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8"/>
    </row>
    <row r="39" spans="1:13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8"/>
    </row>
    <row r="40" spans="1:13" x14ac:dyDescent="0.25">
      <c r="A40" s="5" t="s">
        <v>10</v>
      </c>
      <c r="B40" s="18">
        <v>19.13</v>
      </c>
      <c r="C40" s="18">
        <v>19.760000000000002</v>
      </c>
      <c r="D40" s="18">
        <v>14.04</v>
      </c>
      <c r="E40" s="25">
        <v>13.53</v>
      </c>
      <c r="F40" s="25">
        <v>15.04</v>
      </c>
      <c r="G40" s="25">
        <v>22.61</v>
      </c>
      <c r="H40" s="25">
        <v>32.520000000000003</v>
      </c>
      <c r="I40" s="25">
        <v>20.87</v>
      </c>
      <c r="J40" s="25">
        <v>20.69</v>
      </c>
      <c r="K40" s="25">
        <v>18.13</v>
      </c>
      <c r="L40" s="25">
        <v>22.05</v>
      </c>
      <c r="M40" s="17">
        <f>AVERAGE(B40:L40)</f>
        <v>19.851818181818182</v>
      </c>
    </row>
    <row r="41" spans="1:13" x14ac:dyDescent="0.25">
      <c r="A41" s="5" t="s">
        <v>11</v>
      </c>
      <c r="B41" s="18">
        <f>B35-B40</f>
        <v>701.46</v>
      </c>
      <c r="C41" s="18">
        <f t="shared" ref="C41:L41" si="14">C35-C40</f>
        <v>502.87</v>
      </c>
      <c r="D41" s="18">
        <f t="shared" si="14"/>
        <v>497.37</v>
      </c>
      <c r="E41" s="18">
        <f t="shared" si="14"/>
        <v>386.76000000000005</v>
      </c>
      <c r="F41" s="18">
        <f t="shared" si="14"/>
        <v>545.55000000000007</v>
      </c>
      <c r="G41" s="18">
        <f t="shared" si="14"/>
        <v>867.08</v>
      </c>
      <c r="H41" s="18">
        <f t="shared" si="14"/>
        <v>516.70000000000005</v>
      </c>
      <c r="I41" s="18">
        <f t="shared" si="14"/>
        <v>505.75</v>
      </c>
      <c r="J41" s="18">
        <f t="shared" si="14"/>
        <v>445.99</v>
      </c>
      <c r="K41" s="18">
        <f t="shared" si="14"/>
        <v>489.12</v>
      </c>
      <c r="L41" s="18">
        <f t="shared" si="14"/>
        <v>653.57000000000005</v>
      </c>
      <c r="M41" s="17">
        <f>AVERAGE(B41:L41)</f>
        <v>555.65636363636361</v>
      </c>
    </row>
    <row r="42" spans="1:13" x14ac:dyDescent="0.25">
      <c r="A42" s="26" t="s">
        <v>8</v>
      </c>
      <c r="B42" s="27">
        <f t="shared" ref="B42:L42" si="15">B34-B41</f>
        <v>85.623333333333335</v>
      </c>
      <c r="C42" s="27">
        <f t="shared" si="15"/>
        <v>65.463333333333367</v>
      </c>
      <c r="D42" s="27">
        <f t="shared" si="15"/>
        <v>53.879999999999995</v>
      </c>
      <c r="E42" s="27">
        <f t="shared" si="15"/>
        <v>58.656666666666638</v>
      </c>
      <c r="F42" s="27">
        <f t="shared" si="15"/>
        <v>20.449999999999932</v>
      </c>
      <c r="G42" s="27">
        <f t="shared" si="15"/>
        <v>9.5866666666665878</v>
      </c>
      <c r="H42" s="27">
        <f t="shared" si="15"/>
        <v>82.883333333333326</v>
      </c>
      <c r="I42" s="27">
        <f t="shared" si="15"/>
        <v>85.916666666666629</v>
      </c>
      <c r="J42" s="27">
        <f t="shared" si="15"/>
        <v>97.759999999999991</v>
      </c>
      <c r="K42" s="27">
        <f t="shared" si="15"/>
        <v>52.546666666666624</v>
      </c>
      <c r="L42" s="27">
        <f t="shared" si="15"/>
        <v>31.42999999999995</v>
      </c>
      <c r="M42" s="28">
        <f>AVERAGE(B42:L42)</f>
        <v>58.563333333333304</v>
      </c>
    </row>
    <row r="43" spans="1:13" x14ac:dyDescent="0.25">
      <c r="A43" s="26" t="s">
        <v>9</v>
      </c>
      <c r="B43" s="29">
        <f t="shared" ref="B43:L43" si="16">B42/B34</f>
        <v>0.108785600847009</v>
      </c>
      <c r="C43" s="29">
        <f t="shared" si="16"/>
        <v>0.11518475073313789</v>
      </c>
      <c r="D43" s="29">
        <f t="shared" si="16"/>
        <v>9.7741496598639441E-2</v>
      </c>
      <c r="E43" s="29">
        <f t="shared" si="16"/>
        <v>0.13168942937324596</v>
      </c>
      <c r="F43" s="29">
        <f t="shared" si="16"/>
        <v>3.6130742049469845E-2</v>
      </c>
      <c r="G43" s="29">
        <f t="shared" si="16"/>
        <v>1.0935361216729949E-2</v>
      </c>
      <c r="H43" s="29">
        <f t="shared" si="16"/>
        <v>0.13823488533703959</v>
      </c>
      <c r="I43" s="29">
        <f t="shared" si="16"/>
        <v>0.14521126760563374</v>
      </c>
      <c r="J43" s="29">
        <f t="shared" si="16"/>
        <v>0.17978850574712643</v>
      </c>
      <c r="K43" s="29">
        <f t="shared" si="16"/>
        <v>9.7009230769230695E-2</v>
      </c>
      <c r="L43" s="29">
        <f t="shared" si="16"/>
        <v>4.5883211678832046E-2</v>
      </c>
      <c r="M43" s="30">
        <f>AVERAGE(B43:L43)</f>
        <v>0.10059949835964498</v>
      </c>
    </row>
    <row r="44" spans="1:13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31"/>
    </row>
    <row r="45" spans="1:13" x14ac:dyDescent="0.25">
      <c r="A45" s="5" t="s">
        <v>12</v>
      </c>
      <c r="B45" s="18">
        <v>12.04</v>
      </c>
      <c r="C45" s="18">
        <v>8.7100000000000009</v>
      </c>
      <c r="D45" s="18">
        <v>8.3000000000000007</v>
      </c>
      <c r="E45" s="25">
        <v>6.37</v>
      </c>
      <c r="F45" s="25">
        <v>9.83</v>
      </c>
      <c r="G45" s="25">
        <v>15.88</v>
      </c>
      <c r="H45" s="25">
        <v>9.77</v>
      </c>
      <c r="I45" s="25">
        <v>8.6</v>
      </c>
      <c r="J45" s="25">
        <v>8.0500000000000007</v>
      </c>
      <c r="K45" s="25">
        <v>8.74</v>
      </c>
      <c r="L45" s="25">
        <v>10.52</v>
      </c>
      <c r="M45" s="17">
        <f>AVERAGE(B45:L45)</f>
        <v>9.7099999999999991</v>
      </c>
    </row>
    <row r="46" spans="1:13" x14ac:dyDescent="0.25">
      <c r="A46" s="5" t="s">
        <v>13</v>
      </c>
      <c r="B46" s="18">
        <f>B41-B45</f>
        <v>689.42000000000007</v>
      </c>
      <c r="C46" s="18">
        <f t="shared" ref="C46:L46" si="17">C41-C45</f>
        <v>494.16</v>
      </c>
      <c r="D46" s="18">
        <f t="shared" si="17"/>
        <v>489.07</v>
      </c>
      <c r="E46" s="18">
        <f t="shared" si="17"/>
        <v>380.39000000000004</v>
      </c>
      <c r="F46" s="18">
        <f t="shared" si="17"/>
        <v>535.72</v>
      </c>
      <c r="G46" s="18">
        <f t="shared" si="17"/>
        <v>851.2</v>
      </c>
      <c r="H46" s="18">
        <f t="shared" si="17"/>
        <v>506.93000000000006</v>
      </c>
      <c r="I46" s="18">
        <f t="shared" si="17"/>
        <v>497.15</v>
      </c>
      <c r="J46" s="18">
        <f t="shared" si="17"/>
        <v>437.94</v>
      </c>
      <c r="K46" s="18">
        <f t="shared" si="17"/>
        <v>480.38</v>
      </c>
      <c r="L46" s="18">
        <f t="shared" si="17"/>
        <v>643.05000000000007</v>
      </c>
      <c r="M46" s="17">
        <f>AVERAGE(B46:L46)</f>
        <v>545.94636363636357</v>
      </c>
    </row>
    <row r="47" spans="1:13" x14ac:dyDescent="0.25">
      <c r="A47" s="32" t="s">
        <v>8</v>
      </c>
      <c r="B47" s="33">
        <f t="shared" ref="B47:L47" si="18">B34-B46</f>
        <v>97.663333333333298</v>
      </c>
      <c r="C47" s="33">
        <f t="shared" si="18"/>
        <v>74.173333333333346</v>
      </c>
      <c r="D47" s="33">
        <f t="shared" si="18"/>
        <v>62.180000000000007</v>
      </c>
      <c r="E47" s="33">
        <f t="shared" si="18"/>
        <v>65.026666666666642</v>
      </c>
      <c r="F47" s="33">
        <f t="shared" si="18"/>
        <v>30.279999999999973</v>
      </c>
      <c r="G47" s="33">
        <f t="shared" si="18"/>
        <v>25.466666666666583</v>
      </c>
      <c r="H47" s="33">
        <f t="shared" si="18"/>
        <v>92.653333333333308</v>
      </c>
      <c r="I47" s="33">
        <f t="shared" si="18"/>
        <v>94.516666666666652</v>
      </c>
      <c r="J47" s="33">
        <f t="shared" si="18"/>
        <v>105.81</v>
      </c>
      <c r="K47" s="33">
        <f t="shared" si="18"/>
        <v>61.286666666666633</v>
      </c>
      <c r="L47" s="33">
        <f t="shared" si="18"/>
        <v>41.949999999999932</v>
      </c>
      <c r="M47" s="34">
        <f>AVERAGE(B47:L47)</f>
        <v>68.273333333333298</v>
      </c>
    </row>
    <row r="48" spans="1:13" x14ac:dyDescent="0.25">
      <c r="A48" s="32" t="s">
        <v>9</v>
      </c>
      <c r="B48" s="35">
        <f t="shared" ref="B48:L48" si="19">B47/B34</f>
        <v>0.12408258337744833</v>
      </c>
      <c r="C48" s="35">
        <f t="shared" si="19"/>
        <v>0.13051026392961879</v>
      </c>
      <c r="D48" s="35">
        <f t="shared" si="19"/>
        <v>0.1127981859410431</v>
      </c>
      <c r="E48" s="35">
        <f t="shared" si="19"/>
        <v>0.14599064546304952</v>
      </c>
      <c r="F48" s="35">
        <f t="shared" si="19"/>
        <v>5.3498233215547655E-2</v>
      </c>
      <c r="G48" s="35">
        <f t="shared" si="19"/>
        <v>2.9049429657794584E-2</v>
      </c>
      <c r="H48" s="35">
        <f t="shared" si="19"/>
        <v>0.15452953439888806</v>
      </c>
      <c r="I48" s="35">
        <f t="shared" si="19"/>
        <v>0.15974647887323942</v>
      </c>
      <c r="J48" s="35">
        <f t="shared" si="19"/>
        <v>0.19459310344827588</v>
      </c>
      <c r="K48" s="35">
        <f t="shared" si="19"/>
        <v>0.11314461538461533</v>
      </c>
      <c r="L48" s="35">
        <f t="shared" si="19"/>
        <v>6.1240875912408663E-2</v>
      </c>
      <c r="M48" s="36">
        <f>AVERAGE(B48:L48)</f>
        <v>0.11628944996381176</v>
      </c>
    </row>
    <row r="49" spans="1:13" ht="13.8" thickBot="1" x14ac:dyDescent="0.3">
      <c r="A49" s="37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39"/>
    </row>
    <row r="50" spans="1:13" x14ac:dyDescent="0.25">
      <c r="A50" s="40" t="s">
        <v>14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W. Pulp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2001-07-23T16:53:21Z</dcterms:created>
  <dcterms:modified xsi:type="dcterms:W3CDTF">2023-09-10T12:05:55Z</dcterms:modified>
</cp:coreProperties>
</file>