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30540" windowHeight="8076"/>
  </bookViews>
  <sheets>
    <sheet name="Hist-Seas Gph &amp; DTs 2002" sheetId="2" r:id="rId1"/>
    <sheet name="2002 Forecast" sheetId="1" r:id="rId2"/>
    <sheet name="Quarterly Breakdown" sheetId="3" r:id="rId3"/>
  </sheets>
  <externalReferences>
    <externalReference r:id="rId4"/>
    <externalReference r:id="rId5"/>
  </externalReferences>
  <calcPr calcId="92512"/>
</workbook>
</file>

<file path=xl/calcChain.xml><?xml version="1.0" encoding="utf-8"?>
<calcChain xmlns="http://schemas.openxmlformats.org/spreadsheetml/2006/main">
  <c r="B5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E45" i="1"/>
  <c r="F45" i="1"/>
  <c r="G45" i="1"/>
  <c r="H45" i="1"/>
  <c r="I45" i="1"/>
  <c r="J45" i="1"/>
  <c r="K45" i="1"/>
  <c r="L45" i="1"/>
  <c r="M45" i="1"/>
  <c r="N45" i="1"/>
  <c r="O45" i="1"/>
  <c r="P45" i="1"/>
  <c r="E46" i="1"/>
  <c r="F46" i="1"/>
  <c r="G46" i="1"/>
  <c r="H46" i="1"/>
  <c r="I46" i="1"/>
  <c r="J46" i="1"/>
  <c r="K46" i="1"/>
  <c r="L46" i="1"/>
  <c r="M46" i="1"/>
  <c r="N46" i="1"/>
  <c r="O46" i="1"/>
  <c r="P46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E49" i="1"/>
  <c r="F49" i="1"/>
  <c r="G49" i="1"/>
  <c r="H49" i="1"/>
  <c r="I49" i="1"/>
  <c r="J49" i="1"/>
  <c r="K49" i="1"/>
  <c r="L49" i="1"/>
  <c r="M49" i="1"/>
  <c r="N49" i="1"/>
  <c r="O49" i="1"/>
  <c r="P49" i="1"/>
  <c r="E50" i="1"/>
  <c r="F50" i="1"/>
  <c r="G50" i="1"/>
  <c r="H50" i="1"/>
  <c r="I50" i="1"/>
  <c r="J50" i="1"/>
  <c r="K50" i="1"/>
  <c r="L50" i="1"/>
  <c r="M50" i="1"/>
  <c r="N50" i="1"/>
  <c r="O50" i="1"/>
  <c r="P50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E53" i="1"/>
  <c r="F53" i="1"/>
  <c r="G53" i="1"/>
  <c r="H53" i="1"/>
  <c r="I53" i="1"/>
  <c r="J53" i="1"/>
  <c r="K53" i="1"/>
  <c r="L53" i="1"/>
  <c r="M53" i="1"/>
  <c r="N53" i="1"/>
  <c r="O53" i="1"/>
  <c r="P53" i="1"/>
  <c r="E54" i="1"/>
  <c r="F54" i="1"/>
  <c r="G54" i="1"/>
  <c r="H54" i="1"/>
  <c r="I54" i="1"/>
  <c r="J54" i="1"/>
  <c r="K54" i="1"/>
  <c r="L54" i="1"/>
  <c r="M54" i="1"/>
  <c r="N54" i="1"/>
  <c r="O54" i="1"/>
  <c r="P54" i="1"/>
  <c r="K11" i="3"/>
  <c r="I17" i="3"/>
  <c r="K17" i="3"/>
  <c r="K22" i="3"/>
  <c r="K23" i="3"/>
  <c r="I24" i="3"/>
  <c r="K24" i="3"/>
</calcChain>
</file>

<file path=xl/sharedStrings.xml><?xml version="1.0" encoding="utf-8"?>
<sst xmlns="http://schemas.openxmlformats.org/spreadsheetml/2006/main" count="112" uniqueCount="72">
  <si>
    <t>NA Production (assume 97.5% OR)</t>
  </si>
  <si>
    <t>HISTORICAL AVERAGES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</si>
  <si>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</si>
  <si>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</si>
  <si>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</si>
  <si>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</si>
  <si>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</si>
  <si>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</si>
  <si>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</si>
  <si>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</si>
  <si>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</si>
  <si>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</si>
  <si>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</si>
  <si>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</si>
  <si>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</si>
  <si>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</si>
  <si>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Seasonal Monthly Factors</t>
  </si>
  <si>
    <t>Production</t>
  </si>
  <si>
    <t>Consumption</t>
  </si>
  <si>
    <t>Net Exports</t>
  </si>
  <si>
    <t>2002 FORECAST</t>
  </si>
  <si>
    <t>2002 Potential Production</t>
  </si>
  <si>
    <t>Temporary Downtimes</t>
  </si>
  <si>
    <t>Crofton (Norske)</t>
  </si>
  <si>
    <t>Port Alberni, Elk Falls (Norske)</t>
  </si>
  <si>
    <t>Sheldon, TX (Abitibi)</t>
  </si>
  <si>
    <t>Total Temporary Downtimes</t>
  </si>
  <si>
    <t>Permanent Downtimes</t>
  </si>
  <si>
    <t>Total Permanent Downtimes</t>
  </si>
  <si>
    <t>TOTAL DOWNTIMES</t>
  </si>
  <si>
    <t>PRODUCTION</t>
  </si>
  <si>
    <t>PPPC 2002 Forecasted Consumption</t>
  </si>
  <si>
    <t>CONSUMPTION</t>
  </si>
  <si>
    <t>PPPC 2002 Forecasted Net Exports</t>
  </si>
  <si>
    <t>NET EXPORTS</t>
  </si>
  <si>
    <t>SURPLUS PAPER (INVENTORIES)</t>
  </si>
  <si>
    <t>ACTUALS vs, HISTORICALS</t>
  </si>
  <si>
    <t>2002 Forecasted Production (monthly %)</t>
  </si>
  <si>
    <t>Difference From Historical Average</t>
  </si>
  <si>
    <t>TRANSLATED INTO TONNES (000s)</t>
  </si>
  <si>
    <t>2001 Forecasted Consumption (monthly %)</t>
  </si>
  <si>
    <t>2002 Forecasted Net Exports (monthly %)</t>
  </si>
  <si>
    <t>Start-Up Date</t>
  </si>
  <si>
    <t>Company</t>
  </si>
  <si>
    <t>Mill</t>
  </si>
  <si>
    <t>mtons (000s)</t>
  </si>
  <si>
    <t>% of NA Capacity</t>
  </si>
  <si>
    <t>Comments</t>
  </si>
  <si>
    <t>TEMPORARY</t>
  </si>
  <si>
    <t>1st Quarter</t>
  </si>
  <si>
    <t>Bowater</t>
  </si>
  <si>
    <t>N/A</t>
  </si>
  <si>
    <t>2nd Quarter</t>
  </si>
  <si>
    <t>Abitibi-Consolidated</t>
  </si>
  <si>
    <t>3rd Quarter</t>
  </si>
  <si>
    <t>Sheldon, TX</t>
  </si>
  <si>
    <t>4th Quarter</t>
  </si>
  <si>
    <t>PERMANENT</t>
  </si>
  <si>
    <t>Conversion to LWC</t>
  </si>
  <si>
    <t>2002 DOWNTIMES - QUARTERLY BREAKDOWN</t>
  </si>
  <si>
    <t>1Q</t>
  </si>
  <si>
    <t>will restart when the market improves</t>
  </si>
  <si>
    <t>Norske</t>
  </si>
  <si>
    <t>Port Alberni, Elk Falls &amp; Crofton</t>
  </si>
  <si>
    <t>2Q</t>
  </si>
  <si>
    <t>will restart when the mrket improves</t>
  </si>
  <si>
    <t>1H02</t>
  </si>
  <si>
    <t>2H02</t>
  </si>
  <si>
    <t>mid-2002</t>
  </si>
  <si>
    <t>Related to Nu-Way project</t>
  </si>
  <si>
    <t>2002-2004</t>
  </si>
  <si>
    <t>Catawba,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</si>
</sst>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_(* #,##0_);_(* \(#,##0\);_(* &quot;-&quot;??_);_(@_)"/>
    <numFmt numFmtId="174" formatCode="0.0"/>
    <numFmt numFmtId="175" formatCode="0.0%"/>
  </numFmts>
  <fonts count="13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3"/>
      <name val="Arial"/>
    </font>
    <font>
      <b/>
      <sz val="10"/>
      <color indexed="13"/>
      <name val="Times New Roman"/>
      <family val="1"/>
    </font>
    <font>
      <sz val="10"/>
      <color indexed="13"/>
      <name val="Times New Roman"/>
      <family val="1"/>
    </font>
    <font>
      <b/>
      <sz val="10"/>
      <name val="Arial"/>
      <family val="2"/>
    </font>
    <font>
      <sz val="10"/>
      <color indexed="12"/>
      <name val="Times New Roman"/>
      <family val="1"/>
    </font>
    <font>
      <b/>
      <sz val="10"/>
      <name val="Arial"/>
    </font>
    <font>
      <sz val="10"/>
      <name val="Arial"/>
    </font>
    <font>
      <sz val="10"/>
      <name val="Arial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6" fillId="2" borderId="2" xfId="0" applyFont="1" applyFill="1" applyBorder="1"/>
    <xf numFmtId="0" fontId="3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/>
    <xf numFmtId="0" fontId="6" fillId="2" borderId="0" xfId="0" applyFont="1" applyFill="1" applyBorder="1"/>
    <xf numFmtId="0" fontId="3" fillId="2" borderId="0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6" fillId="2" borderId="4" xfId="0" applyFont="1" applyFill="1" applyBorder="1"/>
    <xf numFmtId="0" fontId="5" fillId="2" borderId="0" xfId="0" applyFont="1" applyFill="1" applyBorder="1"/>
    <xf numFmtId="0" fontId="2" fillId="2" borderId="0" xfId="0" applyFont="1" applyFill="1" applyBorder="1"/>
    <xf numFmtId="10" fontId="3" fillId="0" borderId="0" xfId="0" applyNumberFormat="1" applyFont="1" applyBorder="1"/>
    <xf numFmtId="10" fontId="3" fillId="0" borderId="5" xfId="0" applyNumberFormat="1" applyFont="1" applyBorder="1"/>
    <xf numFmtId="0" fontId="6" fillId="2" borderId="6" xfId="0" applyFont="1" applyFill="1" applyBorder="1"/>
    <xf numFmtId="0" fontId="5" fillId="2" borderId="7" xfId="0" applyFont="1" applyFill="1" applyBorder="1"/>
    <xf numFmtId="0" fontId="2" fillId="2" borderId="7" xfId="0" applyFont="1" applyFill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0" fontId="2" fillId="3" borderId="1" xfId="0" applyFont="1" applyFill="1" applyBorder="1"/>
    <xf numFmtId="0" fontId="3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/>
    <xf numFmtId="0" fontId="3" fillId="3" borderId="9" xfId="0" applyFont="1" applyFill="1" applyBorder="1"/>
    <xf numFmtId="167" fontId="5" fillId="4" borderId="0" xfId="1" applyNumberFormat="1" applyFont="1" applyFill="1"/>
    <xf numFmtId="167" fontId="7" fillId="0" borderId="0" xfId="0" applyNumberFormat="1" applyFont="1"/>
    <xf numFmtId="0" fontId="3" fillId="3" borderId="10" xfId="0" applyFont="1" applyFill="1" applyBorder="1"/>
    <xf numFmtId="0" fontId="3" fillId="5" borderId="0" xfId="0" applyFont="1" applyFill="1" applyBorder="1"/>
    <xf numFmtId="0" fontId="2" fillId="0" borderId="10" xfId="0" applyFont="1" applyBorder="1"/>
    <xf numFmtId="1" fontId="8" fillId="0" borderId="0" xfId="0" applyNumberFormat="1" applyFont="1" applyBorder="1"/>
    <xf numFmtId="174" fontId="8" fillId="0" borderId="0" xfId="0" applyNumberFormat="1" applyFont="1" applyBorder="1"/>
    <xf numFmtId="0" fontId="9" fillId="0" borderId="10" xfId="0" applyFont="1" applyBorder="1"/>
    <xf numFmtId="0" fontId="2" fillId="3" borderId="10" xfId="0" applyFont="1" applyFill="1" applyBorder="1"/>
    <xf numFmtId="1" fontId="3" fillId="0" borderId="0" xfId="0" applyNumberFormat="1" applyFont="1" applyBorder="1"/>
    <xf numFmtId="174" fontId="3" fillId="0" borderId="5" xfId="0" applyNumberFormat="1" applyFont="1" applyBorder="1"/>
    <xf numFmtId="174" fontId="8" fillId="0" borderId="11" xfId="0" applyNumberFormat="1" applyFont="1" applyBorder="1"/>
    <xf numFmtId="174" fontId="3" fillId="0" borderId="0" xfId="0" applyNumberFormat="1" applyFont="1" applyBorder="1"/>
    <xf numFmtId="174" fontId="3" fillId="0" borderId="7" xfId="0" applyNumberFormat="1" applyFont="1" applyBorder="1"/>
    <xf numFmtId="174" fontId="3" fillId="0" borderId="8" xfId="0" applyNumberFormat="1" applyFont="1" applyBorder="1"/>
    <xf numFmtId="0" fontId="3" fillId="3" borderId="4" xfId="0" applyFont="1" applyFill="1" applyBorder="1"/>
    <xf numFmtId="167" fontId="8" fillId="6" borderId="7" xfId="0" applyNumberFormat="1" applyFont="1" applyFill="1" applyBorder="1"/>
    <xf numFmtId="0" fontId="3" fillId="0" borderId="0" xfId="0" applyFont="1" applyFill="1" applyBorder="1"/>
    <xf numFmtId="167" fontId="5" fillId="4" borderId="0" xfId="1" applyNumberFormat="1" applyFont="1" applyFill="1" applyBorder="1"/>
    <xf numFmtId="167" fontId="3" fillId="0" borderId="0" xfId="0" applyNumberFormat="1" applyFont="1"/>
    <xf numFmtId="167" fontId="3" fillId="0" borderId="0" xfId="0" applyNumberFormat="1" applyFont="1" applyBorder="1"/>
    <xf numFmtId="167" fontId="8" fillId="6" borderId="8" xfId="0" applyNumberFormat="1" applyFont="1" applyFill="1" applyBorder="1"/>
    <xf numFmtId="0" fontId="8" fillId="0" borderId="0" xfId="0" applyFont="1" applyBorder="1"/>
    <xf numFmtId="0" fontId="8" fillId="0" borderId="5" xfId="0" applyFont="1" applyBorder="1"/>
    <xf numFmtId="0" fontId="2" fillId="3" borderId="6" xfId="0" applyFont="1" applyFill="1" applyBorder="1"/>
    <xf numFmtId="0" fontId="3" fillId="3" borderId="12" xfId="0" applyFont="1" applyFill="1" applyBorder="1"/>
    <xf numFmtId="0" fontId="3" fillId="7" borderId="7" xfId="0" applyFont="1" applyFill="1" applyBorder="1"/>
    <xf numFmtId="167" fontId="2" fillId="7" borderId="7" xfId="0" applyNumberFormat="1" applyFont="1" applyFill="1" applyBorder="1"/>
    <xf numFmtId="167" fontId="2" fillId="7" borderId="8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3" fillId="5" borderId="2" xfId="0" applyFont="1" applyFill="1" applyBorder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43" fontId="3" fillId="0" borderId="0" xfId="0" applyNumberFormat="1" applyFont="1" applyBorder="1"/>
    <xf numFmtId="43" fontId="3" fillId="0" borderId="5" xfId="0" applyNumberFormat="1" applyFont="1" applyBorder="1"/>
    <xf numFmtId="10" fontId="3" fillId="0" borderId="0" xfId="2" applyNumberFormat="1" applyFont="1" applyBorder="1"/>
    <xf numFmtId="10" fontId="3" fillId="0" borderId="5" xfId="2" applyNumberFormat="1" applyFont="1" applyBorder="1"/>
    <xf numFmtId="10" fontId="3" fillId="5" borderId="0" xfId="0" applyNumberFormat="1" applyFont="1" applyFill="1" applyBorder="1"/>
    <xf numFmtId="0" fontId="2" fillId="3" borderId="7" xfId="0" applyFont="1" applyFill="1" applyBorder="1"/>
    <xf numFmtId="0" fontId="3" fillId="5" borderId="7" xfId="0" applyFont="1" applyFill="1" applyBorder="1"/>
    <xf numFmtId="43" fontId="3" fillId="0" borderId="7" xfId="0" applyNumberFormat="1" applyFont="1" applyBorder="1"/>
    <xf numFmtId="43" fontId="3" fillId="0" borderId="8" xfId="0" applyNumberFormat="1" applyFont="1" applyBorder="1"/>
    <xf numFmtId="0" fontId="3" fillId="3" borderId="1" xfId="0" applyFont="1" applyFill="1" applyBorder="1"/>
    <xf numFmtId="0" fontId="2" fillId="0" borderId="4" xfId="0" applyFont="1" applyBorder="1"/>
    <xf numFmtId="0" fontId="3" fillId="0" borderId="0" xfId="0" applyFont="1" applyBorder="1" applyAlignment="1">
      <alignment wrapText="1"/>
    </xf>
    <xf numFmtId="1" fontId="3" fillId="0" borderId="0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6" borderId="4" xfId="0" applyFont="1" applyFill="1" applyBorder="1"/>
    <xf numFmtId="0" fontId="3" fillId="6" borderId="0" xfId="0" applyFont="1" applyFill="1" applyBorder="1" applyAlignment="1">
      <alignment wrapText="1"/>
    </xf>
    <xf numFmtId="1" fontId="2" fillId="6" borderId="13" xfId="0" applyNumberFormat="1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10" fontId="2" fillId="6" borderId="13" xfId="2" applyNumberFormat="1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1" fontId="3" fillId="3" borderId="0" xfId="0" applyNumberFormat="1" applyFont="1" applyFill="1" applyBorder="1" applyAlignment="1">
      <alignment wrapText="1"/>
    </xf>
    <xf numFmtId="175" fontId="3" fillId="3" borderId="0" xfId="2" applyNumberFormat="1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0" borderId="4" xfId="0" applyFont="1" applyBorder="1"/>
    <xf numFmtId="0" fontId="2" fillId="0" borderId="0" xfId="0" applyFont="1" applyBorder="1"/>
    <xf numFmtId="0" fontId="2" fillId="6" borderId="6" xfId="0" applyFont="1" applyFill="1" applyBorder="1"/>
    <xf numFmtId="0" fontId="3" fillId="6" borderId="7" xfId="0" applyFont="1" applyFill="1" applyBorder="1" applyAlignment="1">
      <alignment wrapText="1"/>
    </xf>
    <xf numFmtId="0" fontId="3" fillId="6" borderId="8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175" fontId="3" fillId="0" borderId="0" xfId="2" applyNumberFormat="1" applyFont="1" applyFill="1" applyBorder="1" applyAlignment="1">
      <alignment wrapText="1"/>
    </xf>
    <xf numFmtId="0" fontId="0" fillId="3" borderId="0" xfId="0" applyFill="1"/>
    <xf numFmtId="0" fontId="3" fillId="6" borderId="0" xfId="0" applyFont="1" applyFill="1" applyBorder="1"/>
    <xf numFmtId="0" fontId="0" fillId="3" borderId="5" xfId="0" applyFill="1" applyBorder="1"/>
    <xf numFmtId="0" fontId="12" fillId="6" borderId="1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2002 Forecasted Surplus Newsprint Inventory and Downtime</a:t>
            </a:r>
          </a:p>
        </c:rich>
      </c:tx>
      <c:layout>
        <c:manualLayout>
          <c:xMode val="edge"/>
          <c:yMode val="edge"/>
          <c:x val="0.1103202846975088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049822064056939E-2"/>
          <c:y val="0.15183246073298429"/>
          <c:w val="0.86387900355871883"/>
          <c:h val="0.76570680628272259"/>
        </c:manualLayout>
      </c:layout>
      <c:areaChart>
        <c:grouping val="stacked"/>
        <c:varyColors val="0"/>
        <c:ser>
          <c:idx val="1"/>
          <c:order val="1"/>
          <c:tx>
            <c:strRef>
              <c:f>'[2]2002 Forecast'!$B$29</c:f>
              <c:strCache>
                <c:ptCount val="1"/>
                <c:pt idx="0">
                  <c:v>TOTAL DOWNTIMES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FFFF" mc:Ignorable="a14" a14:legacySpreadsheetColorIndex="35"/>
                </a:gs>
                <a:gs pos="100000">
                  <a:srgbClr xmlns:mc="http://schemas.openxmlformats.org/markup-compatibility/2006" xmlns:a14="http://schemas.microsoft.com/office/drawing/2010/main" val="3366FF" mc:Ignorable="a14" a14:legacySpreadsheetColorIndex="4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val>
            <c:numRef>
              <c:f>'[2]2002 Forecast'!$E$29:$P$29</c:f>
              <c:numCache>
                <c:formatCode>General</c:formatCode>
                <c:ptCount val="12"/>
                <c:pt idx="0">
                  <c:v>35</c:v>
                </c:pt>
                <c:pt idx="1">
                  <c:v>24</c:v>
                </c:pt>
                <c:pt idx="2">
                  <c:v>24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8-4536-A24F-0B4382B2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7320"/>
        <c:axId val="1"/>
      </c:areaChart>
      <c:barChart>
        <c:barDir val="col"/>
        <c:grouping val="clustered"/>
        <c:varyColors val="0"/>
        <c:ser>
          <c:idx val="0"/>
          <c:order val="0"/>
          <c:tx>
            <c:v>Surplus Paper or Inventory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9900" mc:Ignorable="a14" a14:legacySpreadsheetColorIndex="52"/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1"/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99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'[2]Hist-Seas Monthly Avg.'!$E$13:$P$13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'[2]2002 Forecast'!$E$41:$P$41</c:f>
              <c:numCache>
                <c:formatCode>General</c:formatCode>
                <c:ptCount val="12"/>
                <c:pt idx="0">
                  <c:v>141.657481870178</c:v>
                </c:pt>
                <c:pt idx="1">
                  <c:v>77.902958161357134</c:v>
                </c:pt>
                <c:pt idx="2">
                  <c:v>68.094419768523323</c:v>
                </c:pt>
                <c:pt idx="3">
                  <c:v>17.589535425970382</c:v>
                </c:pt>
                <c:pt idx="4">
                  <c:v>52.106172118911957</c:v>
                </c:pt>
                <c:pt idx="5">
                  <c:v>24.480113820014481</c:v>
                </c:pt>
                <c:pt idx="6">
                  <c:v>103.35899649492185</c:v>
                </c:pt>
                <c:pt idx="7">
                  <c:v>59.15955821388502</c:v>
                </c:pt>
                <c:pt idx="8">
                  <c:v>53.160242335056523</c:v>
                </c:pt>
                <c:pt idx="9">
                  <c:v>10.606090582438128</c:v>
                </c:pt>
                <c:pt idx="10">
                  <c:v>27.204800125427568</c:v>
                </c:pt>
                <c:pt idx="11">
                  <c:v>34.461283538611013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8-4536-A24F-0B4382B2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8567320"/>
        <c:axId val="1"/>
      </c:barChart>
      <c:catAx>
        <c:axId val="20856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5373665480427039"/>
              <c:y val="0.93717277486910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18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Metric Tonnes (000s)</a:t>
                </a:r>
              </a:p>
            </c:rich>
          </c:tx>
          <c:layout>
            <c:manualLayout>
              <c:xMode val="edge"/>
              <c:yMode val="edge"/>
              <c:x val="0"/>
              <c:y val="0.403141361256544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67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35943060498214"/>
          <c:y val="0.10732984293193719"/>
          <c:w val="0.22064056939501778"/>
          <c:h val="7.06806282722513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2910840</xdr:colOff>
      <xdr:row>4</xdr:row>
      <xdr:rowOff>160020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299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350520</xdr:colOff>
      <xdr:row>5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9738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kanji/Local%20Settings/Temporary%20Internet%20Files/OLK136/HistoricalM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hou-uv13\akanji$\My%20Documents\Historical%20Model\DT%20model%202001,%20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Capacity by Mills"/>
      <sheetName val="Micro-Data"/>
      <sheetName val="Seasonal Monthly Avg."/>
      <sheetName val="Inventories Gph."/>
      <sheetName val="Hist-Seas Gph &amp; DTs"/>
    </sheetNames>
    <sheetDataSet>
      <sheetData sheetId="0"/>
      <sheetData sheetId="1">
        <row r="27">
          <cell r="C27">
            <v>7.9748287388795649E-2</v>
          </cell>
          <cell r="D27">
            <v>7.702573872672823E-2</v>
          </cell>
          <cell r="E27">
            <v>8.7528240871748236E-2</v>
          </cell>
          <cell r="F27">
            <v>8.6080522613126154E-2</v>
          </cell>
          <cell r="G27">
            <v>9.002463557358667E-2</v>
          </cell>
          <cell r="H27">
            <v>8.3074543795482375E-2</v>
          </cell>
          <cell r="I27">
            <v>7.9500796721713354E-2</v>
          </cell>
          <cell r="J27">
            <v>8.2006497859519731E-2</v>
          </cell>
          <cell r="K27">
            <v>8.2606271175924936E-2</v>
          </cell>
          <cell r="L27">
            <v>8.4984708693421784E-2</v>
          </cell>
          <cell r="M27">
            <v>8.440710436676134E-2</v>
          </cell>
          <cell r="N27">
            <v>8.3012652213191526E-2</v>
          </cell>
          <cell r="P27">
            <v>8.0998774445023652E-2</v>
          </cell>
          <cell r="Q27">
            <v>7.5215244700308298E-2</v>
          </cell>
          <cell r="R27">
            <v>8.3760542659803996E-2</v>
          </cell>
          <cell r="S27">
            <v>8.2171631370629133E-2</v>
          </cell>
          <cell r="T27">
            <v>8.4423903770756967E-2</v>
          </cell>
          <cell r="U27">
            <v>8.1682222621614176E-2</v>
          </cell>
          <cell r="V27">
            <v>7.8180892565102023E-2</v>
          </cell>
          <cell r="W27">
            <v>8.3517790064953606E-2</v>
          </cell>
          <cell r="X27">
            <v>8.571248496519733E-2</v>
          </cell>
          <cell r="Y27">
            <v>9.2301855735833133E-2</v>
          </cell>
          <cell r="Z27">
            <v>8.8605591686069254E-2</v>
          </cell>
          <cell r="AA27">
            <v>8.3429065414708445E-2</v>
          </cell>
          <cell r="AC27">
            <v>7.7698469352970062E-2</v>
          </cell>
          <cell r="AD27">
            <v>7.6005140210596525E-2</v>
          </cell>
          <cell r="AE27">
            <v>8.0851554024280042E-2</v>
          </cell>
          <cell r="AF27">
            <v>8.8026941793471439E-2</v>
          </cell>
          <cell r="AG27">
            <v>8.5260892418268924E-2</v>
          </cell>
          <cell r="AH27">
            <v>8.0992843784996757E-2</v>
          </cell>
          <cell r="AI27">
            <v>8.367734923861446E-2</v>
          </cell>
          <cell r="AJ27">
            <v>8.1408916672692955E-2</v>
          </cell>
          <cell r="AK27">
            <v>8.1815045179708085E-2</v>
          </cell>
          <cell r="AL27">
            <v>9.2720132589620946E-2</v>
          </cell>
          <cell r="AM27">
            <v>8.6138782344794274E-2</v>
          </cell>
          <cell r="AN27">
            <v>8.5403932389985518E-2</v>
          </cell>
          <cell r="AP27">
            <v>8.0105688522320306E-2</v>
          </cell>
          <cell r="AQ27">
            <v>7.8194246575537224E-2</v>
          </cell>
          <cell r="AR27">
            <v>8.0472416826407656E-2</v>
          </cell>
          <cell r="AS27">
            <v>8.7704065186805139E-2</v>
          </cell>
          <cell r="AT27">
            <v>8.3296611795381878E-2</v>
          </cell>
          <cell r="AU27">
            <v>8.1196079269235208E-2</v>
          </cell>
          <cell r="AV27">
            <v>8.1515890361901516E-2</v>
          </cell>
          <cell r="AW27">
            <v>7.9111264798766637E-2</v>
          </cell>
          <cell r="AX27">
            <v>8.2093667132179138E-2</v>
          </cell>
          <cell r="AY27">
            <v>9.3304195164857523E-2</v>
          </cell>
          <cell r="AZ27">
            <v>8.7021396065067702E-2</v>
          </cell>
          <cell r="BA27">
            <v>8.5984478301540074E-2</v>
          </cell>
          <cell r="BC27">
            <v>8.2069846871503246E-2</v>
          </cell>
          <cell r="BD27">
            <v>7.8076562838514302E-2</v>
          </cell>
          <cell r="BE27">
            <v>8.2947409084507734E-2</v>
          </cell>
          <cell r="BF27">
            <v>8.706546610975982E-2</v>
          </cell>
          <cell r="BG27">
            <v>8.3765991973485776E-2</v>
          </cell>
          <cell r="BH27">
            <v>8.1675789794242837E-2</v>
          </cell>
          <cell r="BI27">
            <v>8.4343644715444741E-2</v>
          </cell>
          <cell r="BJ27">
            <v>7.8966892156188531E-2</v>
          </cell>
          <cell r="BK27">
            <v>8.3855831660947053E-2</v>
          </cell>
          <cell r="BL27">
            <v>8.016762660150796E-2</v>
          </cell>
          <cell r="BM27">
            <v>8.9726585012547003E-2</v>
          </cell>
          <cell r="BN27">
            <v>8.7338353181350997E-2</v>
          </cell>
          <cell r="BP27">
            <v>8.4272244602939653E-2</v>
          </cell>
          <cell r="BQ27">
            <v>7.8524834655280942E-2</v>
          </cell>
          <cell r="BR27">
            <v>8.1804978056576202E-2</v>
          </cell>
          <cell r="BS27">
            <v>8.741225618406856E-2</v>
          </cell>
          <cell r="BT27">
            <v>8.2799938043607385E-2</v>
          </cell>
          <cell r="BU27">
            <v>8.1648081754203336E-2</v>
          </cell>
          <cell r="BV27">
            <v>8.2664939844786567E-2</v>
          </cell>
          <cell r="BW27">
            <v>8.1267311433465106E-2</v>
          </cell>
          <cell r="BX27">
            <v>8.1896982176628177E-2</v>
          </cell>
          <cell r="BY27">
            <v>8.9043785217945884E-2</v>
          </cell>
          <cell r="BZ27">
            <v>8.3320038056176743E-2</v>
          </cell>
          <cell r="CA27">
            <v>8.5344609974321459E-2</v>
          </cell>
          <cell r="CC27">
            <v>7.7482265602236075E-2</v>
          </cell>
          <cell r="CD27">
            <v>7.5400611694200911E-2</v>
          </cell>
          <cell r="CE27">
            <v>8.1518720549631316E-2</v>
          </cell>
          <cell r="CF27">
            <v>8.4267977268499356E-2</v>
          </cell>
          <cell r="CG27">
            <v>8.2390104742797052E-2</v>
          </cell>
          <cell r="CH27">
            <v>8.1773593133342537E-2</v>
          </cell>
          <cell r="CI27">
            <v>8.331066317546236E-2</v>
          </cell>
          <cell r="CJ27">
            <v>8.2066638262292393E-2</v>
          </cell>
          <cell r="CK27">
            <v>8.4519265966958912E-2</v>
          </cell>
          <cell r="CL27">
            <v>9.2562254587206433E-2</v>
          </cell>
          <cell r="CM27">
            <v>8.9465527691264451E-2</v>
          </cell>
          <cell r="CN27">
            <v>8.5242377326108218E-2</v>
          </cell>
          <cell r="CP27">
            <v>7.953026454897863E-2</v>
          </cell>
          <cell r="CQ27">
            <v>7.6904074052991656E-2</v>
          </cell>
          <cell r="CR27">
            <v>8.2073309801097394E-2</v>
          </cell>
          <cell r="CS27">
            <v>8.6812988438334057E-2</v>
          </cell>
          <cell r="CT27">
            <v>8.3205843959402101E-2</v>
          </cell>
          <cell r="CU27">
            <v>8.1178778903365403E-2</v>
          </cell>
          <cell r="CV27">
            <v>8.1231384259582012E-2</v>
          </cell>
          <cell r="CW27">
            <v>7.9922086510707507E-2</v>
          </cell>
          <cell r="CX27">
            <v>8.4470770929096939E-2</v>
          </cell>
          <cell r="CY27">
            <v>9.3699413314367694E-2</v>
          </cell>
          <cell r="CZ27">
            <v>8.7598311256139164E-2</v>
          </cell>
          <cell r="DA27">
            <v>8.3372774025937485E-2</v>
          </cell>
          <cell r="DC27">
            <v>7.9719890853634789E-2</v>
          </cell>
          <cell r="DD27">
            <v>7.6677607991248189E-2</v>
          </cell>
          <cell r="DE27">
            <v>8.2899827924435954E-2</v>
          </cell>
          <cell r="DF27">
            <v>8.7264886573010306E-2</v>
          </cell>
          <cell r="DG27">
            <v>8.3702186524729882E-2</v>
          </cell>
          <cell r="DH27">
            <v>8.0758072026394026E-2</v>
          </cell>
          <cell r="DI27">
            <v>8.1287697373621695E-2</v>
          </cell>
          <cell r="DJ27">
            <v>8.0002534585424778E-2</v>
          </cell>
          <cell r="DK27">
            <v>8.2714338098244689E-2</v>
          </cell>
          <cell r="DL27">
            <v>9.2558330775727504E-2</v>
          </cell>
          <cell r="DM27">
            <v>8.7172882994937306E-2</v>
          </cell>
          <cell r="DN27">
            <v>8.5241744278590895E-2</v>
          </cell>
          <cell r="DP27">
            <v>8.2087971608501287E-2</v>
          </cell>
          <cell r="DQ27">
            <v>7.7725769812205428E-2</v>
          </cell>
          <cell r="DR27">
            <v>8.1500986072567089E-2</v>
          </cell>
          <cell r="DS27">
            <v>8.8392368726082013E-2</v>
          </cell>
          <cell r="DT27">
            <v>8.3747222039366687E-2</v>
          </cell>
          <cell r="DU27">
            <v>7.9236349063914358E-2</v>
          </cell>
          <cell r="DV27">
            <v>8.1957393503970272E-2</v>
          </cell>
          <cell r="DW27">
            <v>7.9505974371737231E-2</v>
          </cell>
          <cell r="DX27">
            <v>8.3636045870178727E-2</v>
          </cell>
          <cell r="DY27">
            <v>9.4698921614256415E-2</v>
          </cell>
          <cell r="DZ27">
            <v>8.7417960417742149E-2</v>
          </cell>
          <cell r="EA27">
            <v>8.0093036899478345E-2</v>
          </cell>
          <cell r="EC27">
            <v>8.3805610059930993E-2</v>
          </cell>
          <cell r="ED27">
            <v>7.8579542244917824E-2</v>
          </cell>
          <cell r="EE27">
            <v>8.4594496143252998E-2</v>
          </cell>
          <cell r="EF27">
            <v>8.9091267812986513E-2</v>
          </cell>
          <cell r="EG27">
            <v>8.2277521382238525E-2</v>
          </cell>
          <cell r="EH27">
            <v>8.0262957994614068E-2</v>
          </cell>
          <cell r="EI27">
            <v>8.202623031102696E-2</v>
          </cell>
          <cell r="EJ27">
            <v>7.8841571604456817E-2</v>
          </cell>
          <cell r="EK27">
            <v>8.2413413664804633E-2</v>
          </cell>
          <cell r="EL27">
            <v>8.9898756846509553E-2</v>
          </cell>
          <cell r="EM27">
            <v>8.2466046401958787E-2</v>
          </cell>
          <cell r="EN27">
            <v>8.5742585533302343E-2</v>
          </cell>
        </row>
        <row r="57">
          <cell r="C57">
            <v>5.8980449379031907E-2</v>
          </cell>
          <cell r="D57">
            <v>7.8961140123754769E-2</v>
          </cell>
          <cell r="E57">
            <v>0.10019418966954843</v>
          </cell>
          <cell r="F57">
            <v>8.4283253609514192E-2</v>
          </cell>
          <cell r="G57">
            <v>7.9850353271602226E-2</v>
          </cell>
          <cell r="H57">
            <v>9.7009259665598813E-2</v>
          </cell>
          <cell r="I57">
            <v>7.8926580945275812E-2</v>
          </cell>
          <cell r="J57">
            <v>0.10024081713257559</v>
          </cell>
          <cell r="K57">
            <v>9.3496291745293364E-2</v>
          </cell>
          <cell r="L57">
            <v>8.1819677886514244E-2</v>
          </cell>
          <cell r="M57">
            <v>6.5383771448632999E-2</v>
          </cell>
          <cell r="N57">
            <v>8.0854215122657655E-2</v>
          </cell>
          <cell r="P57">
            <v>6.8611642637986206E-2</v>
          </cell>
          <cell r="Q57">
            <v>6.5517881297218833E-2</v>
          </cell>
          <cell r="R57">
            <v>0.10060456599914222</v>
          </cell>
          <cell r="S57">
            <v>8.2457688627890866E-2</v>
          </cell>
          <cell r="T57">
            <v>8.4583567021873252E-2</v>
          </cell>
          <cell r="U57">
            <v>8.7155653063244368E-2</v>
          </cell>
          <cell r="V57">
            <v>9.3199663488502518E-2</v>
          </cell>
          <cell r="W57">
            <v>9.7281514961565105E-2</v>
          </cell>
          <cell r="X57">
            <v>7.8202632707597905E-2</v>
          </cell>
          <cell r="Y57">
            <v>7.9190722839893105E-2</v>
          </cell>
          <cell r="Z57">
            <v>7.263575929530533E-2</v>
          </cell>
          <cell r="AA57">
            <v>9.055870805978028E-2</v>
          </cell>
          <cell r="AC57">
            <v>7.7191389798132795E-2</v>
          </cell>
          <cell r="AD57">
            <v>7.1463326982335137E-2</v>
          </cell>
          <cell r="AE57">
            <v>8.180553711580342E-2</v>
          </cell>
          <cell r="AF57">
            <v>8.3799463235227675E-2</v>
          </cell>
          <cell r="AG57">
            <v>0.10027950416336778</v>
          </cell>
          <cell r="AH57">
            <v>8.0288804749554951E-2</v>
          </cell>
          <cell r="AI57">
            <v>7.5574213881507202E-2</v>
          </cell>
          <cell r="AJ57">
            <v>8.1706831343114475E-2</v>
          </cell>
          <cell r="AK57">
            <v>8.4819191182655032E-2</v>
          </cell>
          <cell r="AL57">
            <v>0.10410609063275265</v>
          </cell>
          <cell r="AM57">
            <v>7.6158802295812858E-2</v>
          </cell>
          <cell r="AN57">
            <v>8.2806844619736017E-2</v>
          </cell>
          <cell r="AP57">
            <v>7.6148902674331706E-2</v>
          </cell>
          <cell r="AQ57">
            <v>6.8147362468421513E-2</v>
          </cell>
          <cell r="AR57">
            <v>8.0697056842691559E-2</v>
          </cell>
          <cell r="AS57">
            <v>6.2781861944126327E-2</v>
          </cell>
          <cell r="AT57">
            <v>8.6148163830168142E-2</v>
          </cell>
          <cell r="AU57">
            <v>7.3947999579427173E-2</v>
          </cell>
          <cell r="AV57">
            <v>0.10526220442681322</v>
          </cell>
          <cell r="AW57">
            <v>9.1450081130772576E-2</v>
          </cell>
          <cell r="AX57">
            <v>9.4081858249905517E-2</v>
          </cell>
          <cell r="AY57">
            <v>7.9371755124310536E-2</v>
          </cell>
          <cell r="AZ57">
            <v>9.373765632947903E-2</v>
          </cell>
          <cell r="BA57">
            <v>8.8225097399552713E-2</v>
          </cell>
          <cell r="BC57">
            <v>8.0325955338586205E-2</v>
          </cell>
          <cell r="BD57">
            <v>7.5529749601603052E-2</v>
          </cell>
          <cell r="BE57">
            <v>9.9302641689827456E-2</v>
          </cell>
          <cell r="BF57">
            <v>8.6999083191861989E-2</v>
          </cell>
          <cell r="BG57">
            <v>9.0418901757176429E-2</v>
          </cell>
          <cell r="BH57">
            <v>9.8720530627468051E-2</v>
          </cell>
          <cell r="BI57">
            <v>9.3303607846481132E-2</v>
          </cell>
          <cell r="BJ57">
            <v>6.9633105535661349E-2</v>
          </cell>
          <cell r="BK57">
            <v>8.6650957948686269E-2</v>
          </cell>
          <cell r="BL57">
            <v>8.5663987635343344E-2</v>
          </cell>
          <cell r="BM57">
            <v>6.0719823634447681E-2</v>
          </cell>
          <cell r="BN57">
            <v>7.2731655192857014E-2</v>
          </cell>
          <cell r="BP57">
            <v>6.7180052099414647E-2</v>
          </cell>
          <cell r="BQ57">
            <v>6.1282106416328058E-2</v>
          </cell>
          <cell r="BR57">
            <v>7.4946664467533744E-2</v>
          </cell>
          <cell r="BS57">
            <v>7.9040343236467733E-2</v>
          </cell>
          <cell r="BT57">
            <v>8.6941837346929798E-2</v>
          </cell>
          <cell r="BU57">
            <v>9.7084801260518189E-2</v>
          </cell>
          <cell r="BV57">
            <v>8.5947934216349595E-2</v>
          </cell>
          <cell r="BW57">
            <v>8.9639829970293822E-2</v>
          </cell>
          <cell r="BX57">
            <v>8.7144696625201565E-2</v>
          </cell>
          <cell r="BY57">
            <v>8.6796937862449963E-2</v>
          </cell>
          <cell r="BZ57">
            <v>8.2785189913135437E-2</v>
          </cell>
          <cell r="CA57">
            <v>0.10120960658537746</v>
          </cell>
          <cell r="CC57">
            <v>5.6657278836490937E-2</v>
          </cell>
          <cell r="CD57">
            <v>7.33512162431183E-2</v>
          </cell>
          <cell r="CE57">
            <v>7.5694985392169581E-2</v>
          </cell>
          <cell r="CF57">
            <v>8.1490291636501455E-2</v>
          </cell>
          <cell r="CG57">
            <v>7.5589170537079142E-2</v>
          </cell>
          <cell r="CH57">
            <v>8.9499938125211856E-2</v>
          </cell>
          <cell r="CI57">
            <v>8.2610613887572015E-2</v>
          </cell>
          <cell r="CJ57">
            <v>8.7964427078320334E-2</v>
          </cell>
          <cell r="CK57">
            <v>9.0730259999653257E-2</v>
          </cell>
          <cell r="CL57">
            <v>9.4213780681077011E-2</v>
          </cell>
          <cell r="CM57">
            <v>0.10479317380598099</v>
          </cell>
          <cell r="CN57">
            <v>8.7404863776825117E-2</v>
          </cell>
          <cell r="CP57">
            <v>7.6961043372662602E-2</v>
          </cell>
          <cell r="CQ57">
            <v>7.9386844570590573E-2</v>
          </cell>
          <cell r="CR57">
            <v>0.10284710587536271</v>
          </cell>
          <cell r="CS57">
            <v>0.10015617685682683</v>
          </cell>
          <cell r="CT57">
            <v>9.5351622813065362E-2</v>
          </cell>
          <cell r="CU57">
            <v>0.10161201265748622</v>
          </cell>
          <cell r="CV57">
            <v>8.5754350788962402E-2</v>
          </cell>
          <cell r="CW57">
            <v>7.4046708657074328E-2</v>
          </cell>
          <cell r="CX57">
            <v>7.0552702735491801E-2</v>
          </cell>
          <cell r="CY57">
            <v>7.3242448147685671E-2</v>
          </cell>
          <cell r="CZ57">
            <v>6.7246594320701694E-2</v>
          </cell>
          <cell r="DA57">
            <v>7.2842389204089836E-2</v>
          </cell>
          <cell r="DC57">
            <v>7.6067892990312164E-2</v>
          </cell>
          <cell r="DD57">
            <v>8.6558753362639088E-2</v>
          </cell>
          <cell r="DE57">
            <v>0.10500302455515213</v>
          </cell>
          <cell r="DF57">
            <v>9.2796264111833088E-2</v>
          </cell>
          <cell r="DG57">
            <v>9.8770367213204438E-2</v>
          </cell>
          <cell r="DH57">
            <v>0.11294716977968619</v>
          </cell>
          <cell r="DI57">
            <v>8.3062976488771645E-2</v>
          </cell>
          <cell r="DJ57">
            <v>9.2055457678509423E-2</v>
          </cell>
          <cell r="DK57">
            <v>6.6111789852760866E-2</v>
          </cell>
          <cell r="DL57">
            <v>6.9853325620827994E-2</v>
          </cell>
          <cell r="DM57">
            <v>5.2154273050044365E-2</v>
          </cell>
          <cell r="DN57">
            <v>6.4618705296258599E-2</v>
          </cell>
          <cell r="DP57">
            <v>6.2135425958405446E-2</v>
          </cell>
          <cell r="DQ57">
            <v>7.3867440820553687E-2</v>
          </cell>
          <cell r="DR57">
            <v>7.9460053922011567E-2</v>
          </cell>
          <cell r="DS57">
            <v>9.0673082938108621E-2</v>
          </cell>
          <cell r="DT57">
            <v>7.7920473142096311E-2</v>
          </cell>
          <cell r="DU57">
            <v>9.4777087083816991E-2</v>
          </cell>
          <cell r="DV57">
            <v>8.9464432865087623E-2</v>
          </cell>
          <cell r="DW57">
            <v>7.9649653661900799E-2</v>
          </cell>
          <cell r="DX57">
            <v>8.9794591271615723E-2</v>
          </cell>
          <cell r="DY57">
            <v>8.1319367053511921E-2</v>
          </cell>
          <cell r="DZ57">
            <v>7.4293750622667173E-2</v>
          </cell>
          <cell r="EA57">
            <v>0.10664464066022414</v>
          </cell>
          <cell r="EC57">
            <v>7.9406403558977726E-2</v>
          </cell>
          <cell r="ED57">
            <v>8.9599665023940636E-2</v>
          </cell>
          <cell r="EE57">
            <v>9.787081556809811E-2</v>
          </cell>
          <cell r="EF57">
            <v>8.0148809970396639E-2</v>
          </cell>
          <cell r="EG57">
            <v>7.3395341060362149E-2</v>
          </cell>
          <cell r="EH57">
            <v>8.5292064397146705E-2</v>
          </cell>
          <cell r="EI57">
            <v>8.1114152667053949E-2</v>
          </cell>
          <cell r="EJ57">
            <v>7.9223124209094234E-2</v>
          </cell>
          <cell r="EK57">
            <v>8.0761884754802241E-2</v>
          </cell>
          <cell r="EL57">
            <v>7.7238848362597298E-2</v>
          </cell>
          <cell r="EM57">
            <v>7.7536811282290924E-2</v>
          </cell>
          <cell r="EN57">
            <v>9.8412079145239417E-2</v>
          </cell>
        </row>
        <row r="70">
          <cell r="C70">
            <v>8.6244025665558874E-2</v>
          </cell>
          <cell r="D70">
            <v>8.0279814121049134E-2</v>
          </cell>
          <cell r="E70">
            <v>8.5376510020871085E-2</v>
          </cell>
          <cell r="F70">
            <v>8.4745770587416086E-2</v>
          </cell>
          <cell r="G70">
            <v>8.9048831392901276E-2</v>
          </cell>
          <cell r="H70">
            <v>8.3026404895419528E-2</v>
          </cell>
          <cell r="I70">
            <v>8.8568840144394326E-2</v>
          </cell>
          <cell r="J70">
            <v>8.4724595479094458E-2</v>
          </cell>
          <cell r="K70">
            <v>7.6909121878214845E-2</v>
          </cell>
          <cell r="L70">
            <v>8.1068802639892121E-2</v>
          </cell>
          <cell r="M70">
            <v>7.8088289979235115E-2</v>
          </cell>
          <cell r="N70">
            <v>8.1918993195953124E-2</v>
          </cell>
          <cell r="P70">
            <v>8.9837499425673373E-2</v>
          </cell>
          <cell r="Q70">
            <v>8.1768044280384006E-2</v>
          </cell>
          <cell r="R70">
            <v>8.6899337339942137E-2</v>
          </cell>
          <cell r="S70">
            <v>8.3696121854449565E-2</v>
          </cell>
          <cell r="T70">
            <v>8.3652831569719005E-2</v>
          </cell>
          <cell r="U70">
            <v>8.3180622206216331E-2</v>
          </cell>
          <cell r="V70">
            <v>8.6158754769566873E-2</v>
          </cell>
          <cell r="W70">
            <v>8.3709998648174549E-2</v>
          </cell>
          <cell r="X70">
            <v>8.1015709592834953E-2</v>
          </cell>
          <cell r="Y70">
            <v>8.2752964654146485E-2</v>
          </cell>
          <cell r="Z70">
            <v>8.1882312041152858E-2</v>
          </cell>
          <cell r="AA70">
            <v>7.5445803617739879E-2</v>
          </cell>
          <cell r="AC70">
            <v>8.2813311753022506E-2</v>
          </cell>
          <cell r="AD70">
            <v>7.9269098196234344E-2</v>
          </cell>
          <cell r="AE70">
            <v>8.1159736358266538E-2</v>
          </cell>
          <cell r="AF70">
            <v>8.1335128544617122E-2</v>
          </cell>
          <cell r="AG70">
            <v>8.5512322091739604E-2</v>
          </cell>
          <cell r="AH70">
            <v>7.933445847003591E-2</v>
          </cell>
          <cell r="AI70">
            <v>8.0773504579007685E-2</v>
          </cell>
          <cell r="AJ70">
            <v>8.4177509806511841E-2</v>
          </cell>
          <cell r="AK70">
            <v>8.1733088276231491E-2</v>
          </cell>
          <cell r="AL70">
            <v>9.1757852045292299E-2</v>
          </cell>
          <cell r="AM70">
            <v>8.6272003499937244E-2</v>
          </cell>
          <cell r="AN70">
            <v>8.586198637910343E-2</v>
          </cell>
          <cell r="AP70">
            <v>8.4903909802456101E-2</v>
          </cell>
          <cell r="AQ70">
            <v>7.8951096842735949E-2</v>
          </cell>
          <cell r="AR70">
            <v>8.699790452542211E-2</v>
          </cell>
          <cell r="AS70">
            <v>8.5941352448426406E-2</v>
          </cell>
          <cell r="AT70">
            <v>8.5013933799268873E-2</v>
          </cell>
          <cell r="AU70">
            <v>8.0868281072578263E-2</v>
          </cell>
          <cell r="AV70">
            <v>8.4781017501922531E-2</v>
          </cell>
          <cell r="AW70">
            <v>8.4258564370858338E-2</v>
          </cell>
          <cell r="AX70">
            <v>7.8503472897808166E-2</v>
          </cell>
          <cell r="AY70">
            <v>8.5557040557804928E-2</v>
          </cell>
          <cell r="AZ70">
            <v>8.2854761117957046E-2</v>
          </cell>
          <cell r="BA70">
            <v>8.1368665062761289E-2</v>
          </cell>
          <cell r="BC70">
            <v>8.4264394778879509E-2</v>
          </cell>
          <cell r="BD70">
            <v>7.6591720593620224E-2</v>
          </cell>
          <cell r="BE70">
            <v>8.6368769218223077E-2</v>
          </cell>
          <cell r="BF70">
            <v>8.4347479864339131E-2</v>
          </cell>
          <cell r="BG70">
            <v>8.3740875591437572E-2</v>
          </cell>
          <cell r="BH70">
            <v>8.1733913457833041E-2</v>
          </cell>
          <cell r="BI70">
            <v>8.6717739369314484E-2</v>
          </cell>
          <cell r="BJ70">
            <v>8.5009410233408966E-2</v>
          </cell>
          <cell r="BK70">
            <v>8.2017579627204448E-2</v>
          </cell>
          <cell r="BL70">
            <v>8.5044652636864129E-2</v>
          </cell>
          <cell r="BM70">
            <v>8.2703815102105435E-2</v>
          </cell>
          <cell r="BN70">
            <v>8.1459649526769998E-2</v>
          </cell>
          <cell r="BP70">
            <v>8.1329431824039469E-2</v>
          </cell>
          <cell r="BQ70">
            <v>7.5013434093151046E-2</v>
          </cell>
          <cell r="BR70">
            <v>8.6227973046179573E-2</v>
          </cell>
          <cell r="BS70">
            <v>8.3491982200685169E-2</v>
          </cell>
          <cell r="BT70">
            <v>8.3262618851844175E-2</v>
          </cell>
          <cell r="BU70">
            <v>8.2794391517266475E-2</v>
          </cell>
          <cell r="BV70">
            <v>8.6581550803083066E-2</v>
          </cell>
          <cell r="BW70">
            <v>8.4458864585303939E-2</v>
          </cell>
          <cell r="BX70">
            <v>8.3198746326768117E-2</v>
          </cell>
          <cell r="BY70">
            <v>8.5673533851122322E-2</v>
          </cell>
          <cell r="BZ70">
            <v>8.229958807677773E-2</v>
          </cell>
          <cell r="CA70">
            <v>8.566788482377892E-2</v>
          </cell>
          <cell r="CC70">
            <v>8.8337338433318646E-2</v>
          </cell>
          <cell r="CD70">
            <v>8.0977094811224573E-2</v>
          </cell>
          <cell r="CE70">
            <v>8.6110062782730687E-2</v>
          </cell>
          <cell r="CF70">
            <v>8.1012447357645012E-2</v>
          </cell>
          <cell r="CG70">
            <v>8.0375514487173477E-2</v>
          </cell>
          <cell r="CH70">
            <v>7.8941583895832348E-2</v>
          </cell>
          <cell r="CI70">
            <v>8.3523847901604595E-2</v>
          </cell>
          <cell r="CJ70">
            <v>8.1609657532968852E-2</v>
          </cell>
          <cell r="CK70">
            <v>8.2426092631759665E-2</v>
          </cell>
          <cell r="CL70">
            <v>8.9241698315457682E-2</v>
          </cell>
          <cell r="CM70">
            <v>8.5258275137519449E-2</v>
          </cell>
          <cell r="CN70">
            <v>8.2186386712765E-2</v>
          </cell>
          <cell r="CP70">
            <v>8.5789521161050847E-2</v>
          </cell>
          <cell r="CQ70">
            <v>8.2006582562006464E-2</v>
          </cell>
          <cell r="CR70">
            <v>8.8020357988940784E-2</v>
          </cell>
          <cell r="CS70">
            <v>8.5148747530047447E-2</v>
          </cell>
          <cell r="CT70">
            <v>8.5876680086686627E-2</v>
          </cell>
          <cell r="CU70">
            <v>8.3205097140304857E-2</v>
          </cell>
          <cell r="CV70">
            <v>8.5547723384104948E-2</v>
          </cell>
          <cell r="CW70">
            <v>8.1646266420776506E-2</v>
          </cell>
          <cell r="CX70">
            <v>7.8172351601772203E-2</v>
          </cell>
          <cell r="CY70">
            <v>8.3824350832640712E-2</v>
          </cell>
          <cell r="CZ70">
            <v>8.1097730167011869E-2</v>
          </cell>
          <cell r="DA70">
            <v>7.966459112465675E-2</v>
          </cell>
          <cell r="DC70">
            <v>8.7470698098928351E-2</v>
          </cell>
          <cell r="DD70">
            <v>8.0488382721109891E-2</v>
          </cell>
          <cell r="DE70">
            <v>8.7937140226820185E-2</v>
          </cell>
          <cell r="DF70">
            <v>8.4844701491222738E-2</v>
          </cell>
          <cell r="DG70">
            <v>9.0208522062613691E-2</v>
          </cell>
          <cell r="DH70">
            <v>8.3345291273316413E-2</v>
          </cell>
          <cell r="DI70">
            <v>8.1027463149257586E-2</v>
          </cell>
          <cell r="DJ70">
            <v>8.0820697996667343E-2</v>
          </cell>
          <cell r="DK70">
            <v>7.7234569523726967E-2</v>
          </cell>
          <cell r="DL70">
            <v>8.0699040389336008E-2</v>
          </cell>
          <cell r="DM70">
            <v>7.9636779469790545E-2</v>
          </cell>
          <cell r="DN70">
            <v>8.6286713597210268E-2</v>
          </cell>
          <cell r="DP70">
            <v>8.747908613195915E-2</v>
          </cell>
          <cell r="DQ70">
            <v>7.9317945951675073E-2</v>
          </cell>
          <cell r="DR70">
            <v>8.6047473454600426E-2</v>
          </cell>
          <cell r="DS70">
            <v>8.3701214042922426E-2</v>
          </cell>
          <cell r="DT70">
            <v>8.0814386132843447E-2</v>
          </cell>
          <cell r="DU70">
            <v>8.0199829030977679E-2</v>
          </cell>
          <cell r="DV70">
            <v>8.5484193063304403E-2</v>
          </cell>
          <cell r="DW70">
            <v>8.2276217715314626E-2</v>
          </cell>
          <cell r="DX70">
            <v>7.9971883058308421E-2</v>
          </cell>
          <cell r="DY70">
            <v>8.6627103864030955E-2</v>
          </cell>
          <cell r="DZ70">
            <v>8.2471145557976813E-2</v>
          </cell>
          <cell r="EA70">
            <v>8.5609521996086554E-2</v>
          </cell>
          <cell r="EC70">
            <v>8.9543518616543971E-2</v>
          </cell>
          <cell r="ED70">
            <v>7.8222364636960987E-2</v>
          </cell>
          <cell r="EE70">
            <v>8.3199457817528091E-2</v>
          </cell>
          <cell r="EF70">
            <v>8.4309588254709258E-2</v>
          </cell>
          <cell r="EG70">
            <v>8.0847853314832005E-2</v>
          </cell>
          <cell r="EH70">
            <v>8.010124530492134E-2</v>
          </cell>
          <cell r="EI70">
            <v>8.7400755515221487E-2</v>
          </cell>
          <cell r="EJ70">
            <v>8.409068220748632E-2</v>
          </cell>
          <cell r="EK70">
            <v>8.0958564419174636E-2</v>
          </cell>
          <cell r="EL70">
            <v>8.648675986402915E-2</v>
          </cell>
          <cell r="EM70">
            <v>7.9871771379556603E-2</v>
          </cell>
          <cell r="EN70">
            <v>8.4967438669036138E-2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-Seas Monthly Avg."/>
      <sheetName val="2002 Forecast"/>
      <sheetName val="2002 Data"/>
      <sheetName val="Hist-Seas Gph &amp; DTs"/>
      <sheetName val="Hist-Seas Gph &amp; DTs 2002"/>
      <sheetName val="Downtimes"/>
    </sheetNames>
    <sheetDataSet>
      <sheetData sheetId="0">
        <row r="13">
          <cell r="E13" t="str">
            <v>January</v>
          </cell>
          <cell r="F13" t="str">
            <v>February</v>
          </cell>
          <cell r="G13" t="str">
            <v>March</v>
          </cell>
          <cell r="H13" t="str">
            <v>April</v>
          </cell>
          <cell r="I13" t="str">
            <v>May</v>
          </cell>
          <cell r="J13" t="str">
            <v>June</v>
          </cell>
          <cell r="K13" t="str">
            <v>July</v>
          </cell>
          <cell r="L13" t="str">
            <v>August</v>
          </cell>
          <cell r="M13" t="str">
            <v>September</v>
          </cell>
          <cell r="N13" t="str">
            <v>October</v>
          </cell>
          <cell r="O13" t="str">
            <v>November</v>
          </cell>
          <cell r="P13" t="str">
            <v>December</v>
          </cell>
        </row>
      </sheetData>
      <sheetData sheetId="1">
        <row r="29">
          <cell r="B29" t="str">
            <v>TOTAL DOWNTIMES</v>
          </cell>
          <cell r="E29">
            <v>35</v>
          </cell>
          <cell r="F29">
            <v>24</v>
          </cell>
          <cell r="G29">
            <v>24</v>
          </cell>
          <cell r="H29">
            <v>13</v>
          </cell>
          <cell r="I29">
            <v>13</v>
          </cell>
          <cell r="J29">
            <v>13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41">
          <cell r="E41">
            <v>141.657481870178</v>
          </cell>
          <cell r="F41">
            <v>77.902958161357134</v>
          </cell>
          <cell r="G41">
            <v>68.094419768523323</v>
          </cell>
          <cell r="H41">
            <v>17.589535425970382</v>
          </cell>
          <cell r="I41">
            <v>52.106172118911957</v>
          </cell>
          <cell r="J41">
            <v>24.480113820014481</v>
          </cell>
          <cell r="K41">
            <v>103.35899649492185</v>
          </cell>
          <cell r="L41">
            <v>59.15955821388502</v>
          </cell>
          <cell r="M41">
            <v>53.160242335056523</v>
          </cell>
          <cell r="N41">
            <v>10.606090582438128</v>
          </cell>
          <cell r="O41">
            <v>27.204800125427568</v>
          </cell>
          <cell r="P41">
            <v>34.461283538611013</v>
          </cell>
        </row>
      </sheetData>
      <sheetData sheetId="2"/>
      <sheetData sheetId="3" refreshError="1"/>
      <sheetData sheetId="4" refreshError="1"/>
      <sheetData sheetId="5">
        <row r="113">
          <cell r="K113">
            <v>15831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54"/>
  <sheetViews>
    <sheetView topLeftCell="A10" zoomScale="75" zoomScaleNormal="70" workbookViewId="0">
      <selection activeCell="D48" sqref="D48:E49"/>
    </sheetView>
  </sheetViews>
  <sheetFormatPr defaultRowHeight="13.2" x14ac:dyDescent="0.25"/>
  <cols>
    <col min="1" max="1" width="2.6640625" customWidth="1"/>
    <col min="2" max="2" width="3.44140625" customWidth="1"/>
    <col min="3" max="3" width="42.88671875" customWidth="1"/>
    <col min="4" max="4" width="14.5546875" customWidth="1"/>
    <col min="5" max="16" width="12.33203125" customWidth="1"/>
    <col min="17" max="17" width="13.44140625" customWidth="1"/>
  </cols>
  <sheetData>
    <row r="5" spans="1:17" x14ac:dyDescent="0.25">
      <c r="A5" t="s">
        <v>0</v>
      </c>
      <c r="B5">
        <f>B4*0.975</f>
        <v>0</v>
      </c>
    </row>
    <row r="6" spans="1:17" ht="13.8" thickBot="1" x14ac:dyDescent="0.3">
      <c r="B6" s="1" t="s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3.8" thickBot="1" x14ac:dyDescent="0.3">
      <c r="A7" s="3"/>
      <c r="B7" s="4" t="s">
        <v>2</v>
      </c>
      <c r="C7" s="5"/>
      <c r="D7" s="6"/>
      <c r="E7" s="7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 t="s">
        <v>8</v>
      </c>
      <c r="K7" s="7" t="s">
        <v>9</v>
      </c>
      <c r="L7" s="7" t="s">
        <v>10</v>
      </c>
      <c r="M7" s="7" t="s">
        <v>11</v>
      </c>
      <c r="N7" s="7" t="s">
        <v>12</v>
      </c>
      <c r="O7" s="7" t="s">
        <v>13</v>
      </c>
      <c r="P7" s="7" t="s">
        <v>14</v>
      </c>
      <c r="Q7" s="8" t="s">
        <v>15</v>
      </c>
    </row>
    <row r="8" spans="1:17" x14ac:dyDescent="0.25">
      <c r="A8" s="3"/>
      <c r="B8" s="9" t="s">
        <v>16</v>
      </c>
      <c r="C8" s="10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1:17" x14ac:dyDescent="0.25">
      <c r="A9" s="3"/>
      <c r="B9" s="14"/>
      <c r="C9" s="15" t="s">
        <v>17</v>
      </c>
      <c r="D9" s="16"/>
      <c r="E9" s="17">
        <f>AVERAGE('[1]Micro-Data'!C70,'[1]Micro-Data'!P70,'[1]Micro-Data'!AC70,'[1]Micro-Data'!AP70,'[1]Micro-Data'!BC70,'[1]Micro-Data'!BP70,'[1]Micro-Data'!CC70,'[1]Micro-Data'!CP70,'[1]Micro-Data'!DC70,'[1]Micro-Data'!DP70,'[1]Micro-Data'!EC70)</f>
        <v>8.6182975971948253E-2</v>
      </c>
      <c r="F9" s="17">
        <f>AVERAGE('[1]Micro-Data'!D70,'[1]Micro-Data'!Q70,'[1]Micro-Data'!AD70,'[1]Micro-Data'!AQ70,'[1]Micro-Data'!BD70,'[1]Micro-Data'!BQ70,'[1]Micro-Data'!CD70,'[1]Micro-Data'!CQ70,'[1]Micro-Data'!DD70,'[1]Micro-Data'!DQ70,'[1]Micro-Data'!ED70)</f>
        <v>7.9353234437286521E-2</v>
      </c>
      <c r="G9" s="17">
        <f>AVERAGE('[1]Micro-Data'!E70,'[1]Micro-Data'!R70,'[1]Micro-Data'!AE70,'[1]Micro-Data'!AR70,'[1]Micro-Data'!BE70,'[1]Micro-Data'!BR70,'[1]Micro-Data'!CE70,'[1]Micro-Data'!CR70,'[1]Micro-Data'!DE70,'[1]Micro-Data'!DR70,'[1]Micro-Data'!EE70)</f>
        <v>8.5849520252684067E-2</v>
      </c>
      <c r="H9" s="17">
        <f>AVERAGE('[1]Micro-Data'!F70,'[1]Micro-Data'!S70,'[1]Micro-Data'!AF70,'[1]Micro-Data'!AS70,'[1]Micro-Data'!BF70,'[1]Micro-Data'!BS70,'[1]Micro-Data'!CF70,'[1]Micro-Data'!CS70,'[1]Micro-Data'!DF70,'[1]Micro-Data'!DS70,'[1]Micro-Data'!EF70)</f>
        <v>8.3870412197861843E-2</v>
      </c>
      <c r="I9" s="17">
        <f>AVERAGE('[1]Micro-Data'!G70,'[1]Micro-Data'!T70,'[1]Micro-Data'!AG70,'[1]Micro-Data'!AT70,'[1]Micro-Data'!BG70,'[1]Micro-Data'!BT70,'[1]Micro-Data'!CG70,'[1]Micro-Data'!CT70,'[1]Micro-Data'!DG70,'[1]Micro-Data'!DT70,'[1]Micro-Data'!EG70)</f>
        <v>8.4395851761914512E-2</v>
      </c>
      <c r="J9" s="17">
        <f>AVERAGE('[1]Micro-Data'!H70,'[1]Micro-Data'!U70,'[1]Micro-Data'!AH70,'[1]Micro-Data'!AU70,'[1]Micro-Data'!BH70,'[1]Micro-Data'!BU70,'[1]Micro-Data'!CH70,'[1]Micro-Data'!CU70,'[1]Micro-Data'!DH70,'[1]Micro-Data'!DU70,'[1]Micro-Data'!EH70)</f>
        <v>8.1521010751336567E-2</v>
      </c>
      <c r="K9" s="17">
        <f>AVERAGE('[1]Micro-Data'!I70,'[1]Micro-Data'!V70,'[1]Micro-Data'!AI70,'[1]Micro-Data'!AV70,'[1]Micro-Data'!BI70,'[1]Micro-Data'!BV70,'[1]Micro-Data'!CI70,'[1]Micro-Data'!CV70,'[1]Micro-Data'!DI70,'[1]Micro-Data'!DV70,'[1]Micro-Data'!EI70)</f>
        <v>8.5142308198252914E-2</v>
      </c>
      <c r="L9" s="17">
        <f>AVERAGE('[1]Micro-Data'!J70,'[1]Micro-Data'!W70,'[1]Micro-Data'!AJ70,'[1]Micro-Data'!AW70,'[1]Micro-Data'!BJ70,'[1]Micro-Data'!BW70,'[1]Micro-Data'!CJ70,'[1]Micro-Data'!CW70,'[1]Micro-Data'!DJ70,'[1]Micro-Data'!DW70,'[1]Micro-Data'!EJ70)</f>
        <v>8.334386045423324E-2</v>
      </c>
      <c r="M9" s="17">
        <f>AVERAGE('[1]Micro-Data'!K70,'[1]Micro-Data'!X70,'[1]Micro-Data'!AK70,'[1]Micro-Data'!AX70,'[1]Micro-Data'!BK70,'[1]Micro-Data'!BX70,'[1]Micro-Data'!CK70,'[1]Micro-Data'!CX70,'[1]Micro-Data'!DK70,'[1]Micro-Data'!DX70,'[1]Micro-Data'!EK70)</f>
        <v>8.0194652712163986E-2</v>
      </c>
      <c r="N9" s="17">
        <f>AVERAGE('[1]Micro-Data'!L70,'[1]Micro-Data'!Y70,'[1]Micro-Data'!AL70,'[1]Micro-Data'!AY70,'[1]Micro-Data'!BL70,'[1]Micro-Data'!BY70,'[1]Micro-Data'!CL70,'[1]Micro-Data'!CY70,'[1]Micro-Data'!DL70,'[1]Micro-Data'!DY70,'[1]Micro-Data'!EL70)</f>
        <v>8.5339436331874255E-2</v>
      </c>
      <c r="O9" s="17">
        <f>AVERAGE('[1]Micro-Data'!M70,'[1]Micro-Data'!Z70,'[1]Micro-Data'!AM70,'[1]Micro-Data'!AZ70,'[1]Micro-Data'!BM70,'[1]Micro-Data'!BZ70,'[1]Micro-Data'!CM70,'[1]Micro-Data'!CZ70,'[1]Micro-Data'!DM70,'[1]Micro-Data'!DZ70,'[1]Micro-Data'!EM70)</f>
        <v>8.203967922991097E-2</v>
      </c>
      <c r="P9" s="17">
        <f>AVERAGE('[1]Micro-Data'!N70,'[1]Micro-Data'!AA70,'[1]Micro-Data'!AN70,'[1]Micro-Data'!BA70,'[1]Micro-Data'!BN70,'[1]Micro-Data'!CA70,'[1]Micro-Data'!CN70,'[1]Micro-Data'!DA70,'[1]Micro-Data'!DN70,'[1]Micro-Data'!EA70,'[1]Micro-Data'!EN70)</f>
        <v>8.2767057700532845E-2</v>
      </c>
      <c r="Q9" s="18">
        <f>SUM(E9:P9)</f>
        <v>0.99999999999999989</v>
      </c>
    </row>
    <row r="10" spans="1:17" x14ac:dyDescent="0.25">
      <c r="A10" s="3"/>
      <c r="B10" s="14"/>
      <c r="C10" s="15" t="s">
        <v>18</v>
      </c>
      <c r="D10" s="16"/>
      <c r="E10" s="17">
        <f>AVERAGE('[1]Micro-Data'!C27,'[1]Micro-Data'!P27,'[1]Micro-Data'!AC27,'[1]Micro-Data'!AP27,'[1]Micro-Data'!BC27,'[1]Micro-Data'!BP27,'[1]Micro-Data'!CC27,'[1]Micro-Data'!CP27,'[1]Micro-Data'!DC27,'[1]Micro-Data'!DP27,'[1]Micro-Data'!EC27)</f>
        <v>8.0683573986984947E-2</v>
      </c>
      <c r="F10" s="17">
        <f>AVERAGE('[1]Micro-Data'!D27,'[1]Micro-Data'!Q27,'[1]Micro-Data'!AD27,'[1]Micro-Data'!AQ27,'[1]Micro-Data'!BD27,'[1]Micro-Data'!BQ27,'[1]Micro-Data'!CD27,'[1]Micro-Data'!CQ27,'[1]Micro-Data'!DD27,'[1]Micro-Data'!DQ27,'[1]Micro-Data'!ED27)</f>
        <v>7.7120852136593587E-2</v>
      </c>
      <c r="G10" s="17">
        <f>AVERAGE('[1]Micro-Data'!E27,'[1]Micro-Data'!R27,'[1]Micro-Data'!AE27,'[1]Micro-Data'!AR27,'[1]Micro-Data'!BE27,'[1]Micro-Data'!BR27,'[1]Micro-Data'!CE27,'[1]Micro-Data'!CR27,'[1]Micro-Data'!DE27,'[1]Micro-Data'!DR27,'[1]Micro-Data'!EE27)</f>
        <v>8.2722952910391695E-2</v>
      </c>
      <c r="H10" s="17">
        <f>AVERAGE('[1]Micro-Data'!F27,'[1]Micro-Data'!S27,'[1]Micro-Data'!AF27,'[1]Micro-Data'!AS27,'[1]Micro-Data'!BF27,'[1]Micro-Data'!BS27,'[1]Micro-Data'!CF27,'[1]Micro-Data'!CS27,'[1]Micro-Data'!DF27,'[1]Micro-Data'!DS27,'[1]Micro-Data'!EF27)</f>
        <v>8.6753670188797496E-2</v>
      </c>
      <c r="I10" s="17">
        <f>AVERAGE('[1]Micro-Data'!G27,'[1]Micro-Data'!T27,'[1]Micro-Data'!AG27,'[1]Micro-Data'!AT27,'[1]Micro-Data'!BG27,'[1]Micro-Data'!BT27,'[1]Micro-Data'!CG27,'[1]Micro-Data'!CT27,'[1]Micro-Data'!DG27,'[1]Micro-Data'!DT27,'[1]Micro-Data'!EG27)</f>
        <v>8.4081350202147451E-2</v>
      </c>
      <c r="J10" s="17">
        <f>AVERAGE('[1]Micro-Data'!H27,'[1]Micro-Data'!U27,'[1]Micro-Data'!AH27,'[1]Micro-Data'!AU27,'[1]Micro-Data'!BH27,'[1]Micro-Data'!BU27,'[1]Micro-Data'!CH27,'[1]Micro-Data'!CU27,'[1]Micro-Data'!DH27,'[1]Micro-Data'!DU27,'[1]Micro-Data'!EH27)</f>
        <v>8.1225392012855016E-2</v>
      </c>
      <c r="K10" s="17">
        <f>AVERAGE('[1]Micro-Data'!I27,'[1]Micro-Data'!V27,'[1]Micro-Data'!AI27,'[1]Micro-Data'!AV27,'[1]Micro-Data'!BI27,'[1]Micro-Data'!BV27,'[1]Micro-Data'!CI27,'[1]Micro-Data'!CV27,'[1]Micro-Data'!DI27,'[1]Micro-Data'!DV27,'[1]Micro-Data'!EI27)</f>
        <v>8.1790625642838732E-2</v>
      </c>
      <c r="L10" s="17">
        <f>AVERAGE('[1]Micro-Data'!J27,'[1]Micro-Data'!W27,'[1]Micro-Data'!AJ27,'[1]Micro-Data'!AW27,'[1]Micro-Data'!BJ27,'[1]Micro-Data'!BW27,'[1]Micro-Data'!CJ27,'[1]Micro-Data'!CW27,'[1]Micro-Data'!DJ27,'[1]Micro-Data'!DW27,'[1]Micro-Data'!EJ27)</f>
        <v>8.0601588938200477E-2</v>
      </c>
      <c r="M10" s="17">
        <f>AVERAGE('[1]Micro-Data'!K27,'[1]Micro-Data'!X27,'[1]Micro-Data'!AK27,'[1]Micro-Data'!AX27,'[1]Micro-Data'!BK27,'[1]Micro-Data'!BX27,'[1]Micro-Data'!CK27,'[1]Micro-Data'!CX27,'[1]Micro-Data'!DK27,'[1]Micro-Data'!DX27,'[1]Micro-Data'!EK27)</f>
        <v>8.3248556074533506E-2</v>
      </c>
      <c r="N10" s="17">
        <f>AVERAGE('[1]Micro-Data'!L27,'[1]Micro-Data'!Y27,'[1]Micro-Data'!AL27,'[1]Micro-Data'!AY27,'[1]Micro-Data'!BL27,'[1]Micro-Data'!BY27,'[1]Micro-Data'!CL27,'[1]Micro-Data'!CY27,'[1]Micro-Data'!DL27,'[1]Micro-Data'!DY27,'[1]Micro-Data'!EL27)</f>
        <v>9.0539998285568621E-2</v>
      </c>
      <c r="O10" s="17">
        <f>AVERAGE('[1]Micro-Data'!M27,'[1]Micro-Data'!Z27,'[1]Micro-Data'!AM27,'[1]Micro-Data'!AZ27,'[1]Micro-Data'!BM27,'[1]Micro-Data'!BZ27,'[1]Micro-Data'!CM27,'[1]Micro-Data'!CZ27,'[1]Micro-Data'!DM27,'[1]Micro-Data'!DZ27,'[1]Micro-Data'!EM27)</f>
        <v>8.6667293299405285E-2</v>
      </c>
      <c r="P10" s="17">
        <f>AVERAGE('[1]Micro-Data'!N27,'[1]Micro-Data'!AA27,'[1]Micro-Data'!AN27,'[1]Micro-Data'!BA27,'[1]Micro-Data'!BN27,'[1]Micro-Data'!CA27,'[1]Micro-Data'!CN27,'[1]Micro-Data'!DA27,'[1]Micro-Data'!DN27,'[1]Micro-Data'!EA27,'[1]Micro-Data'!EN27)</f>
        <v>8.4564146321683201E-2</v>
      </c>
      <c r="Q10" s="18">
        <f>SUM(E10:P10)</f>
        <v>1</v>
      </c>
    </row>
    <row r="11" spans="1:17" ht="13.8" thickBot="1" x14ac:dyDescent="0.3">
      <c r="A11" s="3"/>
      <c r="B11" s="19"/>
      <c r="C11" s="20" t="s">
        <v>19</v>
      </c>
      <c r="D11" s="21"/>
      <c r="E11" s="22">
        <f>AVERAGE('[1]Micro-Data'!C57,'[1]Micro-Data'!P57,'[1]Micro-Data'!AC57,'[1]Micro-Data'!AP57,'[1]Micro-Data'!BC57,'[1]Micro-Data'!BP57,'[1]Micro-Data'!CC57,'[1]Micro-Data'!CP57,'[1]Micro-Data'!DC57,'[1]Micro-Data'!DP57,'[1]Micro-Data'!EC57)</f>
        <v>7.0878766967666582E-2</v>
      </c>
      <c r="F11" s="22">
        <f>AVERAGE('[1]Micro-Data'!D57,'[1]Micro-Data'!Q57,'[1]Micro-Data'!AD57,'[1]Micro-Data'!AQ57,'[1]Micro-Data'!BD57,'[1]Micro-Data'!BQ57,'[1]Micro-Data'!CD57,'[1]Micro-Data'!CQ57,'[1]Micro-Data'!DD57,'[1]Micro-Data'!DQ57,'[1]Micro-Data'!ED57)</f>
        <v>7.4878680628227612E-2</v>
      </c>
      <c r="G11" s="22">
        <f>AVERAGE('[1]Micro-Data'!E57,'[1]Micro-Data'!R57,'[1]Micro-Data'!AE57,'[1]Micro-Data'!AR57,'[1]Micro-Data'!BE57,'[1]Micro-Data'!BR57,'[1]Micro-Data'!CE57,'[1]Micro-Data'!CR57,'[1]Micro-Data'!DE57,'[1]Micro-Data'!DR57,'[1]Micro-Data'!EE57)</f>
        <v>9.0766058281576453E-2</v>
      </c>
      <c r="H11" s="22">
        <f>AVERAGE('[1]Micro-Data'!F57,'[1]Micro-Data'!S57,'[1]Micro-Data'!AF57,'[1]Micro-Data'!AS57,'[1]Micro-Data'!BF57,'[1]Micro-Data'!BS57,'[1]Micro-Data'!CF57,'[1]Micro-Data'!CS57,'[1]Micro-Data'!DF57,'[1]Micro-Data'!DS57,'[1]Micro-Data'!EF57)</f>
        <v>8.4056938123523231E-2</v>
      </c>
      <c r="I11" s="22">
        <f>AVERAGE('[1]Micro-Data'!G57,'[1]Micro-Data'!T57,'[1]Micro-Data'!AG57,'[1]Micro-Data'!AT57,'[1]Micro-Data'!BG57,'[1]Micro-Data'!BT57,'[1]Micro-Data'!CG57,'[1]Micro-Data'!CT57,'[1]Micro-Data'!DG57,'[1]Micro-Data'!DT57,'[1]Micro-Data'!EG57)</f>
        <v>8.6295391105174993E-2</v>
      </c>
      <c r="J11" s="22">
        <f>AVERAGE('[1]Micro-Data'!H57,'[1]Micro-Data'!U57,'[1]Micro-Data'!AH57,'[1]Micro-Data'!AU57,'[1]Micro-Data'!BH57,'[1]Micro-Data'!BU57,'[1]Micro-Data'!CH57,'[1]Micro-Data'!CU57,'[1]Micro-Data'!DH57,'[1]Micro-Data'!DU57,'[1]Micro-Data'!EH57)</f>
        <v>9.2575938271741764E-2</v>
      </c>
      <c r="K11" s="22">
        <f>AVERAGE('[1]Micro-Data'!I57,'[1]Micro-Data'!V57,'[1]Micro-Data'!AI57,'[1]Micro-Data'!AV57,'[1]Micro-Data'!BI57,'[1]Micro-Data'!BV57,'[1]Micro-Data'!CI57,'[1]Micro-Data'!CV57,'[1]Micro-Data'!DI57,'[1]Micro-Data'!DV57,'[1]Micro-Data'!EI57)</f>
        <v>8.6747339227488812E-2</v>
      </c>
      <c r="L11" s="22">
        <f>AVERAGE('[1]Micro-Data'!J57,'[1]Micro-Data'!W57,'[1]Micro-Data'!AJ57,'[1]Micro-Data'!AW57,'[1]Micro-Data'!BJ57,'[1]Micro-Data'!BW57,'[1]Micro-Data'!CJ57,'[1]Micro-Data'!CW57,'[1]Micro-Data'!DJ57,'[1]Micro-Data'!DW57,'[1]Micro-Data'!EJ57)</f>
        <v>8.5717413759898373E-2</v>
      </c>
      <c r="M11" s="22">
        <f>AVERAGE('[1]Micro-Data'!K57,'[1]Micro-Data'!X57,'[1]Micro-Data'!AK57,'[1]Micro-Data'!AX57,'[1]Micro-Data'!BK57,'[1]Micro-Data'!BX57,'[1]Micro-Data'!CK57,'[1]Micro-Data'!CX57,'[1]Micro-Data'!DK57,'[1]Micro-Data'!DX57,'[1]Micro-Data'!EK57)</f>
        <v>8.3849714279423962E-2</v>
      </c>
      <c r="N11" s="22">
        <f>AVERAGE('[1]Micro-Data'!L57,'[1]Micro-Data'!Y57,'[1]Micro-Data'!AL57,'[1]Micro-Data'!AY57,'[1]Micro-Data'!BL57,'[1]Micro-Data'!BY57,'[1]Micro-Data'!CL57,'[1]Micro-Data'!CY57,'[1]Micro-Data'!DL57,'[1]Micro-Data'!DY57,'[1]Micro-Data'!EL57)</f>
        <v>8.2983358349723979E-2</v>
      </c>
      <c r="O11" s="22">
        <f>AVERAGE('[1]Micro-Data'!M57,'[1]Micro-Data'!Z57,'[1]Micro-Data'!AM57,'[1]Micro-Data'!AZ57,'[1]Micro-Data'!BM57,'[1]Micro-Data'!BZ57,'[1]Micro-Data'!CM57,'[1]Micro-Data'!CZ57,'[1]Micro-Data'!DM57,'[1]Micro-Data'!DZ57,'[1]Micro-Data'!EM57)</f>
        <v>7.5222327818045331E-2</v>
      </c>
      <c r="P11" s="22">
        <f>AVERAGE('[1]Micro-Data'!N57,'[1]Micro-Data'!AA57,'[1]Micro-Data'!AN57,'[1]Micro-Data'!BA57,'[1]Micro-Data'!BN57,'[1]Micro-Data'!CA57,'[1]Micro-Data'!CN57,'[1]Micro-Data'!DA57,'[1]Micro-Data'!DN57,'[1]Micro-Data'!EA57,'[1]Micro-Data'!EN57)</f>
        <v>8.6028073187508922E-2</v>
      </c>
      <c r="Q11" s="23">
        <f>SUM(E11:P11)</f>
        <v>1</v>
      </c>
    </row>
    <row r="12" spans="1:17" ht="13.8" thickBot="1" x14ac:dyDescent="0.3">
      <c r="B12" s="1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3.8" thickBot="1" x14ac:dyDescent="0.3">
      <c r="B13" s="24" t="s">
        <v>2</v>
      </c>
      <c r="C13" s="25"/>
      <c r="D13" s="25"/>
      <c r="E13" s="26" t="s">
        <v>3</v>
      </c>
      <c r="F13" s="26" t="s">
        <v>4</v>
      </c>
      <c r="G13" s="26" t="s">
        <v>5</v>
      </c>
      <c r="H13" s="26" t="s">
        <v>6</v>
      </c>
      <c r="I13" s="26" t="s">
        <v>7</v>
      </c>
      <c r="J13" s="26" t="s">
        <v>8</v>
      </c>
      <c r="K13" s="26" t="s">
        <v>9</v>
      </c>
      <c r="L13" s="26" t="s">
        <v>10</v>
      </c>
      <c r="M13" s="26" t="s">
        <v>11</v>
      </c>
      <c r="N13" s="26" t="s">
        <v>12</v>
      </c>
      <c r="O13" s="26" t="s">
        <v>13</v>
      </c>
      <c r="P13" s="26" t="s">
        <v>14</v>
      </c>
      <c r="Q13" s="27" t="s">
        <v>15</v>
      </c>
    </row>
    <row r="14" spans="1:17" x14ac:dyDescent="0.25">
      <c r="B14" s="28" t="s">
        <v>21</v>
      </c>
      <c r="C14" s="29"/>
      <c r="D14" s="30">
        <v>15668</v>
      </c>
      <c r="E14" s="31">
        <f>D14*E9</f>
        <v>1350.3148675284851</v>
      </c>
      <c r="F14" s="31">
        <f>D14*F9</f>
        <v>1243.3064771634051</v>
      </c>
      <c r="G14" s="31">
        <f>D14*G9</f>
        <v>1345.0902833190539</v>
      </c>
      <c r="H14" s="31">
        <f>D14*H9</f>
        <v>1314.0816183160994</v>
      </c>
      <c r="I14" s="31">
        <f>D14*I9</f>
        <v>1322.3142054056766</v>
      </c>
      <c r="J14" s="31">
        <f>D14*J9</f>
        <v>1277.2711964519413</v>
      </c>
      <c r="K14" s="31">
        <f>D14*K9</f>
        <v>1334.0096848502267</v>
      </c>
      <c r="L14" s="31">
        <f>D14*L9</f>
        <v>1305.8316055969265</v>
      </c>
      <c r="M14" s="31">
        <f>D14*M9</f>
        <v>1256.4898186941853</v>
      </c>
      <c r="N14" s="31">
        <f>D14*N9</f>
        <v>1337.0982884478058</v>
      </c>
      <c r="O14" s="31">
        <f>D14*O9</f>
        <v>1285.3976941742451</v>
      </c>
      <c r="P14" s="31">
        <f>D14*P9</f>
        <v>1296.7942600519486</v>
      </c>
      <c r="Q14" s="31">
        <f>SUM(E14:P14)</f>
        <v>15667.999999999998</v>
      </c>
    </row>
    <row r="15" spans="1:17" x14ac:dyDescent="0.25">
      <c r="B15" s="28"/>
      <c r="C15" s="32"/>
      <c r="D15" s="3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34"/>
    </row>
    <row r="16" spans="1:17" x14ac:dyDescent="0.25">
      <c r="B16" s="28" t="s">
        <v>22</v>
      </c>
      <c r="C16" s="32"/>
      <c r="D16" s="33"/>
      <c r="E16" s="35">
        <v>12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4"/>
    </row>
    <row r="17" spans="2:17" x14ac:dyDescent="0.25">
      <c r="B17" s="28"/>
      <c r="C17" s="32" t="s">
        <v>23</v>
      </c>
      <c r="D17" s="33"/>
      <c r="E17" s="35">
        <v>11</v>
      </c>
      <c r="F17" s="35">
        <v>11</v>
      </c>
      <c r="G17" s="35">
        <v>11</v>
      </c>
      <c r="H17" s="36"/>
      <c r="I17" s="36"/>
      <c r="J17" s="36"/>
      <c r="K17" s="36"/>
      <c r="L17" s="36"/>
      <c r="M17" s="36"/>
      <c r="N17" s="36"/>
      <c r="O17" s="36"/>
      <c r="P17" s="36"/>
      <c r="Q17" s="34"/>
    </row>
    <row r="18" spans="2:17" x14ac:dyDescent="0.25">
      <c r="B18" s="28"/>
      <c r="C18" s="32" t="s">
        <v>24</v>
      </c>
      <c r="D18" s="33"/>
      <c r="E18">
        <v>11</v>
      </c>
      <c r="Q18" s="37"/>
    </row>
    <row r="19" spans="2:17" x14ac:dyDescent="0.25">
      <c r="B19" s="28"/>
      <c r="C19" s="32" t="s">
        <v>25</v>
      </c>
      <c r="D19" s="33"/>
      <c r="E19">
        <v>13</v>
      </c>
      <c r="F19">
        <v>13</v>
      </c>
      <c r="G19">
        <v>13</v>
      </c>
      <c r="H19">
        <v>13</v>
      </c>
      <c r="I19">
        <v>13</v>
      </c>
      <c r="J19">
        <v>13</v>
      </c>
      <c r="Q19" s="37"/>
    </row>
    <row r="20" spans="2:17" x14ac:dyDescent="0.25">
      <c r="B20" s="28" t="s">
        <v>26</v>
      </c>
      <c r="C20" s="38"/>
      <c r="D20" s="33"/>
      <c r="E20" s="39">
        <f t="shared" ref="E20:Q20" si="0">SUM(E17:E19)</f>
        <v>35</v>
      </c>
      <c r="F20" s="39">
        <f t="shared" si="0"/>
        <v>24</v>
      </c>
      <c r="G20" s="39">
        <f t="shared" si="0"/>
        <v>24</v>
      </c>
      <c r="H20" s="39">
        <f t="shared" si="0"/>
        <v>13</v>
      </c>
      <c r="I20" s="39">
        <f t="shared" si="0"/>
        <v>13</v>
      </c>
      <c r="J20" s="39">
        <f t="shared" si="0"/>
        <v>13</v>
      </c>
      <c r="K20" s="39">
        <f t="shared" si="0"/>
        <v>0</v>
      </c>
      <c r="L20" s="39">
        <f t="shared" si="0"/>
        <v>0</v>
      </c>
      <c r="M20" s="39">
        <f t="shared" si="0"/>
        <v>0</v>
      </c>
      <c r="N20" s="39">
        <f t="shared" si="0"/>
        <v>0</v>
      </c>
      <c r="O20" s="39">
        <f t="shared" si="0"/>
        <v>0</v>
      </c>
      <c r="P20" s="39">
        <f t="shared" si="0"/>
        <v>0</v>
      </c>
      <c r="Q20" s="39">
        <f t="shared" si="0"/>
        <v>0</v>
      </c>
    </row>
    <row r="21" spans="2:17" x14ac:dyDescent="0.25">
      <c r="B21" s="28"/>
      <c r="C21" s="32"/>
      <c r="D21" s="3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13"/>
    </row>
    <row r="22" spans="2:17" x14ac:dyDescent="0.25">
      <c r="B22" s="28" t="s">
        <v>27</v>
      </c>
      <c r="C22" s="38"/>
      <c r="D22" s="3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13"/>
    </row>
    <row r="23" spans="2:17" x14ac:dyDescent="0.25">
      <c r="B23" s="28"/>
      <c r="C23" s="38"/>
      <c r="D23" s="3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13"/>
    </row>
    <row r="24" spans="2:17" x14ac:dyDescent="0.25">
      <c r="B24" s="28"/>
      <c r="C24" s="38"/>
      <c r="D24" s="3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40"/>
    </row>
    <row r="25" spans="2:17" x14ac:dyDescent="0.25">
      <c r="B25" s="28"/>
      <c r="C25" s="38"/>
      <c r="D25" s="33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40"/>
    </row>
    <row r="26" spans="2:17" x14ac:dyDescent="0.25">
      <c r="B26" s="28"/>
      <c r="C26" s="38"/>
      <c r="D26" s="33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0"/>
    </row>
    <row r="27" spans="2:17" x14ac:dyDescent="0.25">
      <c r="B27" s="28" t="s">
        <v>28</v>
      </c>
      <c r="C27" s="38"/>
      <c r="D27" s="33"/>
      <c r="E27" s="42">
        <f t="shared" ref="E27:P27" si="1">SUM(E23:E26)</f>
        <v>0</v>
      </c>
      <c r="F27" s="42">
        <f t="shared" si="1"/>
        <v>0</v>
      </c>
      <c r="G27" s="42">
        <f t="shared" si="1"/>
        <v>0</v>
      </c>
      <c r="H27" s="42">
        <f t="shared" si="1"/>
        <v>0</v>
      </c>
      <c r="I27" s="42">
        <f t="shared" si="1"/>
        <v>0</v>
      </c>
      <c r="J27" s="42">
        <f t="shared" si="1"/>
        <v>0</v>
      </c>
      <c r="K27" s="42">
        <f t="shared" si="1"/>
        <v>0</v>
      </c>
      <c r="L27" s="42">
        <f t="shared" si="1"/>
        <v>0</v>
      </c>
      <c r="M27" s="42">
        <f t="shared" si="1"/>
        <v>0</v>
      </c>
      <c r="N27" s="42">
        <f t="shared" si="1"/>
        <v>0</v>
      </c>
      <c r="O27" s="42">
        <f t="shared" si="1"/>
        <v>0</v>
      </c>
      <c r="P27" s="42">
        <f t="shared" si="1"/>
        <v>0</v>
      </c>
      <c r="Q27" s="40">
        <f>SUM(E27:P27)</f>
        <v>0</v>
      </c>
    </row>
    <row r="28" spans="2:17" x14ac:dyDescent="0.25">
      <c r="B28" s="28"/>
      <c r="C28" s="38"/>
      <c r="D28" s="33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13"/>
    </row>
    <row r="29" spans="2:17" ht="13.8" thickBot="1" x14ac:dyDescent="0.3">
      <c r="B29" s="28" t="s">
        <v>29</v>
      </c>
      <c r="C29" s="32"/>
      <c r="D29" s="33"/>
      <c r="E29" s="43">
        <f t="shared" ref="E29:P29" si="2">+E20+E27</f>
        <v>35</v>
      </c>
      <c r="F29" s="43">
        <f t="shared" si="2"/>
        <v>24</v>
      </c>
      <c r="G29" s="43">
        <f t="shared" si="2"/>
        <v>24</v>
      </c>
      <c r="H29" s="43">
        <f t="shared" si="2"/>
        <v>13</v>
      </c>
      <c r="I29" s="43">
        <f t="shared" si="2"/>
        <v>13</v>
      </c>
      <c r="J29" s="43">
        <f t="shared" si="2"/>
        <v>13</v>
      </c>
      <c r="K29" s="43">
        <f t="shared" si="2"/>
        <v>0</v>
      </c>
      <c r="L29" s="43">
        <f t="shared" si="2"/>
        <v>0</v>
      </c>
      <c r="M29" s="43">
        <f t="shared" si="2"/>
        <v>0</v>
      </c>
      <c r="N29" s="43">
        <f t="shared" si="2"/>
        <v>0</v>
      </c>
      <c r="O29" s="43">
        <f t="shared" si="2"/>
        <v>0</v>
      </c>
      <c r="P29" s="43">
        <f t="shared" si="2"/>
        <v>0</v>
      </c>
      <c r="Q29" s="44">
        <f>SUM(E29:P29)</f>
        <v>122</v>
      </c>
    </row>
    <row r="30" spans="2:17" x14ac:dyDescent="0.25">
      <c r="B30" s="45"/>
      <c r="C30" s="32"/>
      <c r="D30" s="3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</row>
    <row r="31" spans="2:17" ht="13.8" thickBot="1" x14ac:dyDescent="0.3">
      <c r="B31" s="28" t="s">
        <v>30</v>
      </c>
      <c r="C31" s="32"/>
      <c r="D31" s="33"/>
      <c r="E31" s="46">
        <f t="shared" ref="E31:Q31" si="3">E14-E29</f>
        <v>1315.3148675284851</v>
      </c>
      <c r="F31" s="46">
        <f t="shared" si="3"/>
        <v>1219.3064771634051</v>
      </c>
      <c r="G31" s="46">
        <f t="shared" si="3"/>
        <v>1321.0902833190539</v>
      </c>
      <c r="H31" s="46">
        <f t="shared" si="3"/>
        <v>1301.0816183160994</v>
      </c>
      <c r="I31" s="46">
        <f t="shared" si="3"/>
        <v>1309.3142054056766</v>
      </c>
      <c r="J31" s="46">
        <f t="shared" si="3"/>
        <v>1264.2711964519413</v>
      </c>
      <c r="K31" s="46">
        <f t="shared" si="3"/>
        <v>1334.0096848502267</v>
      </c>
      <c r="L31" s="46">
        <f t="shared" si="3"/>
        <v>1305.8316055969265</v>
      </c>
      <c r="M31" s="46">
        <f t="shared" si="3"/>
        <v>1256.4898186941853</v>
      </c>
      <c r="N31" s="46">
        <f t="shared" si="3"/>
        <v>1337.0982884478058</v>
      </c>
      <c r="O31" s="46">
        <f t="shared" si="3"/>
        <v>1285.3976941742451</v>
      </c>
      <c r="P31" s="46">
        <f t="shared" si="3"/>
        <v>1296.7942600519486</v>
      </c>
      <c r="Q31" s="46">
        <f t="shared" si="3"/>
        <v>15545.999999999998</v>
      </c>
    </row>
    <row r="32" spans="2:17" x14ac:dyDescent="0.25">
      <c r="B32" s="45"/>
      <c r="C32" s="32"/>
      <c r="D32" s="33"/>
      <c r="E32" s="12"/>
      <c r="F32" s="12"/>
      <c r="G32" s="12"/>
      <c r="H32" s="47"/>
      <c r="I32" s="12"/>
      <c r="J32" s="12"/>
      <c r="K32" s="12"/>
      <c r="L32" s="12"/>
      <c r="M32" s="12"/>
      <c r="N32" s="12"/>
      <c r="O32" s="12"/>
      <c r="P32" s="12"/>
      <c r="Q32" s="13"/>
    </row>
    <row r="33" spans="2:17" x14ac:dyDescent="0.25">
      <c r="B33" s="28" t="s">
        <v>31</v>
      </c>
      <c r="C33" s="32"/>
      <c r="D33" s="48">
        <v>12135</v>
      </c>
      <c r="E33" s="49"/>
      <c r="F33" s="49"/>
      <c r="G33" s="49"/>
      <c r="H33" s="49"/>
      <c r="I33" s="50"/>
      <c r="J33" s="12"/>
      <c r="K33" s="12"/>
      <c r="L33" s="12"/>
      <c r="M33" s="12"/>
      <c r="N33" s="12"/>
      <c r="O33" s="12"/>
      <c r="P33" s="12"/>
      <c r="Q33" s="13"/>
    </row>
    <row r="34" spans="2:17" x14ac:dyDescent="0.25">
      <c r="B34" s="45"/>
      <c r="C34" s="32"/>
      <c r="D34" s="3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</row>
    <row r="35" spans="2:17" ht="13.8" thickBot="1" x14ac:dyDescent="0.3">
      <c r="B35" s="28" t="s">
        <v>32</v>
      </c>
      <c r="C35" s="32"/>
      <c r="D35" s="33"/>
      <c r="E35" s="46">
        <f>D33*E10</f>
        <v>979.09517033206237</v>
      </c>
      <c r="F35" s="46">
        <f>D33*F10</f>
        <v>935.8615406775632</v>
      </c>
      <c r="G35" s="46">
        <f>D33*G10</f>
        <v>1003.8430335676032</v>
      </c>
      <c r="H35" s="46">
        <f>D33*H10</f>
        <v>1052.7557877410577</v>
      </c>
      <c r="I35" s="46">
        <f>D33*I10</f>
        <v>1020.3271847030593</v>
      </c>
      <c r="J35" s="46">
        <f>D33*J10</f>
        <v>985.67013207599564</v>
      </c>
      <c r="K35" s="46">
        <f>D33*K10</f>
        <v>992.52924217584803</v>
      </c>
      <c r="L35" s="46">
        <f>D33*L9</f>
        <v>1011.3777466121204</v>
      </c>
      <c r="M35" s="46">
        <f>D33*M9</f>
        <v>973.16211066210997</v>
      </c>
      <c r="N35" s="46">
        <f>D33*N10</f>
        <v>1098.7028791953753</v>
      </c>
      <c r="O35" s="46">
        <f>D33*O10</f>
        <v>1051.7076041882831</v>
      </c>
      <c r="P35" s="46">
        <f>D33*P10</f>
        <v>1026.1859156136256</v>
      </c>
      <c r="Q35" s="51">
        <f>D33*Q10</f>
        <v>12135</v>
      </c>
    </row>
    <row r="36" spans="2:17" x14ac:dyDescent="0.25">
      <c r="B36" s="45"/>
      <c r="C36" s="32"/>
      <c r="D36" s="33"/>
      <c r="E36" s="12"/>
      <c r="F36" s="12"/>
      <c r="G36" s="12"/>
      <c r="H36" s="47"/>
      <c r="I36" s="12"/>
      <c r="J36" s="12"/>
      <c r="K36" s="12"/>
      <c r="L36" s="12"/>
      <c r="M36" s="12"/>
      <c r="N36" s="52"/>
      <c r="O36" s="52"/>
      <c r="P36" s="52"/>
      <c r="Q36" s="53"/>
    </row>
    <row r="37" spans="2:17" x14ac:dyDescent="0.25">
      <c r="B37" s="28" t="s">
        <v>33</v>
      </c>
      <c r="C37" s="32"/>
      <c r="D37" s="48">
        <v>2745</v>
      </c>
      <c r="E37" s="49"/>
      <c r="F37" s="49"/>
      <c r="G37" s="49"/>
      <c r="H37" s="49"/>
      <c r="I37" s="50"/>
      <c r="J37" s="12"/>
      <c r="K37" s="12"/>
      <c r="L37" s="12"/>
      <c r="M37" s="12"/>
      <c r="N37" s="52"/>
      <c r="O37" s="52"/>
      <c r="P37" s="52"/>
      <c r="Q37" s="53"/>
    </row>
    <row r="38" spans="2:17" x14ac:dyDescent="0.25">
      <c r="B38" s="45"/>
      <c r="C38" s="32"/>
      <c r="D38" s="33"/>
      <c r="E38" s="12"/>
      <c r="F38" s="12"/>
      <c r="G38" s="12"/>
      <c r="H38" s="12"/>
      <c r="I38" s="12"/>
      <c r="J38" s="12"/>
      <c r="K38" s="12"/>
      <c r="L38" s="12"/>
      <c r="M38" s="12"/>
      <c r="N38" s="52"/>
      <c r="O38" s="52"/>
      <c r="P38" s="52"/>
      <c r="Q38" s="53"/>
    </row>
    <row r="39" spans="2:17" ht="13.8" thickBot="1" x14ac:dyDescent="0.3">
      <c r="B39" s="28" t="s">
        <v>34</v>
      </c>
      <c r="C39" s="32"/>
      <c r="D39" s="33"/>
      <c r="E39" s="46">
        <f>D37*E11</f>
        <v>194.56221532624477</v>
      </c>
      <c r="F39" s="46">
        <f>D37*F11</f>
        <v>205.5419783244848</v>
      </c>
      <c r="G39" s="46">
        <f>D37*G11</f>
        <v>249.15282998292736</v>
      </c>
      <c r="H39" s="46">
        <f>D37*H11</f>
        <v>230.73629514907128</v>
      </c>
      <c r="I39" s="46">
        <f>D37*I11</f>
        <v>236.88084858370536</v>
      </c>
      <c r="J39" s="46">
        <f>D37*J11</f>
        <v>254.12095055593113</v>
      </c>
      <c r="K39" s="46">
        <f>D37*K11</f>
        <v>238.1214461794568</v>
      </c>
      <c r="L39" s="46">
        <f>D37*L11</f>
        <v>235.29430077092104</v>
      </c>
      <c r="M39" s="46">
        <f>D37*M11</f>
        <v>230.16746569701877</v>
      </c>
      <c r="N39" s="46">
        <f>D37*N11</f>
        <v>227.78931866999233</v>
      </c>
      <c r="O39" s="46">
        <f>D37*O11</f>
        <v>206.48528986053444</v>
      </c>
      <c r="P39" s="46">
        <f>D37*P11</f>
        <v>236.14706089971199</v>
      </c>
      <c r="Q39" s="51">
        <f>D37*Q11</f>
        <v>2745</v>
      </c>
    </row>
    <row r="40" spans="2:17" x14ac:dyDescent="0.25">
      <c r="B40" s="45"/>
      <c r="C40" s="32"/>
      <c r="D40" s="33"/>
      <c r="E40" s="12"/>
      <c r="F40" s="12"/>
      <c r="G40" s="12"/>
      <c r="H40" s="47"/>
      <c r="I40" s="12"/>
      <c r="J40" s="12"/>
      <c r="K40" s="12"/>
      <c r="L40" s="12"/>
      <c r="M40" s="12"/>
      <c r="N40" s="12"/>
      <c r="O40" s="12"/>
      <c r="P40" s="12"/>
      <c r="Q40" s="13"/>
    </row>
    <row r="41" spans="2:17" ht="13.8" thickBot="1" x14ac:dyDescent="0.3">
      <c r="B41" s="54" t="s">
        <v>35</v>
      </c>
      <c r="C41" s="55"/>
      <c r="D41" s="56"/>
      <c r="E41" s="57">
        <f t="shared" ref="E41:P41" si="4">+E31-E35-E39</f>
        <v>141.657481870178</v>
      </c>
      <c r="F41" s="57">
        <f t="shared" si="4"/>
        <v>77.902958161357134</v>
      </c>
      <c r="G41" s="57">
        <f t="shared" si="4"/>
        <v>68.094419768523323</v>
      </c>
      <c r="H41" s="57">
        <f t="shared" si="4"/>
        <v>17.589535425970382</v>
      </c>
      <c r="I41" s="57">
        <f t="shared" si="4"/>
        <v>52.106172118911957</v>
      </c>
      <c r="J41" s="57">
        <f t="shared" si="4"/>
        <v>24.480113820014481</v>
      </c>
      <c r="K41" s="57">
        <f t="shared" si="4"/>
        <v>103.35899649492185</v>
      </c>
      <c r="L41" s="57">
        <f t="shared" si="4"/>
        <v>59.15955821388502</v>
      </c>
      <c r="M41" s="57">
        <f t="shared" si="4"/>
        <v>53.160242335056523</v>
      </c>
      <c r="N41" s="57">
        <f t="shared" si="4"/>
        <v>10.606090582438128</v>
      </c>
      <c r="O41" s="57">
        <f t="shared" si="4"/>
        <v>27.204800125427568</v>
      </c>
      <c r="P41" s="57">
        <f t="shared" si="4"/>
        <v>34.461283538611013</v>
      </c>
      <c r="Q41" s="58">
        <f>SUM(E41:P41)</f>
        <v>669.78165245529544</v>
      </c>
    </row>
    <row r="42" spans="2:17" ht="13.8" thickBot="1" x14ac:dyDescent="0.3">
      <c r="B42" s="59" t="s">
        <v>36</v>
      </c>
      <c r="C42" s="60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2:17" ht="13.8" thickBot="1" x14ac:dyDescent="0.3">
      <c r="B43" s="24" t="s">
        <v>2</v>
      </c>
      <c r="C43" s="25"/>
      <c r="D43" s="61"/>
      <c r="E43" s="62" t="s">
        <v>3</v>
      </c>
      <c r="F43" s="62" t="s">
        <v>4</v>
      </c>
      <c r="G43" s="62" t="s">
        <v>5</v>
      </c>
      <c r="H43" s="62" t="s">
        <v>6</v>
      </c>
      <c r="I43" s="62" t="s">
        <v>7</v>
      </c>
      <c r="J43" s="62" t="s">
        <v>8</v>
      </c>
      <c r="K43" s="62" t="s">
        <v>9</v>
      </c>
      <c r="L43" s="62" t="s">
        <v>10</v>
      </c>
      <c r="M43" s="62" t="s">
        <v>11</v>
      </c>
      <c r="N43" s="62" t="s">
        <v>12</v>
      </c>
      <c r="O43" s="62" t="s">
        <v>13</v>
      </c>
      <c r="P43" s="62" t="s">
        <v>14</v>
      </c>
      <c r="Q43" s="63" t="s">
        <v>15</v>
      </c>
    </row>
    <row r="44" spans="2:17" x14ac:dyDescent="0.25">
      <c r="B44" s="28" t="s">
        <v>37</v>
      </c>
      <c r="C44" s="60"/>
      <c r="D44" s="33"/>
      <c r="E44" s="17">
        <f t="shared" ref="E44:P44" si="5">+E31/$Q$31</f>
        <v>8.4607929211918523E-2</v>
      </c>
      <c r="F44" s="17">
        <f t="shared" si="5"/>
        <v>7.8432167577730943E-2</v>
      </c>
      <c r="G44" s="17">
        <f t="shared" si="5"/>
        <v>8.4979434151489397E-2</v>
      </c>
      <c r="H44" s="17">
        <f t="shared" si="5"/>
        <v>8.369237220610444E-2</v>
      </c>
      <c r="I44" s="17">
        <f t="shared" si="5"/>
        <v>8.4221935250590296E-2</v>
      </c>
      <c r="J44" s="17">
        <f t="shared" si="5"/>
        <v>8.1324533413864752E-2</v>
      </c>
      <c r="K44" s="17">
        <f t="shared" si="5"/>
        <v>8.5810477605186342E-2</v>
      </c>
      <c r="L44" s="17">
        <f t="shared" si="5"/>
        <v>8.3997916222624897E-2</v>
      </c>
      <c r="M44" s="17">
        <f t="shared" si="5"/>
        <v>8.0823994512684003E-2</v>
      </c>
      <c r="N44" s="17">
        <f t="shared" si="5"/>
        <v>8.6009152736897326E-2</v>
      </c>
      <c r="O44" s="17">
        <f t="shared" si="5"/>
        <v>8.2683500204184052E-2</v>
      </c>
      <c r="P44" s="17">
        <f t="shared" si="5"/>
        <v>8.3416586906725126E-2</v>
      </c>
      <c r="Q44" s="18">
        <f>SUM(E44:P44)</f>
        <v>1</v>
      </c>
    </row>
    <row r="45" spans="2:17" x14ac:dyDescent="0.25">
      <c r="B45" s="28" t="s">
        <v>38</v>
      </c>
      <c r="C45" s="60"/>
      <c r="D45" s="33"/>
      <c r="E45" s="17">
        <f t="shared" ref="E45:P45" si="6">+E44-E9</f>
        <v>-1.5750467600297302E-3</v>
      </c>
      <c r="F45" s="17">
        <f t="shared" si="6"/>
        <v>-9.2106685955557765E-4</v>
      </c>
      <c r="G45" s="17">
        <f t="shared" si="6"/>
        <v>-8.7008610119466978E-4</v>
      </c>
      <c r="H45" s="17">
        <f t="shared" si="6"/>
        <v>-1.7803999175740326E-4</v>
      </c>
      <c r="I45" s="17">
        <f t="shared" si="6"/>
        <v>-1.7391651132421526E-4</v>
      </c>
      <c r="J45" s="17">
        <f t="shared" si="6"/>
        <v>-1.9647733747181484E-4</v>
      </c>
      <c r="K45" s="17">
        <f t="shared" si="6"/>
        <v>6.6816940693342763E-4</v>
      </c>
      <c r="L45" s="17">
        <f t="shared" si="6"/>
        <v>6.5405576839165647E-4</v>
      </c>
      <c r="M45" s="17">
        <f t="shared" si="6"/>
        <v>6.2934180052001687E-4</v>
      </c>
      <c r="N45" s="17">
        <f t="shared" si="6"/>
        <v>6.6971640502307139E-4</v>
      </c>
      <c r="O45" s="17">
        <f t="shared" si="6"/>
        <v>6.4382097427308216E-4</v>
      </c>
      <c r="P45" s="17">
        <f t="shared" si="6"/>
        <v>6.4952920619228138E-4</v>
      </c>
      <c r="Q45" s="18"/>
    </row>
    <row r="46" spans="2:17" x14ac:dyDescent="0.25">
      <c r="B46" s="28" t="s">
        <v>39</v>
      </c>
      <c r="C46" s="59"/>
      <c r="D46" s="33"/>
      <c r="E46" s="64">
        <f t="shared" ref="E46:P46" si="7">+E45*$D$14</f>
        <v>-24.677832636145812</v>
      </c>
      <c r="F46" s="64">
        <f t="shared" si="7"/>
        <v>-14.431275555516791</v>
      </c>
      <c r="G46" s="64">
        <f t="shared" si="7"/>
        <v>-13.632509033518087</v>
      </c>
      <c r="H46" s="64">
        <f t="shared" si="7"/>
        <v>-2.7895305908549943</v>
      </c>
      <c r="I46" s="64">
        <f t="shared" si="7"/>
        <v>-2.7249238994278047</v>
      </c>
      <c r="J46" s="64">
        <f t="shared" si="7"/>
        <v>-3.0784069235083948</v>
      </c>
      <c r="K46" s="64">
        <f t="shared" si="7"/>
        <v>10.468878267832944</v>
      </c>
      <c r="L46" s="64">
        <f t="shared" si="7"/>
        <v>10.247745779160473</v>
      </c>
      <c r="M46" s="64">
        <f t="shared" si="7"/>
        <v>9.8605273305476242</v>
      </c>
      <c r="N46" s="64">
        <f t="shared" si="7"/>
        <v>10.493116633901483</v>
      </c>
      <c r="O46" s="64">
        <f t="shared" si="7"/>
        <v>10.087387024910651</v>
      </c>
      <c r="P46" s="64">
        <f t="shared" si="7"/>
        <v>10.176823602620665</v>
      </c>
      <c r="Q46" s="65"/>
    </row>
    <row r="47" spans="2:17" x14ac:dyDescent="0.25">
      <c r="B47" s="28"/>
      <c r="C47" s="59"/>
      <c r="D47" s="3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</row>
    <row r="48" spans="2:17" x14ac:dyDescent="0.25">
      <c r="B48" s="28" t="s">
        <v>40</v>
      </c>
      <c r="C48" s="59"/>
      <c r="D48" s="33"/>
      <c r="E48" s="66">
        <f t="shared" ref="E48:Q48" si="8">+E35/$Q$35</f>
        <v>8.0683573986984947E-2</v>
      </c>
      <c r="F48" s="66">
        <f t="shared" si="8"/>
        <v>7.7120852136593587E-2</v>
      </c>
      <c r="G48" s="66">
        <f t="shared" si="8"/>
        <v>8.2722952910391695E-2</v>
      </c>
      <c r="H48" s="66">
        <f t="shared" si="8"/>
        <v>8.6753670188797496E-2</v>
      </c>
      <c r="I48" s="66">
        <f t="shared" si="8"/>
        <v>8.4081350202147451E-2</v>
      </c>
      <c r="J48" s="66">
        <f t="shared" si="8"/>
        <v>8.1225392012855016E-2</v>
      </c>
      <c r="K48" s="66">
        <f t="shared" si="8"/>
        <v>8.1790625642838732E-2</v>
      </c>
      <c r="L48" s="66">
        <f t="shared" si="8"/>
        <v>8.334386045423324E-2</v>
      </c>
      <c r="M48" s="66">
        <f t="shared" si="8"/>
        <v>8.0194652712163986E-2</v>
      </c>
      <c r="N48" s="66">
        <f t="shared" si="8"/>
        <v>9.0539998285568635E-2</v>
      </c>
      <c r="O48" s="66">
        <f t="shared" si="8"/>
        <v>8.6667293299405285E-2</v>
      </c>
      <c r="P48" s="66">
        <f t="shared" si="8"/>
        <v>8.4564146321683201E-2</v>
      </c>
      <c r="Q48" s="67">
        <f t="shared" si="8"/>
        <v>1</v>
      </c>
    </row>
    <row r="49" spans="2:17" x14ac:dyDescent="0.25">
      <c r="B49" s="28" t="s">
        <v>38</v>
      </c>
      <c r="C49" s="59"/>
      <c r="D49" s="33"/>
      <c r="E49" s="17">
        <f t="shared" ref="E49:P49" si="9">+E48-E10</f>
        <v>0</v>
      </c>
      <c r="F49" s="17">
        <f t="shared" si="9"/>
        <v>0</v>
      </c>
      <c r="G49" s="17">
        <f t="shared" si="9"/>
        <v>0</v>
      </c>
      <c r="H49" s="17">
        <f t="shared" si="9"/>
        <v>0</v>
      </c>
      <c r="I49" s="17">
        <f t="shared" si="9"/>
        <v>0</v>
      </c>
      <c r="J49" s="17">
        <f t="shared" si="9"/>
        <v>0</v>
      </c>
      <c r="K49" s="17">
        <f t="shared" si="9"/>
        <v>0</v>
      </c>
      <c r="L49" s="17">
        <f t="shared" si="9"/>
        <v>2.7422715160327626E-3</v>
      </c>
      <c r="M49" s="17">
        <f t="shared" si="9"/>
        <v>-3.05390336236952E-3</v>
      </c>
      <c r="N49" s="17">
        <f t="shared" si="9"/>
        <v>0</v>
      </c>
      <c r="O49" s="17">
        <f t="shared" si="9"/>
        <v>0</v>
      </c>
      <c r="P49" s="17">
        <f t="shared" si="9"/>
        <v>0</v>
      </c>
      <c r="Q49" s="13"/>
    </row>
    <row r="50" spans="2:17" x14ac:dyDescent="0.25">
      <c r="B50" s="28" t="s">
        <v>39</v>
      </c>
      <c r="C50" s="59"/>
      <c r="D50" s="33"/>
      <c r="E50" s="64">
        <f t="shared" ref="E50:P50" si="10">+E49*$D$33</f>
        <v>0</v>
      </c>
      <c r="F50" s="64">
        <f t="shared" si="10"/>
        <v>0</v>
      </c>
      <c r="G50" s="64">
        <f t="shared" si="10"/>
        <v>0</v>
      </c>
      <c r="H50" s="64">
        <f t="shared" si="10"/>
        <v>0</v>
      </c>
      <c r="I50" s="64">
        <f t="shared" si="10"/>
        <v>0</v>
      </c>
      <c r="J50" s="64">
        <f t="shared" si="10"/>
        <v>0</v>
      </c>
      <c r="K50" s="64">
        <f t="shared" si="10"/>
        <v>0</v>
      </c>
      <c r="L50" s="64">
        <f t="shared" si="10"/>
        <v>33.277464847057573</v>
      </c>
      <c r="M50" s="64">
        <f t="shared" si="10"/>
        <v>-37.059117302354124</v>
      </c>
      <c r="N50" s="64">
        <f t="shared" si="10"/>
        <v>0</v>
      </c>
      <c r="O50" s="64">
        <f t="shared" si="10"/>
        <v>0</v>
      </c>
      <c r="P50" s="64">
        <f t="shared" si="10"/>
        <v>0</v>
      </c>
      <c r="Q50" s="65"/>
    </row>
    <row r="51" spans="2:17" x14ac:dyDescent="0.25">
      <c r="B51" s="28"/>
      <c r="C51" s="59"/>
      <c r="D51" s="3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</row>
    <row r="52" spans="2:17" x14ac:dyDescent="0.25">
      <c r="B52" s="28" t="s">
        <v>41</v>
      </c>
      <c r="C52" s="59"/>
      <c r="D52" s="68"/>
      <c r="E52" s="17">
        <f t="shared" ref="E52:Q52" si="11">+E39/$Q$39</f>
        <v>7.0878766967666582E-2</v>
      </c>
      <c r="F52" s="17">
        <f t="shared" si="11"/>
        <v>7.4878680628227612E-2</v>
      </c>
      <c r="G52" s="17">
        <f t="shared" si="11"/>
        <v>9.0766058281576453E-2</v>
      </c>
      <c r="H52" s="17">
        <f t="shared" si="11"/>
        <v>8.4056938123523231E-2</v>
      </c>
      <c r="I52" s="17">
        <f t="shared" si="11"/>
        <v>8.6295391105174993E-2</v>
      </c>
      <c r="J52" s="17">
        <f t="shared" si="11"/>
        <v>9.2575938271741764E-2</v>
      </c>
      <c r="K52" s="17">
        <f t="shared" si="11"/>
        <v>8.6747339227488812E-2</v>
      </c>
      <c r="L52" s="17">
        <f t="shared" si="11"/>
        <v>8.5717413759898373E-2</v>
      </c>
      <c r="M52" s="17">
        <f t="shared" si="11"/>
        <v>8.3849714279423962E-2</v>
      </c>
      <c r="N52" s="17">
        <f t="shared" si="11"/>
        <v>8.2983358349723979E-2</v>
      </c>
      <c r="O52" s="17">
        <f t="shared" si="11"/>
        <v>7.5222327818045331E-2</v>
      </c>
      <c r="P52" s="17">
        <f t="shared" si="11"/>
        <v>8.6028073187508922E-2</v>
      </c>
      <c r="Q52" s="18">
        <f t="shared" si="11"/>
        <v>1</v>
      </c>
    </row>
    <row r="53" spans="2:17" x14ac:dyDescent="0.25">
      <c r="B53" s="28" t="s">
        <v>38</v>
      </c>
      <c r="C53" s="59"/>
      <c r="D53" s="68"/>
      <c r="E53" s="17">
        <f t="shared" ref="E53:P53" si="12">+E52-E11</f>
        <v>0</v>
      </c>
      <c r="F53" s="17">
        <f t="shared" si="12"/>
        <v>0</v>
      </c>
      <c r="G53" s="17">
        <f t="shared" si="12"/>
        <v>0</v>
      </c>
      <c r="H53" s="17">
        <f t="shared" si="12"/>
        <v>0</v>
      </c>
      <c r="I53" s="17">
        <f t="shared" si="12"/>
        <v>0</v>
      </c>
      <c r="J53" s="17">
        <f t="shared" si="12"/>
        <v>0</v>
      </c>
      <c r="K53" s="17">
        <f t="shared" si="12"/>
        <v>0</v>
      </c>
      <c r="L53" s="17">
        <f t="shared" si="12"/>
        <v>0</v>
      </c>
      <c r="M53" s="17">
        <f t="shared" si="12"/>
        <v>0</v>
      </c>
      <c r="N53" s="17">
        <f t="shared" si="12"/>
        <v>0</v>
      </c>
      <c r="O53" s="17">
        <f t="shared" si="12"/>
        <v>0</v>
      </c>
      <c r="P53" s="17">
        <f t="shared" si="12"/>
        <v>0</v>
      </c>
      <c r="Q53" s="18"/>
    </row>
    <row r="54" spans="2:17" ht="13.8" thickBot="1" x14ac:dyDescent="0.3">
      <c r="B54" s="54" t="s">
        <v>39</v>
      </c>
      <c r="C54" s="69"/>
      <c r="D54" s="70"/>
      <c r="E54" s="71">
        <f t="shared" ref="E54:P54" si="13">+E53*$D$37</f>
        <v>0</v>
      </c>
      <c r="F54" s="71">
        <f t="shared" si="13"/>
        <v>0</v>
      </c>
      <c r="G54" s="71">
        <f t="shared" si="13"/>
        <v>0</v>
      </c>
      <c r="H54" s="71">
        <f t="shared" si="13"/>
        <v>0</v>
      </c>
      <c r="I54" s="71">
        <f t="shared" si="13"/>
        <v>0</v>
      </c>
      <c r="J54" s="71">
        <f t="shared" si="13"/>
        <v>0</v>
      </c>
      <c r="K54" s="71">
        <f t="shared" si="13"/>
        <v>0</v>
      </c>
      <c r="L54" s="71">
        <f t="shared" si="13"/>
        <v>0</v>
      </c>
      <c r="M54" s="71">
        <f t="shared" si="13"/>
        <v>0</v>
      </c>
      <c r="N54" s="71">
        <f t="shared" si="13"/>
        <v>0</v>
      </c>
      <c r="O54" s="71">
        <f t="shared" si="13"/>
        <v>0</v>
      </c>
      <c r="P54" s="71">
        <f t="shared" si="13"/>
        <v>0</v>
      </c>
      <c r="Q54" s="72"/>
    </row>
  </sheetData>
  <phoneticPr fontId="0" type="noConversion"/>
  <pageMargins left="0.18" right="0.26" top="0.17" bottom="0.17" header="0" footer="0.17"/>
  <pageSetup paperSize="5"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382"/>
  <sheetViews>
    <sheetView zoomScale="85" workbookViewId="0">
      <selection activeCell="I12" sqref="I12"/>
    </sheetView>
  </sheetViews>
  <sheetFormatPr defaultRowHeight="13.2" x14ac:dyDescent="0.25"/>
  <cols>
    <col min="2" max="2" width="13.6640625" customWidth="1"/>
    <col min="3" max="3" width="15.33203125" customWidth="1"/>
    <col min="4" max="4" width="2.33203125" customWidth="1"/>
    <col min="5" max="5" width="22" customWidth="1"/>
    <col min="6" max="6" width="2.6640625" customWidth="1"/>
    <col min="7" max="7" width="21" customWidth="1"/>
    <col min="8" max="8" width="3.6640625" customWidth="1"/>
    <col min="9" max="9" width="13.6640625" customWidth="1"/>
    <col min="10" max="10" width="2.88671875" customWidth="1"/>
    <col min="11" max="11" width="17.5546875" customWidth="1"/>
    <col min="12" max="12" width="2.88671875" customWidth="1"/>
    <col min="13" max="13" width="36.44140625" customWidth="1"/>
  </cols>
  <sheetData>
    <row r="6" spans="2:13" ht="13.8" thickBot="1" x14ac:dyDescent="0.3">
      <c r="B6" s="2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</row>
    <row r="7" spans="2:13" ht="18" thickBot="1" x14ac:dyDescent="0.35">
      <c r="B7" s="102" t="s">
        <v>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13" ht="13.8" thickBot="1" x14ac:dyDescent="0.3">
      <c r="B8" s="73"/>
      <c r="C8" s="94" t="s">
        <v>42</v>
      </c>
      <c r="D8" s="94"/>
      <c r="E8" s="94" t="s">
        <v>43</v>
      </c>
      <c r="F8" s="94"/>
      <c r="G8" s="94" t="s">
        <v>44</v>
      </c>
      <c r="H8" s="94"/>
      <c r="I8" s="94" t="s">
        <v>45</v>
      </c>
      <c r="J8" s="94"/>
      <c r="K8" s="26" t="s">
        <v>46</v>
      </c>
      <c r="L8" s="94"/>
      <c r="M8" s="95" t="s">
        <v>47</v>
      </c>
    </row>
    <row r="9" spans="2:13" x14ac:dyDescent="0.25">
      <c r="B9" s="28" t="s">
        <v>48</v>
      </c>
      <c r="C9" s="96"/>
      <c r="D9" s="96"/>
      <c r="E9" s="96"/>
      <c r="F9" s="96"/>
      <c r="G9" s="96"/>
      <c r="H9" s="96"/>
      <c r="I9" s="96"/>
      <c r="J9" s="96"/>
      <c r="K9" s="86"/>
      <c r="L9" s="96"/>
      <c r="M9" s="97"/>
    </row>
    <row r="10" spans="2:13" x14ac:dyDescent="0.25">
      <c r="B10" s="28" t="s">
        <v>49</v>
      </c>
      <c r="C10" s="84"/>
      <c r="D10" s="84"/>
      <c r="E10" s="84"/>
      <c r="F10" s="84"/>
      <c r="G10" s="84"/>
      <c r="H10" s="84"/>
      <c r="I10" s="84"/>
      <c r="J10" s="84"/>
      <c r="K10" s="86"/>
      <c r="L10" s="84"/>
      <c r="M10" s="87"/>
    </row>
    <row r="11" spans="2:13" x14ac:dyDescent="0.25">
      <c r="B11" s="74"/>
      <c r="C11" s="12" t="s">
        <v>60</v>
      </c>
      <c r="D11" s="12"/>
      <c r="E11" s="12" t="s">
        <v>53</v>
      </c>
      <c r="F11" s="12"/>
      <c r="G11" s="12" t="s">
        <v>55</v>
      </c>
      <c r="H11" s="12"/>
      <c r="I11" s="12">
        <v>39</v>
      </c>
      <c r="J11" s="12"/>
      <c r="K11" s="98">
        <f>+I11/[2]Downtimes!$K$113</f>
        <v>2.4635209399279895E-3</v>
      </c>
      <c r="L11" s="12"/>
      <c r="M11" s="12" t="s">
        <v>61</v>
      </c>
    </row>
    <row r="12" spans="2:13" x14ac:dyDescent="0.25">
      <c r="B12" s="74"/>
      <c r="C12" s="12" t="s">
        <v>60</v>
      </c>
      <c r="D12" s="89"/>
      <c r="E12" s="12" t="s">
        <v>62</v>
      </c>
      <c r="F12" s="89"/>
      <c r="G12" s="12" t="s">
        <v>63</v>
      </c>
      <c r="H12" s="89"/>
      <c r="I12" s="12">
        <v>46</v>
      </c>
      <c r="J12" s="89"/>
      <c r="K12" s="66">
        <v>2.4635209399279895E-3</v>
      </c>
      <c r="L12" s="89"/>
      <c r="M12" s="12" t="s">
        <v>61</v>
      </c>
    </row>
    <row r="13" spans="2:13" x14ac:dyDescent="0.25">
      <c r="B13" s="28" t="s">
        <v>52</v>
      </c>
      <c r="C13" s="84"/>
      <c r="D13" s="84"/>
      <c r="E13" s="84"/>
      <c r="F13" s="84"/>
      <c r="G13" s="84"/>
      <c r="H13" s="84"/>
      <c r="I13" s="85"/>
      <c r="J13" s="84"/>
      <c r="K13" s="86"/>
      <c r="L13" s="84"/>
      <c r="M13" s="87"/>
    </row>
    <row r="14" spans="2:13" x14ac:dyDescent="0.25">
      <c r="B14" s="88"/>
      <c r="C14" s="12" t="s">
        <v>64</v>
      </c>
      <c r="D14" s="12"/>
      <c r="E14" s="12" t="s">
        <v>53</v>
      </c>
      <c r="F14" s="12"/>
      <c r="G14" s="12" t="s">
        <v>55</v>
      </c>
      <c r="H14" s="12"/>
      <c r="I14" s="12">
        <v>39</v>
      </c>
      <c r="J14" s="12"/>
      <c r="K14" s="98">
        <v>2.4635209399279895E-3</v>
      </c>
      <c r="L14" s="12"/>
      <c r="M14" s="12" t="s">
        <v>65</v>
      </c>
    </row>
    <row r="15" spans="2:13" x14ac:dyDescent="0.25">
      <c r="B15" s="28" t="s">
        <v>54</v>
      </c>
      <c r="C15" s="84"/>
      <c r="D15" s="84"/>
      <c r="E15" s="84"/>
      <c r="F15" s="84"/>
      <c r="G15" s="84"/>
      <c r="H15" s="84"/>
      <c r="I15" s="85"/>
      <c r="J15" s="84"/>
      <c r="K15" s="86"/>
      <c r="L15" s="84"/>
      <c r="M15" s="87"/>
    </row>
    <row r="16" spans="2:13" x14ac:dyDescent="0.25">
      <c r="B16" s="28" t="s">
        <v>56</v>
      </c>
      <c r="C16" s="84"/>
      <c r="D16" s="84"/>
      <c r="E16" s="84"/>
      <c r="F16" s="84"/>
      <c r="G16" s="84"/>
      <c r="H16" s="84"/>
      <c r="I16" s="85"/>
      <c r="J16" s="84"/>
      <c r="K16" s="86"/>
      <c r="L16" s="84"/>
      <c r="M16" s="87"/>
    </row>
    <row r="17" spans="2:13" ht="13.8" thickBot="1" x14ac:dyDescent="0.3">
      <c r="B17" s="78" t="s">
        <v>15</v>
      </c>
      <c r="C17" s="79"/>
      <c r="D17" s="79"/>
      <c r="E17" s="79"/>
      <c r="F17" s="79"/>
      <c r="G17" s="79"/>
      <c r="H17" s="79"/>
      <c r="I17" s="80">
        <f>SUM(I11:I14)</f>
        <v>124</v>
      </c>
      <c r="J17" s="81"/>
      <c r="K17" s="82">
        <f>SUM(K11:K14)</f>
        <v>7.390562819783968E-3</v>
      </c>
      <c r="L17" s="79"/>
      <c r="M17" s="83"/>
    </row>
    <row r="18" spans="2:13" ht="13.8" thickTop="1" x14ac:dyDescent="0.25">
      <c r="B18" s="28" t="s">
        <v>57</v>
      </c>
      <c r="C18" s="84"/>
      <c r="D18" s="84"/>
      <c r="E18" s="84"/>
      <c r="F18" s="84"/>
      <c r="G18" s="84"/>
      <c r="H18" s="84"/>
      <c r="I18" s="85"/>
      <c r="J18" s="84"/>
      <c r="K18" s="86"/>
      <c r="L18" s="84"/>
      <c r="M18" s="87"/>
    </row>
    <row r="19" spans="2:13" x14ac:dyDescent="0.25">
      <c r="B19" s="28" t="s">
        <v>66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 ht="13.8" thickBot="1" x14ac:dyDescent="0.3">
      <c r="B20" s="78" t="s">
        <v>15</v>
      </c>
      <c r="C20" s="100"/>
      <c r="D20" s="100"/>
      <c r="E20" s="100"/>
      <c r="F20" s="100"/>
      <c r="G20" s="100"/>
      <c r="H20" s="100"/>
      <c r="I20" s="80"/>
      <c r="J20" s="81"/>
      <c r="K20" s="82"/>
      <c r="L20" s="79"/>
      <c r="M20" s="83"/>
    </row>
    <row r="21" spans="2:13" ht="13.8" thickTop="1" x14ac:dyDescent="0.25">
      <c r="B21" s="28" t="s">
        <v>67</v>
      </c>
      <c r="C21" s="84"/>
      <c r="D21" s="84"/>
      <c r="E21" s="84"/>
      <c r="F21" s="84"/>
      <c r="G21" s="84"/>
      <c r="H21" s="84"/>
      <c r="I21" s="85"/>
      <c r="J21" s="84"/>
      <c r="K21" s="86"/>
      <c r="L21" s="84"/>
      <c r="M21" s="101"/>
    </row>
    <row r="22" spans="2:13" x14ac:dyDescent="0.25">
      <c r="B22" s="74"/>
      <c r="C22" s="75" t="s">
        <v>68</v>
      </c>
      <c r="D22" s="75"/>
      <c r="E22" s="75" t="s">
        <v>50</v>
      </c>
      <c r="F22" s="75"/>
      <c r="G22" s="75" t="s">
        <v>51</v>
      </c>
      <c r="H22" s="75"/>
      <c r="I22" s="76">
        <v>125</v>
      </c>
      <c r="J22" s="75"/>
      <c r="K22" s="98">
        <f>+I22/[2]Downtimes!$K$113</f>
        <v>7.8959004484871458E-3</v>
      </c>
      <c r="L22" s="75"/>
      <c r="M22" s="77" t="s">
        <v>69</v>
      </c>
    </row>
    <row r="23" spans="2:13" x14ac:dyDescent="0.25">
      <c r="B23" s="88"/>
      <c r="C23" s="75" t="s">
        <v>70</v>
      </c>
      <c r="D23" s="75"/>
      <c r="E23" s="75" t="s">
        <v>50</v>
      </c>
      <c r="F23" s="75"/>
      <c r="G23" s="75" t="s">
        <v>71</v>
      </c>
      <c r="H23" s="75"/>
      <c r="I23" s="76">
        <v>235</v>
      </c>
      <c r="J23" s="75"/>
      <c r="K23" s="98">
        <f>+I23/[2]Downtimes!$K$113</f>
        <v>1.4844292843155834E-2</v>
      </c>
      <c r="L23" s="75"/>
      <c r="M23" s="77" t="s">
        <v>58</v>
      </c>
    </row>
    <row r="24" spans="2:13" ht="13.8" thickBot="1" x14ac:dyDescent="0.3">
      <c r="B24" s="90" t="s">
        <v>15</v>
      </c>
      <c r="C24" s="91"/>
      <c r="D24" s="91"/>
      <c r="E24" s="91"/>
      <c r="F24" s="91"/>
      <c r="G24" s="91"/>
      <c r="H24" s="91"/>
      <c r="I24" s="80">
        <f>SUM(I22:I23)</f>
        <v>360</v>
      </c>
      <c r="J24" s="81"/>
      <c r="K24" s="82">
        <f>+I24/[2]Downtimes!$K$113</f>
        <v>2.2740193291642979E-2</v>
      </c>
      <c r="L24" s="91"/>
      <c r="M24" s="92"/>
    </row>
    <row r="25" spans="2:13" x14ac:dyDescent="0.25">
      <c r="B25" s="2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</row>
    <row r="26" spans="2:13" x14ac:dyDescent="0.25">
      <c r="B26" s="2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</row>
    <row r="27" spans="2:13" x14ac:dyDescent="0.25">
      <c r="B27" s="2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</row>
    <row r="28" spans="2:13" x14ac:dyDescent="0.25">
      <c r="B28" s="2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</row>
    <row r="29" spans="2:13" x14ac:dyDescent="0.25">
      <c r="B29" s="2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</row>
    <row r="30" spans="2:13" x14ac:dyDescent="0.25">
      <c r="B30" s="2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</row>
    <row r="31" spans="2:13" x14ac:dyDescent="0.25">
      <c r="B31" s="2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</row>
    <row r="32" spans="2:13" x14ac:dyDescent="0.25">
      <c r="B32" s="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</row>
    <row r="33" spans="2:13" x14ac:dyDescent="0.25">
      <c r="B33" s="2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</row>
    <row r="34" spans="2:13" x14ac:dyDescent="0.25">
      <c r="B34" s="2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</row>
    <row r="35" spans="2:13" x14ac:dyDescent="0.25">
      <c r="B35" s="2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</row>
    <row r="36" spans="2:13" x14ac:dyDescent="0.25">
      <c r="B36" s="2"/>
      <c r="C36" s="93"/>
      <c r="D36" s="93"/>
      <c r="E36" s="93"/>
      <c r="F36" s="93"/>
      <c r="G36" s="93"/>
      <c r="H36" s="93"/>
      <c r="I36" s="93"/>
      <c r="J36" s="2"/>
      <c r="K36" s="2"/>
      <c r="L36" s="2"/>
      <c r="M36" s="2"/>
    </row>
    <row r="37" spans="2:1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3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2:13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2:13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3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3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3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3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3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3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3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3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3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3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3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3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2:13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2:13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2:13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2:13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2:13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2:13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2:13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3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2:13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2:13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2:13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2:13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2:13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2:13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2:13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2:13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2:13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2:13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2:13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2:13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2:13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2:13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2:13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2:13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2:13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2:13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2:13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2:13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2:13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2:13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2:13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2:13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2:13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2:13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2:13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2:13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2:13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2:13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2:13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2:13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2:13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2:13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2:13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2:13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2:13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2:13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2:13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2:13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2:13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2:13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2:13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2:13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2:13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2:13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2:13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2:13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2:13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2:13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2:13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2:13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2:13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2:13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2:13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2:13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2:13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2:13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2:13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2:13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2:13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2:13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2:13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2:13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2:13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2:13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2:13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2:13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2:13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2:13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2:13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2:13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2:13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2:13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2:13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2:13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2:13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2:13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2:13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2:13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2:13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2:13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2:13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2:13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2:13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2:13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2:13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2:13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2:13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2:13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2:13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2:13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2:13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2:13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2:13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2:13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2:13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2:13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2:13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2:13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2:13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2:13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2:13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2:13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2:13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2:13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2:13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2:13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2:13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2:13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2:13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2:13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2:13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2:13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2:13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2:13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2:13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2:13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2:13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2:13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2:13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2:13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2:13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2:13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2:13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2:13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2:13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2:13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2:13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2:13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2:13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2:13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2:13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2:13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2:13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2:13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2:13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2:13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2:13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2:13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2:13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2:13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2:13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2:13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2:13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2:13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2:13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2:13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2:13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2:13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2:13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2:13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2:13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2:13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2:13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2:13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2:13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2:13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2:13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2:13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2:13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2:13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2:13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2:13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2:13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2:13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2:13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2:13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2:13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2:13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2:13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2:13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2:13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2:13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2:13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2:13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2:13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2:13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2:13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2:13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2:13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2:13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2:13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2:13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2:13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2:13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2:13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2:13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2:13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2:13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2:13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2:13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2:13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2:13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2:13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2:13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2:13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2:13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2:13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2:13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2:13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2:13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</sheetData>
  <mergeCells count="1">
    <mergeCell ref="B7:M7"/>
  </mergeCells>
  <phoneticPr fontId="0" type="noConversion"/>
  <pageMargins left="0.2" right="0.26" top="0.17" bottom="0.2" header="0.5" footer="0.18"/>
  <pageSetup paperSize="7" scale="6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2002 Forecast</vt:lpstr>
      <vt:lpstr>Quarterly Breakdown</vt:lpstr>
      <vt:lpstr>Hist-Seas Gph &amp; DTs 2002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akanji</dc:creator>
  <cp:lastModifiedBy>Havlíček Jan</cp:lastModifiedBy>
  <dcterms:created xsi:type="dcterms:W3CDTF">2001-11-20T20:48:25Z</dcterms:created>
  <dcterms:modified xsi:type="dcterms:W3CDTF">2023-09-10T12:06:22Z</dcterms:modified>
</cp:coreProperties>
</file>