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4776" windowWidth="14880" windowHeight="4956" tabRatio="599"/>
  </bookViews>
  <sheets>
    <sheet name="Dec Setup" sheetId="1" r:id="rId1"/>
  </sheets>
  <definedNames>
    <definedName name="_xlnm.Print_Area" localSheetId="0">'Dec Setup'!$BL$13:$HE$75</definedName>
    <definedName name="_xlnm.Print_Titles" localSheetId="0">'Dec Setup'!$A:$V,'Dec Setup'!$1:$7</definedName>
  </definedNames>
  <calcPr calcId="0" fullCalcOnLoad="1"/>
</workbook>
</file>

<file path=xl/calcChain.xml><?xml version="1.0" encoding="utf-8"?>
<calcChain xmlns="http://schemas.openxmlformats.org/spreadsheetml/2006/main">
  <c r="HE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E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E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E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E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E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E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E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E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E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E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E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E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E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E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E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E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E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E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E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E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E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E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E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E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E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E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H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H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H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H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H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H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H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H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H42" i="1"/>
  <c r="H43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E43" i="1"/>
  <c r="H44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E44" i="1"/>
  <c r="H45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E45" i="1"/>
  <c r="H46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E46" i="1"/>
  <c r="H47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E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E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E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E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E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E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E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E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E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E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E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E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E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E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E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E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E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E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E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E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E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E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E69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E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E72" i="1"/>
  <c r="HF72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BG74" i="1"/>
  <c r="BH74" i="1"/>
  <c r="BI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CY74" i="1"/>
  <c r="DA74" i="1"/>
  <c r="DC74" i="1"/>
  <c r="DE74" i="1"/>
  <c r="DG74" i="1"/>
  <c r="DI74" i="1"/>
  <c r="DK74" i="1"/>
  <c r="DM74" i="1"/>
  <c r="DO74" i="1"/>
  <c r="DQ74" i="1"/>
  <c r="DS74" i="1"/>
  <c r="DU74" i="1"/>
  <c r="DW74" i="1"/>
  <c r="DY74" i="1"/>
  <c r="EA74" i="1"/>
  <c r="EC74" i="1"/>
  <c r="EE74" i="1"/>
  <c r="EG74" i="1"/>
  <c r="EI74" i="1"/>
  <c r="EK74" i="1"/>
  <c r="EM74" i="1"/>
  <c r="EO74" i="1"/>
  <c r="EQ74" i="1"/>
  <c r="ES74" i="1"/>
  <c r="EU74" i="1"/>
  <c r="EW74" i="1"/>
  <c r="EY74" i="1"/>
  <c r="FA74" i="1"/>
  <c r="FC74" i="1"/>
  <c r="FE74" i="1"/>
  <c r="FG74" i="1"/>
  <c r="FI74" i="1"/>
  <c r="FK74" i="1"/>
  <c r="FM74" i="1"/>
  <c r="FO74" i="1"/>
  <c r="FQ74" i="1"/>
  <c r="FS74" i="1"/>
  <c r="FU74" i="1"/>
  <c r="FW74" i="1"/>
  <c r="FY74" i="1"/>
  <c r="GA74" i="1"/>
  <c r="GC74" i="1"/>
  <c r="GE74" i="1"/>
  <c r="GG74" i="1"/>
  <c r="GI74" i="1"/>
  <c r="GK74" i="1"/>
  <c r="GM74" i="1"/>
  <c r="GO74" i="1"/>
  <c r="GQ74" i="1"/>
  <c r="GS74" i="1"/>
  <c r="GU74" i="1"/>
  <c r="GW74" i="1"/>
  <c r="GY74" i="1"/>
  <c r="HA74" i="1"/>
  <c r="HC74" i="1"/>
  <c r="BG75" i="1"/>
  <c r="BH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CY75" i="1"/>
  <c r="DA75" i="1"/>
  <c r="DC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E75" i="1"/>
  <c r="FG75" i="1"/>
  <c r="FI75" i="1"/>
  <c r="FK75" i="1"/>
  <c r="FM75" i="1"/>
  <c r="FO75" i="1"/>
  <c r="FQ75" i="1"/>
  <c r="FS75" i="1"/>
  <c r="FU75" i="1"/>
  <c r="FW75" i="1"/>
  <c r="FY75" i="1"/>
  <c r="GA75" i="1"/>
  <c r="GC75" i="1"/>
  <c r="GE75" i="1"/>
  <c r="GG75" i="1"/>
  <c r="GI75" i="1"/>
  <c r="GK75" i="1"/>
  <c r="GM75" i="1"/>
  <c r="GO75" i="1"/>
  <c r="GQ75" i="1"/>
  <c r="GS75" i="1"/>
  <c r="GU75" i="1"/>
  <c r="GW75" i="1"/>
  <c r="GY75" i="1"/>
  <c r="HA75" i="1"/>
  <c r="HC75" i="1"/>
  <c r="FO77" i="1"/>
  <c r="N80" i="1"/>
  <c r="S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E80" i="1"/>
  <c r="N81" i="1"/>
  <c r="Q81" i="1"/>
  <c r="S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E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N84" i="1"/>
  <c r="S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E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S87" i="1"/>
  <c r="BD87" i="1"/>
  <c r="S88" i="1"/>
  <c r="BD88" i="1"/>
  <c r="S89" i="1"/>
  <c r="BD89" i="1"/>
  <c r="S90" i="1"/>
  <c r="BD90" i="1"/>
  <c r="S91" i="1"/>
  <c r="BD91" i="1"/>
  <c r="FU92" i="1"/>
  <c r="FW92" i="1"/>
  <c r="FY92" i="1"/>
  <c r="GA92" i="1"/>
  <c r="GC92" i="1"/>
  <c r="GE92" i="1"/>
  <c r="GM92" i="1"/>
  <c r="GO92" i="1"/>
  <c r="GQ92" i="1"/>
  <c r="GS92" i="1"/>
  <c r="GU92" i="1"/>
  <c r="GW92" i="1"/>
  <c r="GY92" i="1"/>
  <c r="HA92" i="1"/>
  <c r="HC92" i="1"/>
  <c r="S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FU93" i="1"/>
  <c r="FW93" i="1"/>
  <c r="FY93" i="1"/>
  <c r="GA93" i="1"/>
  <c r="GC93" i="1"/>
  <c r="GE93" i="1"/>
  <c r="GM93" i="1"/>
  <c r="GO93" i="1"/>
  <c r="GQ93" i="1"/>
  <c r="GS93" i="1"/>
  <c r="GU93" i="1"/>
  <c r="GW93" i="1"/>
  <c r="GY93" i="1"/>
  <c r="HA93" i="1"/>
  <c r="HC93" i="1"/>
  <c r="HE93" i="1"/>
  <c r="S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E94" i="1"/>
  <c r="S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GQ95" i="1"/>
  <c r="HE95" i="1"/>
  <c r="S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E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G101" i="1"/>
  <c r="H101" i="1"/>
  <c r="I101" i="1"/>
  <c r="J101" i="1"/>
  <c r="K101" i="1"/>
  <c r="Q101" i="1"/>
  <c r="R101" i="1"/>
  <c r="G102" i="1"/>
  <c r="H102" i="1"/>
  <c r="I102" i="1"/>
  <c r="J102" i="1"/>
  <c r="K102" i="1"/>
  <c r="Q102" i="1"/>
  <c r="R102" i="1"/>
  <c r="G103" i="1"/>
  <c r="H103" i="1"/>
  <c r="I103" i="1"/>
  <c r="J103" i="1"/>
  <c r="K103" i="1"/>
  <c r="Q103" i="1"/>
  <c r="R103" i="1"/>
  <c r="G104" i="1"/>
  <c r="H104" i="1"/>
  <c r="I104" i="1"/>
  <c r="J104" i="1"/>
  <c r="K104" i="1"/>
  <c r="Q104" i="1"/>
  <c r="R104" i="1"/>
  <c r="G105" i="1"/>
  <c r="H105" i="1"/>
  <c r="I105" i="1"/>
  <c r="J105" i="1"/>
  <c r="K105" i="1"/>
  <c r="Q105" i="1"/>
  <c r="R105" i="1"/>
  <c r="G106" i="1"/>
  <c r="H106" i="1"/>
  <c r="I106" i="1"/>
  <c r="J106" i="1"/>
  <c r="K106" i="1"/>
  <c r="Q106" i="1"/>
  <c r="R106" i="1"/>
  <c r="G107" i="1"/>
  <c r="H107" i="1"/>
  <c r="I107" i="1"/>
  <c r="J107" i="1"/>
  <c r="K107" i="1"/>
  <c r="Q107" i="1"/>
  <c r="R107" i="1"/>
  <c r="G108" i="1"/>
  <c r="H108" i="1"/>
  <c r="I108" i="1"/>
  <c r="J108" i="1"/>
  <c r="K108" i="1"/>
  <c r="Q108" i="1"/>
  <c r="R108" i="1"/>
  <c r="G109" i="1"/>
  <c r="H109" i="1"/>
  <c r="I109" i="1"/>
  <c r="J109" i="1"/>
  <c r="K109" i="1"/>
  <c r="Q109" i="1"/>
  <c r="R109" i="1"/>
  <c r="G110" i="1"/>
  <c r="H110" i="1"/>
  <c r="I110" i="1"/>
  <c r="J110" i="1"/>
  <c r="K110" i="1"/>
  <c r="Q110" i="1"/>
  <c r="R110" i="1"/>
  <c r="G111" i="1"/>
  <c r="H111" i="1"/>
  <c r="I111" i="1"/>
  <c r="J111" i="1"/>
  <c r="K111" i="1"/>
  <c r="Q111" i="1"/>
  <c r="R111" i="1"/>
  <c r="G112" i="1"/>
  <c r="H112" i="1"/>
  <c r="I112" i="1"/>
  <c r="J112" i="1"/>
  <c r="K112" i="1"/>
  <c r="G113" i="1"/>
  <c r="H113" i="1"/>
  <c r="I113" i="1"/>
  <c r="J113" i="1"/>
  <c r="K113" i="1"/>
  <c r="Q113" i="1"/>
  <c r="R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R117" i="1"/>
  <c r="S117" i="1"/>
  <c r="G118" i="1"/>
  <c r="H118" i="1"/>
  <c r="I118" i="1"/>
  <c r="J118" i="1"/>
  <c r="K118" i="1"/>
  <c r="R118" i="1"/>
  <c r="S118" i="1"/>
  <c r="G119" i="1"/>
  <c r="H119" i="1"/>
  <c r="I119" i="1"/>
  <c r="J119" i="1"/>
  <c r="K119" i="1"/>
  <c r="R119" i="1"/>
  <c r="S119" i="1"/>
  <c r="G120" i="1"/>
  <c r="H120" i="1"/>
  <c r="I120" i="1"/>
  <c r="J120" i="1"/>
  <c r="K120" i="1"/>
  <c r="R120" i="1"/>
  <c r="S120" i="1"/>
  <c r="G121" i="1"/>
  <c r="H121" i="1"/>
  <c r="I121" i="1"/>
  <c r="J121" i="1"/>
  <c r="K121" i="1"/>
  <c r="EU121" i="1"/>
  <c r="EW121" i="1"/>
  <c r="EY121" i="1"/>
  <c r="FA121" i="1"/>
  <c r="FC121" i="1"/>
  <c r="FE121" i="1"/>
  <c r="GG121" i="1"/>
  <c r="GI121" i="1"/>
  <c r="GK121" i="1"/>
  <c r="G122" i="1"/>
  <c r="H122" i="1"/>
  <c r="I122" i="1"/>
  <c r="J122" i="1"/>
  <c r="K122" i="1"/>
  <c r="EU122" i="1"/>
  <c r="EW122" i="1"/>
  <c r="EY122" i="1"/>
  <c r="FA122" i="1"/>
  <c r="FC122" i="1"/>
  <c r="FE122" i="1"/>
  <c r="GG122" i="1"/>
  <c r="GI122" i="1"/>
  <c r="GK122" i="1"/>
  <c r="G123" i="1"/>
  <c r="H123" i="1"/>
  <c r="I123" i="1"/>
  <c r="J123" i="1"/>
  <c r="K123" i="1"/>
  <c r="G124" i="1"/>
  <c r="H124" i="1"/>
  <c r="I124" i="1"/>
  <c r="J124" i="1"/>
  <c r="K124" i="1"/>
  <c r="R124" i="1"/>
  <c r="S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1" i="1"/>
  <c r="H141" i="1"/>
  <c r="I141" i="1"/>
  <c r="J141" i="1"/>
  <c r="K141" i="1"/>
  <c r="J144" i="1"/>
  <c r="G146" i="1"/>
  <c r="H146" i="1"/>
  <c r="I146" i="1"/>
  <c r="J146" i="1"/>
  <c r="K146" i="1"/>
  <c r="G148" i="1"/>
  <c r="H148" i="1"/>
  <c r="J148" i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440/d from storage
</t>
        </r>
      </text>
    </comment>
    <comment ref="V2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3,914 from Storage;flow 5,386/d on K#68918- RP ApPool</t>
        </r>
      </text>
    </comment>
    <comment ref="V23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1,544 from Storage. Plus 3 other K's
</t>
        </r>
      </text>
    </comment>
    <comment ref="V24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7,979 from Storage plus 3 K's to follow</t>
        </r>
      </text>
    </comment>
    <comment ref="V25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Storage</t>
        </r>
      </text>
    </comment>
    <comment ref="V2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993 from Storage plus 1 K
</t>
        </r>
      </text>
    </comment>
    <comment ref="V27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7,420 from storage</t>
        </r>
      </text>
    </comment>
    <comment ref="V28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1,245 from Storage</t>
        </r>
      </text>
    </comment>
    <comment ref="V29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1,350 from storage</t>
        </r>
      </text>
    </comment>
    <comment ref="V3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1,689/d from storage</t>
        </r>
      </text>
    </comment>
    <comment ref="V31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875 from storage and 1,000 on K#? Also 250 AGG gas</t>
        </r>
      </text>
    </comment>
    <comment ref="V3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from storage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<sst xmlns="http://schemas.openxmlformats.org/spreadsheetml/2006/main" count="1081" uniqueCount="294">
  <si>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</si>
  <si>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</si>
  <si>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</si>
  <si>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</si>
  <si>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</si>
  <si>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</si>
  <si>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</si>
  <si>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</si>
  <si>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</si>
  <si>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</si>
  <si>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</si>
  <si>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</si>
  <si>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</si>
  <si>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</si>
  <si>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</si>
  <si>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</si>
  <si>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</si>
  <si>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</si>
  <si>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</si>
  <si>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</si>
  <si>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</si>
  <si>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</si>
  <si>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</si>
  <si>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</si>
  <si>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</si>
  <si>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</si>
  <si>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</si>
  <si>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</si>
  <si>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</si>
  <si>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</si>
  <si>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</si>
  <si>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</si>
  <si>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</si>
  <si>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</si>
  <si>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</si>
  <si>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</si>
  <si>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</si>
  <si>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</si>
  <si>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</si>
  <si>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</si>
  <si>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</si>
  <si>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</si>
  <si>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</si>
  <si>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</si>
  <si>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</si>
  <si>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</si>
  <si>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</si>
  <si>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</si>
  <si>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</si>
  <si>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</si>
  <si>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</si>
  <si>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</si>
  <si>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</si>
  <si>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</si>
  <si>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</si>
  <si>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</si>
  <si>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</si>
  <si>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</si>
  <si>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</si>
  <si>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</si>
  <si>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</si>
  <si>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</si>
  <si>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</si>
  <si>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</si>
  <si>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</si>
  <si>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</si>
  <si>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</si>
  <si>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</si>
  <si>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</si>
  <si>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</si>
  <si>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</si>
  <si>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</si>
  <si>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</si>
  <si>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</si>
  <si>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</si>
  <si>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</si>
  <si>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</si>
  <si>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</si>
  <si>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</si>
  <si>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</si>
  <si>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</si>
  <si>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</si>
  <si>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</si>
  <si>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</si>
  <si>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</si>
  <si>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</si>
  <si>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</si>
  <si>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</si>
  <si>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</si>
  <si>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</si>
  <si>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</si>
  <si>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</si>
  <si>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</si>
  <si>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</si>
  <si>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</si>
  <si>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</si>
  <si>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</si>
  <si>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</si>
  <si>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</si>
  <si>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</si>
  <si>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</si>
  <si>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</si>
  <si>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</si>
  <si>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</si>
  <si>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</si>
  <si>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</si>
  <si>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</si>
  <si>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</si>
  <si>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</si>
  <si>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</si>
  <si>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</si>
  <si>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</si>
  <si>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</si>
  <si>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</si>
  <si>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</si>
  <si>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</si>
  <si>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</si>
  <si>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</si>
  <si>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</si>
  <si>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</si>
  <si>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</si>
  <si>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</si>
  <si>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</si>
  <si>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</si>
  <si>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</si>
  <si>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</si>
  <si>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</si>
  <si>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</si>
  <si>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</si>
  <si>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</si>
  <si>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</si>
  <si>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</si>
  <si>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</si>
  <si>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</si>
  <si>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</si>
  <si>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</si>
  <si>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</si>
  <si>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</si>
  <si>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</si>
  <si>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</si>
  <si>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</si>
  <si>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</si>
  <si>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</si>
  <si>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</si>
  <si>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</si>
  <si>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</si>
  <si>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</si>
  <si>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</si>
  <si>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</si>
  <si>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</si>
  <si>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</si>
  <si>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</si>
  <si>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</si>
  <si>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</si>
  <si>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</si>
  <si>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</si>
  <si>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</si>
  <si>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</si>
  <si>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</si>
  <si>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</si>
  <si>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</si>
  <si>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</si>
  <si>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</si>
  <si>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</si>
  <si>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</si>
  <si>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</si>
  <si>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</si>
  <si>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</si>
  <si>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</si>
  <si>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</si>
  <si>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</si>
  <si>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</si>
  <si>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</si>
  <si>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</si>
  <si>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</si>
  <si>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</si>
  <si>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</si>
  <si>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</si>
  <si>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</si>
  <si>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</si>
  <si>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</si>
  <si>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</si>
  <si>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</si>
  <si>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</si>
  <si>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</si>
  <si>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</si>
  <si>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</si>
  <si>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</si>
  <si>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</si>
  <si>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</si>
  <si>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</si>
  <si>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</si>
  <si>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</si>
  <si>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</si>
  <si>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</si>
  <si>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</si>
  <si>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</si>
  <si>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</si>
  <si>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</si>
  <si>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</si>
  <si>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</si>
  <si>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</si>
  <si>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</si>
  <si>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</si>
  <si>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</si>
  <si>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</si>
  <si>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</si>
  <si>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</si>
  <si>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</si>
  <si>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</si>
  <si>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</si>
  <si>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</si>
  <si>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</si>
  <si>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</si>
  <si>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</si>
  <si>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</si>
  <si>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</si>
  <si>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</si>
  <si>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</si>
  <si>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</si>
  <si>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</si>
  <si>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</si>
  <si>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</si>
  <si>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</si>
  <si>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</si>
  <si>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</si>
  <si>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</si>
  <si>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</si>
  <si>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</si>
  <si>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</si>
  <si>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</si>
  <si>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</si>
  <si>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</si>
  <si>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</si>
  <si>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</si>
  <si>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</si>
  <si>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</si>
  <si>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</si>
  <si>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</si>
  <si>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</si>
  <si>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</si>
  <si>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</si>
  <si>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</si>
  <si>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</si>
  <si>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</si>
  <si>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</si>
  <si>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</si>
  <si>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</si>
  <si>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</si>
  <si>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</si>
  <si>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</si>
  <si>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</si>
  <si>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</si>
  <si>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</si>
  <si>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</si>
  <si>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</si>
  <si>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</si>
  <si>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Novec - udc 172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</si>
  <si>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</si>
  <si>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</si>
  <si>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</si>
  <si>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</si>
  <si>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</si>
  <si>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</si>
  <si>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</si>
  <si>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</si>
  <si>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</si>
  <si>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</si>
  <si>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</si>
  <si>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</si>
  <si>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</si>
  <si>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</si>
  <si>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</si>
  <si>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</si>
  <si>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</si>
  <si>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</si>
  <si>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</si>
  <si>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</si>
  <si>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</si>
  <si>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</si>
  <si>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</si>
  <si>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</si>
  <si>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Nov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</si>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</sst>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23" zoomScaleNormal="100" workbookViewId="0">
      <selection activeCell="X26" sqref="X26"/>
    </sheetView>
  </sheetViews>
  <sheetFormatPr defaultRowHeight="13.2" outlineLevelRow="1" outlineLevelCol="1" x14ac:dyDescent="0.25"/>
  <cols>
    <col min="1" max="1" width="17.5546875" style="1" bestFit="1" customWidth="1"/>
    <col min="2" max="2" width="11.44140625" style="58" hidden="1" customWidth="1"/>
    <col min="3" max="3" width="6" style="1" hidden="1" customWidth="1"/>
    <col min="4" max="4" width="5.109375" style="14" customWidth="1"/>
    <col min="5" max="5" width="4.44140625" style="1" bestFit="1" customWidth="1"/>
    <col min="6" max="6" width="15.6640625" style="1" customWidth="1"/>
    <col min="7" max="7" width="9" style="1" hidden="1" customWidth="1" outlineLevel="1"/>
    <col min="8" max="8" width="14.109375" style="1" hidden="1" customWidth="1" outlineLevel="1"/>
    <col min="9" max="9" width="9.6640625" style="1" hidden="1" customWidth="1" outlineLevel="1"/>
    <col min="10" max="10" width="9.109375" style="1" hidden="1" customWidth="1" outlineLevel="1"/>
    <col min="11" max="11" width="12.33203125" style="58" hidden="1" customWidth="1" outlineLevel="1"/>
    <col min="12" max="12" width="8.6640625" style="1" hidden="1" customWidth="1" outlineLevel="1"/>
    <col min="13" max="13" width="10.44140625" style="1" hidden="1" customWidth="1" outlineLevel="1"/>
    <col min="14" max="14" width="10.5546875" style="1" hidden="1" customWidth="1" outlineLevel="1"/>
    <col min="15" max="15" width="13.5546875" style="1" hidden="1" customWidth="1" outlineLevel="1"/>
    <col min="16" max="16" width="3.5546875" style="1" hidden="1" customWidth="1" outlineLevel="1"/>
    <col min="17" max="17" width="10.33203125" style="22" hidden="1" customWidth="1" outlineLevel="1"/>
    <col min="18" max="18" width="9" style="22" hidden="1" customWidth="1" outlineLevel="1"/>
    <col min="19" max="19" width="9.33203125" style="22" hidden="1" customWidth="1" outlineLevel="1"/>
    <col min="20" max="20" width="8.88671875" style="63" hidden="1" customWidth="1" outlineLevel="1"/>
    <col min="21" max="21" width="3" style="63" hidden="1" customWidth="1" outlineLevel="1"/>
    <col min="22" max="22" width="8.88671875" style="64" customWidth="1" collapsed="1"/>
    <col min="23" max="52" width="8.88671875" style="63" customWidth="1" outlineLevel="1"/>
    <col min="53" max="53" width="3" style="63" customWidth="1" outlineLevel="1"/>
    <col min="54" max="54" width="10.6640625" style="63" customWidth="1" outlineLevel="1"/>
    <col min="55" max="55" width="12.109375" style="63" customWidth="1" outlineLevel="1"/>
    <col min="56" max="56" width="12.6640625" style="63" customWidth="1"/>
    <col min="57" max="57" width="3.33203125" style="63" customWidth="1"/>
    <col min="58" max="58" width="9.88671875" style="22" hidden="1" customWidth="1" outlineLevel="1"/>
    <col min="59" max="61" width="11" style="1" hidden="1" customWidth="1" outlineLevel="1"/>
    <col min="62" max="62" width="2.6640625" style="1" hidden="1" customWidth="1" outlineLevel="1"/>
    <col min="63" max="63" width="11" style="1" hidden="1" customWidth="1" outlineLevel="1"/>
    <col min="64" max="64" width="2.5546875" style="1" hidden="1" customWidth="1" outlineLevel="1"/>
    <col min="65" max="65" width="11" style="1" hidden="1" customWidth="1" outlineLevel="1"/>
    <col min="66" max="66" width="4.33203125" style="1" hidden="1" customWidth="1" outlineLevel="1"/>
    <col min="67" max="67" width="12.109375" style="1" hidden="1" customWidth="1" outlineLevel="1"/>
    <col min="68" max="68" width="2.6640625" style="1" hidden="1" customWidth="1" outlineLevel="1"/>
    <col min="69" max="69" width="12.109375" style="1" hidden="1" customWidth="1" outlineLevel="1"/>
    <col min="70" max="70" width="2.6640625" style="1" hidden="1" customWidth="1" outlineLevel="1"/>
    <col min="71" max="71" width="12.109375" style="1" hidden="1" customWidth="1" outlineLevel="1"/>
    <col min="72" max="72" width="2.6640625" style="1" hidden="1" customWidth="1" outlineLevel="1"/>
    <col min="73" max="73" width="12.109375" style="1" hidden="1" customWidth="1" outlineLevel="1"/>
    <col min="74" max="74" width="2.6640625" style="1" hidden="1" customWidth="1" outlineLevel="1"/>
    <col min="75" max="75" width="12.109375" style="1" hidden="1" customWidth="1" outlineLevel="1"/>
    <col min="76" max="76" width="2.6640625" style="1" hidden="1" customWidth="1" outlineLevel="1"/>
    <col min="77" max="77" width="12.109375" style="1" hidden="1" customWidth="1" outlineLevel="1"/>
    <col min="78" max="78" width="2.6640625" style="1" hidden="1" customWidth="1" outlineLevel="1"/>
    <col min="79" max="79" width="12.109375" style="1" hidden="1" customWidth="1" outlineLevel="1"/>
    <col min="80" max="80" width="2.6640625" style="1" hidden="1" customWidth="1" outlineLevel="1"/>
    <col min="81" max="81" width="11" style="1" hidden="1" customWidth="1" outlineLevel="1"/>
    <col min="82" max="82" width="2.6640625" style="1" hidden="1" customWidth="1" outlineLevel="1"/>
    <col min="83" max="83" width="12.44140625" style="1" hidden="1" customWidth="1" outlineLevel="1"/>
    <col min="84" max="84" width="2.664062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4140625" style="1" hidden="1" customWidth="1" outlineLevel="1"/>
    <col min="88" max="88" width="2.6640625" style="1" hidden="1" customWidth="1" outlineLevel="1"/>
    <col min="89" max="89" width="12.109375" style="1" hidden="1" customWidth="1" outlineLevel="1"/>
    <col min="90" max="90" width="2.6640625" style="1" hidden="1" customWidth="1" outlineLevel="1"/>
    <col min="91" max="91" width="12.109375" style="1" hidden="1" customWidth="1" outlineLevel="1"/>
    <col min="92" max="92" width="2.6640625" style="1" hidden="1" customWidth="1" outlineLevel="1"/>
    <col min="93" max="93" width="12.109375" style="1" hidden="1" customWidth="1" outlineLevel="1"/>
    <col min="94" max="94" width="2.6640625" style="1" hidden="1" customWidth="1" outlineLevel="1"/>
    <col min="95" max="95" width="12.109375" style="1" hidden="1" customWidth="1" outlineLevel="1"/>
    <col min="96" max="96" width="2.6640625" style="1" hidden="1" customWidth="1" outlineLevel="1"/>
    <col min="97" max="97" width="12.109375" style="1" hidden="1" customWidth="1" outlineLevel="1"/>
    <col min="98" max="98" width="2.6640625" style="1" hidden="1" customWidth="1" outlineLevel="1"/>
    <col min="99" max="99" width="14.33203125" style="1" hidden="1" customWidth="1" outlineLevel="1"/>
    <col min="100" max="100" width="2.6640625" style="1" hidden="1" customWidth="1" outlineLevel="1"/>
    <col min="101" max="101" width="14.33203125" style="1" hidden="1" customWidth="1" outlineLevel="1"/>
    <col min="102" max="102" width="2.6640625" style="1" hidden="1" customWidth="1" outlineLevel="1"/>
    <col min="103" max="103" width="11" style="1" hidden="1" customWidth="1" outlineLevel="1"/>
    <col min="104" max="104" width="3.5546875" style="1" hidden="1" customWidth="1" outlineLevel="1"/>
    <col min="105" max="105" width="11" style="1" hidden="1" customWidth="1" outlineLevel="1"/>
    <col min="106" max="106" width="4.33203125" style="1" hidden="1" customWidth="1" outlineLevel="1"/>
    <col min="107" max="107" width="11" style="1" hidden="1" customWidth="1" outlineLevel="1"/>
    <col min="108" max="108" width="4.33203125" style="1" hidden="1" customWidth="1" outlineLevel="1"/>
    <col min="109" max="109" width="11" style="1" hidden="1" customWidth="1" outlineLevel="1"/>
    <col min="110" max="110" width="3.5546875" style="1" hidden="1" customWidth="1" outlineLevel="1"/>
    <col min="111" max="111" width="11" style="1" hidden="1" customWidth="1" outlineLevel="1"/>
    <col min="112" max="112" width="4.33203125" style="1" hidden="1" customWidth="1" outlineLevel="1"/>
    <col min="113" max="113" width="11" style="1" hidden="1" customWidth="1" outlineLevel="1"/>
    <col min="114" max="114" width="4.33203125" style="1" hidden="1" customWidth="1" outlineLevel="1"/>
    <col min="115" max="115" width="11" style="1" hidden="1" customWidth="1" outlineLevel="1"/>
    <col min="116" max="116" width="4.33203125" style="1" hidden="1" customWidth="1" outlineLevel="1"/>
    <col min="117" max="117" width="11" style="1" hidden="1" customWidth="1" outlineLevel="1"/>
    <col min="118" max="118" width="4.332031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6640625" style="1" hidden="1" customWidth="1" outlineLevel="1"/>
    <col min="123" max="123" width="11" style="1" hidden="1" customWidth="1" outlineLevel="1"/>
    <col min="124" max="124" width="4.33203125" style="1" hidden="1" customWidth="1" outlineLevel="1"/>
    <col min="125" max="125" width="11" style="1" hidden="1" customWidth="1" outlineLevel="1"/>
    <col min="126" max="126" width="2.6640625" style="1" hidden="1" customWidth="1" outlineLevel="1"/>
    <col min="127" max="127" width="12.109375" style="1" hidden="1" customWidth="1" outlineLevel="1"/>
    <col min="128" max="128" width="4" style="1" hidden="1" customWidth="1" outlineLevel="1"/>
    <col min="129" max="129" width="12.109375" style="1" hidden="1" customWidth="1" outlineLevel="1"/>
    <col min="130" max="130" width="2.6640625" style="1" hidden="1" customWidth="1" outlineLevel="1"/>
    <col min="131" max="131" width="12.109375" style="1" hidden="1" customWidth="1" outlineLevel="1"/>
    <col min="132" max="132" width="2.6640625" style="1" hidden="1" customWidth="1" outlineLevel="1"/>
    <col min="133" max="133" width="11" style="1" hidden="1" customWidth="1" outlineLevel="1"/>
    <col min="134" max="134" width="3.33203125" style="1" hidden="1" customWidth="1" outlineLevel="1"/>
    <col min="135" max="135" width="11" style="1" hidden="1" customWidth="1" outlineLevel="1"/>
    <col min="136" max="136" width="3.33203125" style="1" hidden="1" customWidth="1" outlineLevel="1"/>
    <col min="137" max="137" width="11" style="1" hidden="1" customWidth="1" outlineLevel="1"/>
    <col min="138" max="138" width="3.33203125" style="1" hidden="1" customWidth="1" outlineLevel="1"/>
    <col min="139" max="139" width="12.109375" style="1" hidden="1" customWidth="1" outlineLevel="1"/>
    <col min="140" max="140" width="2.6640625" style="1" hidden="1" customWidth="1" outlineLevel="1"/>
    <col min="141" max="141" width="12.109375" style="1" hidden="1" customWidth="1" outlineLevel="1"/>
    <col min="142" max="142" width="2.6640625" style="1" hidden="1" customWidth="1" outlineLevel="1"/>
    <col min="143" max="143" width="11" style="1" hidden="1" customWidth="1" outlineLevel="1"/>
    <col min="144" max="144" width="4.109375" style="1" hidden="1" customWidth="1" outlineLevel="1"/>
    <col min="145" max="145" width="11" style="1" hidden="1" customWidth="1" outlineLevel="1"/>
    <col min="146" max="146" width="3.33203125" style="1" hidden="1" customWidth="1" outlineLevel="1"/>
    <col min="147" max="147" width="13.109375" style="1" hidden="1" customWidth="1" outlineLevel="1"/>
    <col min="148" max="148" width="3.33203125" style="1" hidden="1" customWidth="1" outlineLevel="1"/>
    <col min="149" max="149" width="12.109375" style="1" hidden="1" customWidth="1" outlineLevel="1"/>
    <col min="150" max="150" width="2.6640625" style="1" hidden="1" customWidth="1" outlineLevel="1"/>
    <col min="151" max="151" width="17.5546875" style="1" hidden="1" customWidth="1" outlineLevel="1"/>
    <col min="152" max="152" width="3.6640625" style="65" hidden="1" customWidth="1" outlineLevel="1"/>
    <col min="153" max="153" width="17.6640625" style="1" hidden="1" customWidth="1" outlineLevel="1"/>
    <col min="154" max="154" width="4.33203125" style="1" hidden="1" customWidth="1" outlineLevel="1"/>
    <col min="155" max="155" width="17.6640625" style="1" hidden="1" customWidth="1" outlineLevel="1"/>
    <col min="156" max="156" width="4.33203125" style="1" hidden="1" customWidth="1" outlineLevel="1"/>
    <col min="157" max="157" width="17.5546875" style="1" hidden="1" customWidth="1" outlineLevel="1"/>
    <col min="158" max="158" width="3.6640625" style="65" hidden="1" customWidth="1" outlineLevel="1"/>
    <col min="159" max="159" width="17.6640625" style="1" hidden="1" customWidth="1" outlineLevel="1"/>
    <col min="160" max="160" width="4.33203125" style="1" hidden="1" customWidth="1" outlineLevel="1"/>
    <col min="161" max="161" width="17.6640625" style="1" hidden="1" customWidth="1" outlineLevel="1"/>
    <col min="162" max="162" width="2.6640625" style="1" hidden="1" customWidth="1" outlineLevel="1"/>
    <col min="163" max="163" width="12.109375" style="1" hidden="1" customWidth="1" outlineLevel="1"/>
    <col min="164" max="164" width="2.6640625" style="1" hidden="1" customWidth="1" outlineLevel="1"/>
    <col min="165" max="165" width="11" style="1" hidden="1" customWidth="1" outlineLevel="1"/>
    <col min="166" max="166" width="3.109375" style="1" hidden="1" customWidth="1" outlineLevel="1"/>
    <col min="167" max="167" width="13.109375" style="1" hidden="1" customWidth="1" outlineLevel="1"/>
    <col min="168" max="168" width="2.44140625" style="1" hidden="1" customWidth="1" outlineLevel="1"/>
    <col min="169" max="169" width="12.109375" style="1" hidden="1" customWidth="1" outlineLevel="1"/>
    <col min="170" max="170" width="3.33203125" style="1" hidden="1" customWidth="1" outlineLevel="1"/>
    <col min="171" max="171" width="12.109375" style="1" hidden="1" customWidth="1" outlineLevel="1"/>
    <col min="172" max="172" width="2.6640625" style="1" hidden="1" customWidth="1" outlineLevel="1"/>
    <col min="173" max="173" width="12.109375" style="1" hidden="1" customWidth="1" outlineLevel="1"/>
    <col min="174" max="174" width="2.6640625" style="1" hidden="1" customWidth="1" outlineLevel="1"/>
    <col min="175" max="175" width="12.109375" style="1" hidden="1" customWidth="1" outlineLevel="1"/>
    <col min="176" max="176" width="2.6640625" style="1" hidden="1" customWidth="1" outlineLevel="1"/>
    <col min="177" max="177" width="12.5546875" style="1" hidden="1" customWidth="1" outlineLevel="1"/>
    <col min="178" max="178" width="2.6640625" style="1" hidden="1" customWidth="1" outlineLevel="1"/>
    <col min="179" max="179" width="12.5546875" style="1" hidden="1" customWidth="1" outlineLevel="1"/>
    <col min="180" max="180" width="2.6640625" style="1" hidden="1" customWidth="1" outlineLevel="1"/>
    <col min="181" max="181" width="12.5546875" style="1" hidden="1" customWidth="1" outlineLevel="1"/>
    <col min="182" max="182" width="2.6640625" style="1" hidden="1" customWidth="1" outlineLevel="1"/>
    <col min="183" max="183" width="12.109375" style="1" hidden="1" customWidth="1" outlineLevel="1"/>
    <col min="184" max="184" width="2.6640625" style="1" hidden="1" customWidth="1" outlineLevel="1"/>
    <col min="185" max="185" width="12.109375" style="1" hidden="1" customWidth="1" outlineLevel="1"/>
    <col min="186" max="186" width="2.6640625" style="1" hidden="1" customWidth="1" outlineLevel="1"/>
    <col min="187" max="187" width="12.109375" style="1" hidden="1" customWidth="1" outlineLevel="1"/>
    <col min="188" max="188" width="2.6640625" style="1" hidden="1" customWidth="1" outlineLevel="1"/>
    <col min="189" max="189" width="17.6640625" style="1" hidden="1" customWidth="1" outlineLevel="1"/>
    <col min="190" max="190" width="2.6640625" style="1" hidden="1" customWidth="1" outlineLevel="1"/>
    <col min="191" max="191" width="17.6640625" style="1" hidden="1" customWidth="1" outlineLevel="1"/>
    <col min="192" max="192" width="3.109375" style="1" hidden="1" customWidth="1" outlineLevel="1"/>
    <col min="193" max="193" width="17.6640625" style="1" hidden="1" customWidth="1" outlineLevel="1"/>
    <col min="194" max="194" width="2.33203125" style="1" hidden="1" customWidth="1" outlineLevel="1"/>
    <col min="195" max="195" width="15.6640625" style="1" hidden="1" customWidth="1" outlineLevel="1"/>
    <col min="196" max="196" width="2.6640625" style="1" hidden="1" customWidth="1" outlineLevel="1"/>
    <col min="197" max="197" width="12.109375" style="1" hidden="1" customWidth="1" outlineLevel="1"/>
    <col min="198" max="198" width="2.6640625" style="1" hidden="1" customWidth="1" outlineLevel="1"/>
    <col min="199" max="199" width="12.109375" style="1" hidden="1" customWidth="1" outlineLevel="1"/>
    <col min="200" max="200" width="2.6640625" style="1" hidden="1" customWidth="1" outlineLevel="1"/>
    <col min="201" max="201" width="12.109375" style="1" hidden="1" customWidth="1" outlineLevel="1"/>
    <col min="202" max="202" width="2.6640625" style="1" hidden="1" customWidth="1" outlineLevel="1"/>
    <col min="203" max="203" width="12.109375" style="1" hidden="1" customWidth="1" outlineLevel="1"/>
    <col min="204" max="204" width="3.88671875" style="1" hidden="1" customWidth="1" outlineLevel="1"/>
    <col min="205" max="205" width="12.109375" style="1" hidden="1" customWidth="1" outlineLevel="1"/>
    <col min="206" max="206" width="4.44140625" style="1" hidden="1" customWidth="1" outlineLevel="1"/>
    <col min="207" max="207" width="12.109375" style="1" hidden="1" customWidth="1" outlineLevel="1"/>
    <col min="208" max="208" width="2.6640625" style="1" hidden="1" customWidth="1" outlineLevel="1"/>
    <col min="209" max="209" width="12.109375" style="1" hidden="1" customWidth="1" outlineLevel="1"/>
    <col min="210" max="210" width="2.6640625" style="1" hidden="1" customWidth="1" outlineLevel="1"/>
    <col min="211" max="211" width="12.109375" style="1" hidden="1" customWidth="1" outlineLevel="1"/>
    <col min="212" max="212" width="3.33203125" style="1" hidden="1" customWidth="1" outlineLevel="1"/>
    <col min="213" max="213" width="11" style="1" hidden="1" customWidth="1" outlineLevel="1"/>
    <col min="214" max="214" width="11.441406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267</v>
      </c>
      <c r="CW1" s="3" t="s">
        <v>267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271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287</v>
      </c>
      <c r="FW1" s="3" t="s">
        <v>287</v>
      </c>
      <c r="FY1" s="3" t="s">
        <v>287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265</v>
      </c>
      <c r="CG2" s="3" t="s">
        <v>266</v>
      </c>
      <c r="CI2" s="3" t="s">
        <v>265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272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284</v>
      </c>
      <c r="EV2" s="7"/>
      <c r="EW2" s="155" t="s">
        <v>14</v>
      </c>
      <c r="EY2" s="155" t="s">
        <v>14</v>
      </c>
      <c r="EZ2" s="8"/>
      <c r="FA2" s="155" t="s">
        <v>284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290</v>
      </c>
      <c r="GK2" s="155" t="s">
        <v>290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Y3" s="17" t="s">
        <v>28</v>
      </c>
      <c r="Z3" s="16" t="s">
        <v>29</v>
      </c>
      <c r="AF3" s="16" t="s">
        <v>28</v>
      </c>
      <c r="AG3" s="16" t="s">
        <v>29</v>
      </c>
      <c r="AM3" s="16" t="s">
        <v>28</v>
      </c>
      <c r="AN3" s="16" t="s">
        <v>29</v>
      </c>
      <c r="AT3" s="16" t="s">
        <v>28</v>
      </c>
      <c r="AU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282</v>
      </c>
      <c r="W4" s="17" t="s">
        <v>282</v>
      </c>
      <c r="X4" s="17" t="s">
        <v>282</v>
      </c>
      <c r="Y4" s="17" t="s">
        <v>282</v>
      </c>
      <c r="Z4" s="17" t="s">
        <v>282</v>
      </c>
      <c r="AA4" s="17" t="s">
        <v>282</v>
      </c>
      <c r="AB4" s="17" t="s">
        <v>282</v>
      </c>
      <c r="AC4" s="17" t="s">
        <v>282</v>
      </c>
      <c r="AD4" s="17" t="s">
        <v>282</v>
      </c>
      <c r="AE4" s="17" t="s">
        <v>282</v>
      </c>
      <c r="AF4" s="17" t="s">
        <v>282</v>
      </c>
      <c r="AG4" s="17" t="s">
        <v>282</v>
      </c>
      <c r="AH4" s="17" t="s">
        <v>282</v>
      </c>
      <c r="AI4" s="17" t="s">
        <v>282</v>
      </c>
      <c r="AJ4" s="17" t="s">
        <v>282</v>
      </c>
      <c r="AK4" s="17" t="s">
        <v>282</v>
      </c>
      <c r="AL4" s="17" t="s">
        <v>282</v>
      </c>
      <c r="AM4" s="17" t="s">
        <v>282</v>
      </c>
      <c r="AN4" s="17" t="s">
        <v>282</v>
      </c>
      <c r="AO4" s="17" t="s">
        <v>282</v>
      </c>
      <c r="AP4" s="17" t="s">
        <v>282</v>
      </c>
      <c r="AQ4" s="17" t="s">
        <v>282</v>
      </c>
      <c r="AR4" s="17" t="s">
        <v>282</v>
      </c>
      <c r="AS4" s="17" t="s">
        <v>282</v>
      </c>
      <c r="AT4" s="17" t="s">
        <v>282</v>
      </c>
      <c r="AU4" s="17" t="s">
        <v>282</v>
      </c>
      <c r="AV4" s="17" t="s">
        <v>282</v>
      </c>
      <c r="AW4" s="17" t="s">
        <v>282</v>
      </c>
      <c r="AX4" s="17" t="s">
        <v>282</v>
      </c>
      <c r="AY4" s="17" t="s">
        <v>282</v>
      </c>
      <c r="AZ4" s="17"/>
      <c r="BA4" s="17"/>
      <c r="BB4" s="17" t="s">
        <v>282</v>
      </c>
      <c r="BC4" s="17" t="s">
        <v>282</v>
      </c>
      <c r="BD4" s="17" t="s">
        <v>282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262</v>
      </c>
      <c r="BN4" s="13"/>
      <c r="BO4" s="13" t="s">
        <v>262</v>
      </c>
      <c r="BP4" s="13"/>
      <c r="BQ4" s="13" t="s">
        <v>262</v>
      </c>
      <c r="BR4" s="13"/>
      <c r="BS4" s="13" t="s">
        <v>262</v>
      </c>
      <c r="BT4" s="13"/>
      <c r="BU4" s="13" t="s">
        <v>262</v>
      </c>
      <c r="BV4" s="13"/>
      <c r="BW4" s="13" t="s">
        <v>262</v>
      </c>
      <c r="BX4" s="13"/>
      <c r="BY4" s="13" t="s">
        <v>262</v>
      </c>
      <c r="BZ4" s="13"/>
      <c r="CA4" s="13" t="s">
        <v>262</v>
      </c>
      <c r="CB4" s="13"/>
      <c r="CC4" s="13" t="s">
        <v>262</v>
      </c>
      <c r="CD4" s="13"/>
      <c r="CE4" s="13" t="s">
        <v>262</v>
      </c>
      <c r="CF4" s="13"/>
      <c r="CG4" s="13" t="s">
        <v>262</v>
      </c>
      <c r="CH4" s="13"/>
      <c r="CI4" s="13" t="s">
        <v>262</v>
      </c>
      <c r="CJ4" s="13"/>
      <c r="CK4" s="13" t="s">
        <v>262</v>
      </c>
      <c r="CL4" s="13"/>
      <c r="CM4" s="13" t="s">
        <v>262</v>
      </c>
      <c r="CN4" s="13"/>
      <c r="CO4" s="13" t="s">
        <v>262</v>
      </c>
      <c r="CP4" s="13"/>
      <c r="CQ4" s="13" t="s">
        <v>262</v>
      </c>
      <c r="CR4" s="13"/>
      <c r="CS4" s="13" t="s">
        <v>262</v>
      </c>
      <c r="CT4" s="13"/>
      <c r="CU4" s="13" t="s">
        <v>262</v>
      </c>
      <c r="CV4" s="13"/>
      <c r="CW4" s="13" t="s">
        <v>262</v>
      </c>
      <c r="CX4" s="13"/>
      <c r="CY4" s="13" t="s">
        <v>262</v>
      </c>
      <c r="CZ4" s="13"/>
      <c r="DA4" s="13" t="s">
        <v>262</v>
      </c>
      <c r="DB4" s="13"/>
      <c r="DC4" s="13" t="s">
        <v>262</v>
      </c>
      <c r="DD4" s="13"/>
      <c r="DE4" s="13" t="s">
        <v>262</v>
      </c>
      <c r="DF4" s="13"/>
      <c r="DG4" s="13" t="s">
        <v>262</v>
      </c>
      <c r="DH4" s="13"/>
      <c r="DI4" s="13" t="s">
        <v>262</v>
      </c>
      <c r="DJ4" s="13"/>
      <c r="DK4" s="13" t="s">
        <v>262</v>
      </c>
      <c r="DL4" s="13"/>
      <c r="DM4" s="13" t="s">
        <v>262</v>
      </c>
      <c r="DN4" s="13"/>
      <c r="DO4" s="13" t="s">
        <v>262</v>
      </c>
      <c r="DP4" s="13"/>
      <c r="DQ4" s="13" t="s">
        <v>262</v>
      </c>
      <c r="DR4" s="13"/>
      <c r="DS4" s="13" t="s">
        <v>262</v>
      </c>
      <c r="DT4" s="13"/>
      <c r="DU4" s="13" t="s">
        <v>262</v>
      </c>
      <c r="DV4" s="13"/>
      <c r="DW4" s="13" t="s">
        <v>262</v>
      </c>
      <c r="DX4" s="13"/>
      <c r="DY4" s="13" t="s">
        <v>262</v>
      </c>
      <c r="DZ4" s="13"/>
      <c r="EA4" s="13" t="s">
        <v>262</v>
      </c>
      <c r="EB4" s="13"/>
      <c r="EC4" s="13" t="s">
        <v>262</v>
      </c>
      <c r="ED4" s="13"/>
      <c r="EE4" s="13" t="s">
        <v>262</v>
      </c>
      <c r="EF4" s="13"/>
      <c r="EG4" s="13" t="s">
        <v>262</v>
      </c>
      <c r="EH4" s="13"/>
      <c r="EI4" s="13" t="s">
        <v>262</v>
      </c>
      <c r="EJ4" s="13"/>
      <c r="EK4" s="13" t="s">
        <v>262</v>
      </c>
      <c r="EL4" s="13"/>
      <c r="EM4" s="13" t="s">
        <v>262</v>
      </c>
      <c r="EN4" s="13"/>
      <c r="EO4" s="13" t="s">
        <v>262</v>
      </c>
      <c r="EP4" s="13"/>
      <c r="EQ4" s="13" t="s">
        <v>262</v>
      </c>
      <c r="ER4" s="13"/>
      <c r="ES4" s="13" t="s">
        <v>262</v>
      </c>
      <c r="ET4" s="13"/>
      <c r="EU4" s="153" t="s">
        <v>262</v>
      </c>
      <c r="EV4" s="151"/>
      <c r="EW4" s="153" t="s">
        <v>262</v>
      </c>
      <c r="EX4" s="149"/>
      <c r="EY4" s="153" t="s">
        <v>262</v>
      </c>
      <c r="EZ4" s="13"/>
      <c r="FA4" s="153" t="s">
        <v>262</v>
      </c>
      <c r="FB4" s="151"/>
      <c r="FC4" s="153" t="s">
        <v>262</v>
      </c>
      <c r="FD4" s="149"/>
      <c r="FE4" s="153" t="s">
        <v>262</v>
      </c>
      <c r="FF4" s="13"/>
      <c r="FG4" s="13" t="s">
        <v>262</v>
      </c>
      <c r="FH4" s="58"/>
      <c r="FI4" s="13" t="s">
        <v>262</v>
      </c>
      <c r="FJ4" s="13"/>
      <c r="FK4" s="13" t="s">
        <v>262</v>
      </c>
      <c r="FL4" s="13"/>
      <c r="FM4" s="13" t="s">
        <v>262</v>
      </c>
      <c r="FN4" s="13"/>
      <c r="FO4" s="13" t="s">
        <v>262</v>
      </c>
      <c r="FP4" s="13"/>
      <c r="FQ4" s="13" t="s">
        <v>262</v>
      </c>
      <c r="FR4" s="13"/>
      <c r="FS4" s="13" t="s">
        <v>262</v>
      </c>
      <c r="FT4" s="13"/>
      <c r="FU4" s="13" t="s">
        <v>288</v>
      </c>
      <c r="FV4" s="13"/>
      <c r="FW4" s="13" t="s">
        <v>288</v>
      </c>
      <c r="FX4" s="13"/>
      <c r="FY4" s="13" t="s">
        <v>288</v>
      </c>
      <c r="FZ4" s="13"/>
      <c r="GA4" s="13" t="s">
        <v>262</v>
      </c>
      <c r="GB4" s="13"/>
      <c r="GC4" s="13" t="s">
        <v>262</v>
      </c>
      <c r="GD4" s="13"/>
      <c r="GE4" s="13" t="s">
        <v>262</v>
      </c>
      <c r="GF4" s="13"/>
      <c r="GG4" s="153" t="s">
        <v>262</v>
      </c>
      <c r="GH4" s="149"/>
      <c r="GI4" s="153" t="s">
        <v>262</v>
      </c>
      <c r="GJ4" s="149"/>
      <c r="GK4" s="153" t="s">
        <v>262</v>
      </c>
      <c r="GL4" s="149"/>
      <c r="GM4" s="32" t="s">
        <v>262</v>
      </c>
      <c r="GN4" s="32"/>
      <c r="GO4" s="13" t="s">
        <v>262</v>
      </c>
      <c r="GP4" s="13"/>
      <c r="GQ4" s="13" t="s">
        <v>262</v>
      </c>
      <c r="GR4" s="13"/>
      <c r="GS4" s="13" t="s">
        <v>262</v>
      </c>
      <c r="GT4" s="13"/>
      <c r="GU4" s="13" t="s">
        <v>262</v>
      </c>
      <c r="GV4" s="13"/>
      <c r="GW4" s="13" t="s">
        <v>262</v>
      </c>
      <c r="GX4" s="13"/>
      <c r="GY4" s="13" t="s">
        <v>262</v>
      </c>
      <c r="GZ4" s="13"/>
      <c r="HA4" s="13" t="s">
        <v>262</v>
      </c>
      <c r="HB4" s="13"/>
      <c r="HC4" s="13" t="s">
        <v>262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283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285</v>
      </c>
      <c r="FD5" s="31"/>
      <c r="FE5" s="157" t="s">
        <v>286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289</v>
      </c>
      <c r="FV5" s="13"/>
      <c r="FW5" s="158" t="s">
        <v>289</v>
      </c>
      <c r="FX5" s="13"/>
      <c r="FY5" s="158" t="s">
        <v>289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285</v>
      </c>
      <c r="GH5" s="31"/>
      <c r="GI5" s="157" t="s">
        <v>44</v>
      </c>
      <c r="GJ5" s="31"/>
      <c r="GK5" s="157" t="s">
        <v>291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269</v>
      </c>
      <c r="BP6" s="34"/>
      <c r="BQ6" s="34" t="s">
        <v>269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268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261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263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1197</v>
      </c>
      <c r="R16" s="22">
        <f t="shared" si="3"/>
        <v>1197</v>
      </c>
      <c r="T16" s="63">
        <v>37147</v>
      </c>
      <c r="V16" s="66">
        <v>1197</v>
      </c>
      <c r="W16" s="63">
        <f t="shared" ref="W16:AX16" si="19">V16</f>
        <v>1197</v>
      </c>
      <c r="X16" s="63">
        <f t="shared" si="19"/>
        <v>1197</v>
      </c>
      <c r="Y16" s="63">
        <f t="shared" si="19"/>
        <v>1197</v>
      </c>
      <c r="Z16" s="63">
        <f t="shared" si="19"/>
        <v>1197</v>
      </c>
      <c r="AA16" s="63">
        <f t="shared" si="19"/>
        <v>1197</v>
      </c>
      <c r="AB16" s="63">
        <f t="shared" si="19"/>
        <v>1197</v>
      </c>
      <c r="AC16" s="63">
        <f t="shared" si="19"/>
        <v>1197</v>
      </c>
      <c r="AD16" s="63">
        <f t="shared" si="19"/>
        <v>1197</v>
      </c>
      <c r="AE16" s="63">
        <f t="shared" si="19"/>
        <v>1197</v>
      </c>
      <c r="AF16" s="63">
        <f t="shared" si="19"/>
        <v>1197</v>
      </c>
      <c r="AG16" s="63">
        <f t="shared" si="19"/>
        <v>1197</v>
      </c>
      <c r="AH16" s="63">
        <f t="shared" si="19"/>
        <v>1197</v>
      </c>
      <c r="AI16" s="63">
        <f t="shared" si="19"/>
        <v>1197</v>
      </c>
      <c r="AJ16" s="63">
        <f t="shared" si="19"/>
        <v>1197</v>
      </c>
      <c r="AK16" s="63">
        <f t="shared" si="19"/>
        <v>1197</v>
      </c>
      <c r="AL16" s="63">
        <f t="shared" si="19"/>
        <v>1197</v>
      </c>
      <c r="AM16" s="63">
        <f t="shared" si="19"/>
        <v>1197</v>
      </c>
      <c r="AN16" s="63">
        <f t="shared" si="19"/>
        <v>1197</v>
      </c>
      <c r="AO16" s="63">
        <f t="shared" si="19"/>
        <v>1197</v>
      </c>
      <c r="AP16" s="63">
        <f t="shared" si="19"/>
        <v>1197</v>
      </c>
      <c r="AQ16" s="63">
        <f t="shared" si="19"/>
        <v>1197</v>
      </c>
      <c r="AR16" s="63">
        <f t="shared" si="19"/>
        <v>1197</v>
      </c>
      <c r="AS16" s="63">
        <f t="shared" si="19"/>
        <v>1197</v>
      </c>
      <c r="AT16" s="63">
        <f t="shared" si="19"/>
        <v>1197</v>
      </c>
      <c r="AU16" s="63">
        <f t="shared" si="19"/>
        <v>1197</v>
      </c>
      <c r="AV16" s="63">
        <f t="shared" si="19"/>
        <v>1197</v>
      </c>
      <c r="AW16" s="63">
        <f t="shared" si="19"/>
        <v>1197</v>
      </c>
      <c r="AX16" s="63">
        <f t="shared" si="19"/>
        <v>1197</v>
      </c>
      <c r="AY16" s="63">
        <f t="shared" si="5"/>
        <v>1197</v>
      </c>
      <c r="BB16" s="63">
        <f t="shared" si="18"/>
        <v>35910</v>
      </c>
      <c r="BC16" s="55">
        <f t="shared" si="16"/>
        <v>1197</v>
      </c>
      <c r="BD16" s="63">
        <f t="shared" si="9"/>
        <v>1197</v>
      </c>
      <c r="HE16" s="22">
        <f t="shared" si="14"/>
        <v>-1197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4009</v>
      </c>
      <c r="R18" s="74">
        <f t="shared" si="3"/>
        <v>4009</v>
      </c>
      <c r="S18" s="74"/>
      <c r="T18" s="75">
        <v>37147</v>
      </c>
      <c r="U18" s="75"/>
      <c r="V18" s="76">
        <v>4009</v>
      </c>
      <c r="W18" s="75">
        <f t="shared" ref="W18:AX18" si="22">V18</f>
        <v>4009</v>
      </c>
      <c r="X18" s="75">
        <f t="shared" si="22"/>
        <v>4009</v>
      </c>
      <c r="Y18" s="75">
        <f t="shared" si="22"/>
        <v>4009</v>
      </c>
      <c r="Z18" s="75">
        <f t="shared" si="22"/>
        <v>4009</v>
      </c>
      <c r="AA18" s="75">
        <f t="shared" si="22"/>
        <v>4009</v>
      </c>
      <c r="AB18" s="75">
        <f t="shared" si="22"/>
        <v>4009</v>
      </c>
      <c r="AC18" s="75">
        <f t="shared" si="22"/>
        <v>4009</v>
      </c>
      <c r="AD18" s="75">
        <f t="shared" si="22"/>
        <v>4009</v>
      </c>
      <c r="AE18" s="75">
        <f t="shared" si="22"/>
        <v>4009</v>
      </c>
      <c r="AF18" s="75">
        <f t="shared" si="22"/>
        <v>4009</v>
      </c>
      <c r="AG18" s="75">
        <f t="shared" si="22"/>
        <v>4009</v>
      </c>
      <c r="AH18" s="75">
        <f t="shared" si="22"/>
        <v>4009</v>
      </c>
      <c r="AI18" s="75">
        <f t="shared" si="22"/>
        <v>4009</v>
      </c>
      <c r="AJ18" s="75">
        <f t="shared" si="22"/>
        <v>4009</v>
      </c>
      <c r="AK18" s="75">
        <f t="shared" si="22"/>
        <v>4009</v>
      </c>
      <c r="AL18" s="75">
        <f t="shared" si="22"/>
        <v>4009</v>
      </c>
      <c r="AM18" s="75">
        <f t="shared" si="22"/>
        <v>4009</v>
      </c>
      <c r="AN18" s="75">
        <f t="shared" si="22"/>
        <v>4009</v>
      </c>
      <c r="AO18" s="75">
        <f t="shared" si="22"/>
        <v>4009</v>
      </c>
      <c r="AP18" s="75">
        <f t="shared" si="22"/>
        <v>4009</v>
      </c>
      <c r="AQ18" s="75">
        <f t="shared" si="22"/>
        <v>4009</v>
      </c>
      <c r="AR18" s="75">
        <f t="shared" si="22"/>
        <v>4009</v>
      </c>
      <c r="AS18" s="75">
        <f t="shared" si="22"/>
        <v>4009</v>
      </c>
      <c r="AT18" s="75">
        <f t="shared" si="22"/>
        <v>4009</v>
      </c>
      <c r="AU18" s="75">
        <f t="shared" si="22"/>
        <v>4009</v>
      </c>
      <c r="AV18" s="75">
        <f t="shared" si="22"/>
        <v>4009</v>
      </c>
      <c r="AW18" s="75">
        <f t="shared" si="22"/>
        <v>4009</v>
      </c>
      <c r="AX18" s="75">
        <f t="shared" si="22"/>
        <v>4009</v>
      </c>
      <c r="AY18" s="75">
        <f t="shared" si="21"/>
        <v>4009</v>
      </c>
      <c r="AZ18" s="75"/>
      <c r="BA18" s="75"/>
      <c r="BB18" s="75">
        <f t="shared" si="18"/>
        <v>120270</v>
      </c>
      <c r="BC18" s="55">
        <f t="shared" si="16"/>
        <v>4009</v>
      </c>
      <c r="BD18" s="75">
        <f t="shared" si="9"/>
        <v>4009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-4009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184</v>
      </c>
      <c r="R19" s="74">
        <f t="shared" ref="R19:R24" si="25">+Q19</f>
        <v>184</v>
      </c>
      <c r="S19" s="74"/>
      <c r="T19" s="75">
        <v>37147</v>
      </c>
      <c r="U19" s="75"/>
      <c r="V19" s="76">
        <v>184</v>
      </c>
      <c r="W19" s="75">
        <f t="shared" ref="W19:AX19" si="26">V19</f>
        <v>184</v>
      </c>
      <c r="X19" s="75">
        <f t="shared" si="26"/>
        <v>184</v>
      </c>
      <c r="Y19" s="75">
        <f t="shared" si="26"/>
        <v>184</v>
      </c>
      <c r="Z19" s="75">
        <f t="shared" si="26"/>
        <v>184</v>
      </c>
      <c r="AA19" s="75">
        <f t="shared" si="26"/>
        <v>184</v>
      </c>
      <c r="AB19" s="75">
        <f t="shared" si="26"/>
        <v>184</v>
      </c>
      <c r="AC19" s="75">
        <f t="shared" si="26"/>
        <v>184</v>
      </c>
      <c r="AD19" s="75">
        <f t="shared" si="26"/>
        <v>184</v>
      </c>
      <c r="AE19" s="75">
        <f t="shared" si="26"/>
        <v>184</v>
      </c>
      <c r="AF19" s="75">
        <f t="shared" si="26"/>
        <v>184</v>
      </c>
      <c r="AG19" s="75">
        <f t="shared" si="26"/>
        <v>184</v>
      </c>
      <c r="AH19" s="75">
        <f t="shared" si="26"/>
        <v>184</v>
      </c>
      <c r="AI19" s="75">
        <f t="shared" si="26"/>
        <v>184</v>
      </c>
      <c r="AJ19" s="75">
        <f t="shared" si="26"/>
        <v>184</v>
      </c>
      <c r="AK19" s="75">
        <f t="shared" si="26"/>
        <v>184</v>
      </c>
      <c r="AL19" s="75">
        <f t="shared" si="26"/>
        <v>184</v>
      </c>
      <c r="AM19" s="75">
        <f t="shared" si="26"/>
        <v>184</v>
      </c>
      <c r="AN19" s="75">
        <f t="shared" si="26"/>
        <v>184</v>
      </c>
      <c r="AO19" s="75">
        <f t="shared" si="26"/>
        <v>184</v>
      </c>
      <c r="AP19" s="75">
        <f t="shared" si="26"/>
        <v>184</v>
      </c>
      <c r="AQ19" s="75">
        <f t="shared" si="26"/>
        <v>184</v>
      </c>
      <c r="AR19" s="75">
        <f t="shared" si="26"/>
        <v>184</v>
      </c>
      <c r="AS19" s="75">
        <f t="shared" si="26"/>
        <v>184</v>
      </c>
      <c r="AT19" s="75">
        <f t="shared" si="26"/>
        <v>184</v>
      </c>
      <c r="AU19" s="75">
        <f t="shared" si="26"/>
        <v>184</v>
      </c>
      <c r="AV19" s="75">
        <f t="shared" si="26"/>
        <v>184</v>
      </c>
      <c r="AW19" s="75">
        <f t="shared" si="26"/>
        <v>184</v>
      </c>
      <c r="AX19" s="75">
        <f t="shared" si="26"/>
        <v>184</v>
      </c>
      <c r="AY19" s="75">
        <f t="shared" si="21"/>
        <v>184</v>
      </c>
      <c r="AZ19" s="75"/>
      <c r="BA19" s="75"/>
      <c r="BB19" s="75">
        <f t="shared" si="18"/>
        <v>5520</v>
      </c>
      <c r="BC19" s="55">
        <f t="shared" si="16"/>
        <v>184</v>
      </c>
      <c r="BD19" s="75">
        <f t="shared" si="9"/>
        <v>184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-184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9301</v>
      </c>
      <c r="R22" s="22">
        <f t="shared" si="25"/>
        <v>9301</v>
      </c>
      <c r="T22" s="63">
        <v>37147</v>
      </c>
      <c r="V22" s="66">
        <v>9301</v>
      </c>
      <c r="W22" s="63">
        <f>V22</f>
        <v>9301</v>
      </c>
      <c r="X22" s="63">
        <f t="shared" ref="X22:AA23" si="29">W22</f>
        <v>9301</v>
      </c>
      <c r="Y22" s="63">
        <f t="shared" si="29"/>
        <v>9301</v>
      </c>
      <c r="Z22" s="63">
        <f t="shared" si="29"/>
        <v>9301</v>
      </c>
      <c r="AA22" s="63">
        <f t="shared" si="29"/>
        <v>9301</v>
      </c>
      <c r="AB22" s="63">
        <f t="shared" ref="AB22:AD23" si="30">AA22</f>
        <v>9301</v>
      </c>
      <c r="AC22" s="63">
        <f t="shared" si="30"/>
        <v>9301</v>
      </c>
      <c r="AD22" s="63">
        <f t="shared" si="30"/>
        <v>9301</v>
      </c>
      <c r="AE22" s="63">
        <f t="shared" ref="AE22:AH23" si="31">AD22</f>
        <v>9301</v>
      </c>
      <c r="AF22" s="63">
        <f t="shared" si="31"/>
        <v>9301</v>
      </c>
      <c r="AG22" s="63">
        <f t="shared" si="31"/>
        <v>9301</v>
      </c>
      <c r="AH22" s="63">
        <f t="shared" si="31"/>
        <v>9301</v>
      </c>
      <c r="AI22" s="63">
        <f t="shared" ref="AI22:AK23" si="32">AH22</f>
        <v>9301</v>
      </c>
      <c r="AJ22" s="63">
        <f t="shared" si="32"/>
        <v>9301</v>
      </c>
      <c r="AK22" s="63">
        <f t="shared" si="32"/>
        <v>9301</v>
      </c>
      <c r="AL22" s="63">
        <f t="shared" ref="AL22:AO23" si="33">AK22</f>
        <v>9301</v>
      </c>
      <c r="AM22" s="63">
        <f t="shared" si="33"/>
        <v>9301</v>
      </c>
      <c r="AN22" s="63">
        <f t="shared" si="33"/>
        <v>9301</v>
      </c>
      <c r="AO22" s="63">
        <f t="shared" si="33"/>
        <v>9301</v>
      </c>
      <c r="AP22" s="63">
        <f t="shared" ref="AP22:AR23" si="34">AO22</f>
        <v>9301</v>
      </c>
      <c r="AQ22" s="63">
        <f t="shared" si="34"/>
        <v>9301</v>
      </c>
      <c r="AR22" s="63">
        <f t="shared" si="34"/>
        <v>9301</v>
      </c>
      <c r="AS22" s="63">
        <f t="shared" ref="AS22:AV23" si="35">AR22</f>
        <v>9301</v>
      </c>
      <c r="AT22" s="63">
        <f t="shared" si="35"/>
        <v>9301</v>
      </c>
      <c r="AU22" s="63">
        <f t="shared" si="35"/>
        <v>9301</v>
      </c>
      <c r="AV22" s="63">
        <f t="shared" si="35"/>
        <v>9301</v>
      </c>
      <c r="AW22" s="63">
        <f>AV22</f>
        <v>9301</v>
      </c>
      <c r="AX22" s="63">
        <f>AW22</f>
        <v>9301</v>
      </c>
      <c r="AY22" s="63">
        <f t="shared" si="21"/>
        <v>9301</v>
      </c>
      <c r="BB22" s="63">
        <f t="shared" ref="BB22:BB30" si="36">SUM(V22:AZ22)</f>
        <v>279030</v>
      </c>
      <c r="BC22" s="55">
        <f t="shared" si="16"/>
        <v>9301</v>
      </c>
      <c r="BD22" s="80">
        <f t="shared" si="9"/>
        <v>9301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-9301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4619</v>
      </c>
      <c r="R23" s="22">
        <f t="shared" si="25"/>
        <v>4619</v>
      </c>
      <c r="T23" s="63">
        <v>37147</v>
      </c>
      <c r="V23" s="66">
        <v>4619</v>
      </c>
      <c r="W23" s="63">
        <f>V23</f>
        <v>4619</v>
      </c>
      <c r="X23" s="63">
        <f t="shared" si="29"/>
        <v>4619</v>
      </c>
      <c r="Y23" s="63">
        <f t="shared" si="29"/>
        <v>4619</v>
      </c>
      <c r="Z23" s="63">
        <f t="shared" si="29"/>
        <v>4619</v>
      </c>
      <c r="AA23" s="63">
        <f t="shared" si="29"/>
        <v>4619</v>
      </c>
      <c r="AB23" s="63">
        <f t="shared" si="30"/>
        <v>4619</v>
      </c>
      <c r="AC23" s="63">
        <f t="shared" si="30"/>
        <v>4619</v>
      </c>
      <c r="AD23" s="63">
        <f t="shared" si="30"/>
        <v>4619</v>
      </c>
      <c r="AE23" s="63">
        <f t="shared" si="31"/>
        <v>4619</v>
      </c>
      <c r="AF23" s="63">
        <f t="shared" si="31"/>
        <v>4619</v>
      </c>
      <c r="AG23" s="63">
        <f t="shared" si="31"/>
        <v>4619</v>
      </c>
      <c r="AH23" s="63">
        <f t="shared" si="31"/>
        <v>4619</v>
      </c>
      <c r="AI23" s="63">
        <f t="shared" si="32"/>
        <v>4619</v>
      </c>
      <c r="AJ23" s="63">
        <f t="shared" si="32"/>
        <v>4619</v>
      </c>
      <c r="AK23" s="63">
        <f t="shared" si="32"/>
        <v>4619</v>
      </c>
      <c r="AL23" s="63">
        <f t="shared" si="33"/>
        <v>4619</v>
      </c>
      <c r="AM23" s="63">
        <f t="shared" si="33"/>
        <v>4619</v>
      </c>
      <c r="AN23" s="63">
        <f t="shared" si="33"/>
        <v>4619</v>
      </c>
      <c r="AO23" s="63">
        <f t="shared" si="33"/>
        <v>4619</v>
      </c>
      <c r="AP23" s="63">
        <f t="shared" si="34"/>
        <v>4619</v>
      </c>
      <c r="AQ23" s="63">
        <f t="shared" si="34"/>
        <v>4619</v>
      </c>
      <c r="AR23" s="63">
        <f t="shared" si="34"/>
        <v>4619</v>
      </c>
      <c r="AS23" s="63">
        <f t="shared" si="35"/>
        <v>4619</v>
      </c>
      <c r="AT23" s="63">
        <f t="shared" si="35"/>
        <v>4619</v>
      </c>
      <c r="AU23" s="63">
        <f t="shared" si="35"/>
        <v>4619</v>
      </c>
      <c r="AV23" s="63">
        <f t="shared" si="35"/>
        <v>4619</v>
      </c>
      <c r="AW23" s="63">
        <f>AV23</f>
        <v>4619</v>
      </c>
      <c r="AX23" s="63">
        <f>AW23</f>
        <v>4619</v>
      </c>
      <c r="AY23" s="63">
        <f t="shared" si="21"/>
        <v>4619</v>
      </c>
      <c r="BB23" s="63">
        <f t="shared" si="36"/>
        <v>138570</v>
      </c>
      <c r="BC23" s="55">
        <f t="shared" si="16"/>
        <v>4619</v>
      </c>
      <c r="BD23" s="80">
        <f t="shared" si="9"/>
        <v>4619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-4619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12958</v>
      </c>
      <c r="R24" s="22">
        <f t="shared" si="25"/>
        <v>12958</v>
      </c>
      <c r="T24" s="63">
        <v>37147</v>
      </c>
      <c r="V24" s="66">
        <v>12958</v>
      </c>
      <c r="W24" s="63">
        <f t="shared" ref="W24:W30" si="37">V24</f>
        <v>12958</v>
      </c>
      <c r="X24" s="63">
        <f t="shared" ref="X24:AA30" si="38">W24</f>
        <v>12958</v>
      </c>
      <c r="Y24" s="63">
        <f t="shared" si="38"/>
        <v>12958</v>
      </c>
      <c r="Z24" s="63">
        <f t="shared" si="38"/>
        <v>12958</v>
      </c>
      <c r="AA24" s="63">
        <f t="shared" si="38"/>
        <v>12958</v>
      </c>
      <c r="AB24" s="63">
        <f t="shared" ref="AB24:AD30" si="39">AA24</f>
        <v>12958</v>
      </c>
      <c r="AC24" s="63">
        <f t="shared" si="39"/>
        <v>12958</v>
      </c>
      <c r="AD24" s="63">
        <f t="shared" si="39"/>
        <v>12958</v>
      </c>
      <c r="AE24" s="63">
        <f t="shared" ref="AE24:AH30" si="40">AD24</f>
        <v>12958</v>
      </c>
      <c r="AF24" s="63">
        <f t="shared" si="40"/>
        <v>12958</v>
      </c>
      <c r="AG24" s="63">
        <f t="shared" si="40"/>
        <v>12958</v>
      </c>
      <c r="AH24" s="63">
        <f t="shared" si="40"/>
        <v>12958</v>
      </c>
      <c r="AI24" s="63">
        <f t="shared" ref="AI24:AK30" si="41">AH24</f>
        <v>12958</v>
      </c>
      <c r="AJ24" s="63">
        <f t="shared" si="41"/>
        <v>12958</v>
      </c>
      <c r="AK24" s="63">
        <f t="shared" si="41"/>
        <v>12958</v>
      </c>
      <c r="AL24" s="63">
        <f t="shared" ref="AL24:AO30" si="42">AK24</f>
        <v>12958</v>
      </c>
      <c r="AM24" s="63">
        <f t="shared" si="42"/>
        <v>12958</v>
      </c>
      <c r="AN24" s="63">
        <f t="shared" si="42"/>
        <v>12958</v>
      </c>
      <c r="AO24" s="63">
        <f t="shared" si="42"/>
        <v>12958</v>
      </c>
      <c r="AP24" s="63">
        <f t="shared" ref="AP24:AR30" si="43">AO24</f>
        <v>12958</v>
      </c>
      <c r="AQ24" s="63">
        <f t="shared" si="43"/>
        <v>12958</v>
      </c>
      <c r="AR24" s="63">
        <f t="shared" si="43"/>
        <v>12958</v>
      </c>
      <c r="AS24" s="63">
        <f t="shared" ref="AS24:AT30" si="44">AR24</f>
        <v>12958</v>
      </c>
      <c r="AT24" s="63">
        <f t="shared" si="44"/>
        <v>12958</v>
      </c>
      <c r="AU24" s="63">
        <f t="shared" ref="AU24:AU30" si="45">AT24</f>
        <v>12958</v>
      </c>
      <c r="AV24" s="63">
        <f t="shared" ref="AV24:AV30" si="46">AU24</f>
        <v>12958</v>
      </c>
      <c r="AW24" s="63">
        <f t="shared" ref="AW24:AX30" si="47">AV24</f>
        <v>12958</v>
      </c>
      <c r="AX24" s="63">
        <f t="shared" si="47"/>
        <v>12958</v>
      </c>
      <c r="AY24" s="63">
        <f t="shared" ref="AY24:AY30" si="48">AX24</f>
        <v>12958</v>
      </c>
      <c r="BB24" s="63">
        <f t="shared" si="36"/>
        <v>388740</v>
      </c>
      <c r="BC24" s="55">
        <f t="shared" si="16"/>
        <v>12958</v>
      </c>
      <c r="BD24" s="80">
        <f t="shared" si="9"/>
        <v>12958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-12958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1218</v>
      </c>
      <c r="R25" s="22">
        <f t="shared" ref="R25:R30" si="51">+Q25</f>
        <v>1218</v>
      </c>
      <c r="T25" s="63">
        <v>37147</v>
      </c>
      <c r="V25" s="66">
        <v>1218</v>
      </c>
      <c r="W25" s="63">
        <f t="shared" si="37"/>
        <v>1218</v>
      </c>
      <c r="X25" s="63">
        <f t="shared" si="38"/>
        <v>1218</v>
      </c>
      <c r="Y25" s="63">
        <f t="shared" si="38"/>
        <v>1218</v>
      </c>
      <c r="Z25" s="63">
        <f t="shared" si="38"/>
        <v>1218</v>
      </c>
      <c r="AA25" s="63">
        <f t="shared" si="38"/>
        <v>1218</v>
      </c>
      <c r="AB25" s="63">
        <f t="shared" si="39"/>
        <v>1218</v>
      </c>
      <c r="AC25" s="63">
        <f t="shared" si="39"/>
        <v>1218</v>
      </c>
      <c r="AD25" s="63">
        <f t="shared" si="39"/>
        <v>1218</v>
      </c>
      <c r="AE25" s="63">
        <f t="shared" si="40"/>
        <v>1218</v>
      </c>
      <c r="AF25" s="63">
        <f t="shared" si="40"/>
        <v>1218</v>
      </c>
      <c r="AG25" s="63">
        <f t="shared" si="40"/>
        <v>1218</v>
      </c>
      <c r="AH25" s="63">
        <f t="shared" si="40"/>
        <v>1218</v>
      </c>
      <c r="AI25" s="63">
        <f t="shared" si="41"/>
        <v>1218</v>
      </c>
      <c r="AJ25" s="63">
        <f t="shared" si="41"/>
        <v>1218</v>
      </c>
      <c r="AK25" s="63">
        <f t="shared" si="41"/>
        <v>1218</v>
      </c>
      <c r="AL25" s="63">
        <f t="shared" si="42"/>
        <v>1218</v>
      </c>
      <c r="AM25" s="63">
        <f t="shared" si="42"/>
        <v>1218</v>
      </c>
      <c r="AN25" s="63">
        <f t="shared" si="42"/>
        <v>1218</v>
      </c>
      <c r="AO25" s="63">
        <f t="shared" si="42"/>
        <v>1218</v>
      </c>
      <c r="AP25" s="63">
        <f t="shared" si="43"/>
        <v>1218</v>
      </c>
      <c r="AQ25" s="63">
        <f t="shared" si="43"/>
        <v>1218</v>
      </c>
      <c r="AR25" s="63">
        <f t="shared" si="43"/>
        <v>1218</v>
      </c>
      <c r="AS25" s="63">
        <f t="shared" si="44"/>
        <v>1218</v>
      </c>
      <c r="AT25" s="63">
        <f t="shared" si="44"/>
        <v>1218</v>
      </c>
      <c r="AU25" s="63">
        <f t="shared" si="45"/>
        <v>1218</v>
      </c>
      <c r="AV25" s="63">
        <f t="shared" si="46"/>
        <v>1218</v>
      </c>
      <c r="AW25" s="63">
        <f t="shared" si="47"/>
        <v>1218</v>
      </c>
      <c r="AX25" s="63">
        <f t="shared" si="47"/>
        <v>1218</v>
      </c>
      <c r="AY25" s="63">
        <f t="shared" si="48"/>
        <v>1218</v>
      </c>
      <c r="BB25" s="63">
        <f t="shared" si="36"/>
        <v>36540</v>
      </c>
      <c r="BC25" s="55">
        <f t="shared" si="16"/>
        <v>1218</v>
      </c>
      <c r="BD25" s="80">
        <f t="shared" si="9"/>
        <v>1218</v>
      </c>
      <c r="HE25" s="22">
        <f t="shared" si="14"/>
        <v>-1218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2908</v>
      </c>
      <c r="R26" s="22">
        <f t="shared" si="51"/>
        <v>2908</v>
      </c>
      <c r="T26" s="63">
        <v>37147</v>
      </c>
      <c r="V26" s="66">
        <v>2908</v>
      </c>
      <c r="W26" s="63">
        <f t="shared" si="37"/>
        <v>2908</v>
      </c>
      <c r="X26" s="63">
        <f t="shared" si="38"/>
        <v>2908</v>
      </c>
      <c r="Y26" s="63">
        <f t="shared" si="38"/>
        <v>2908</v>
      </c>
      <c r="Z26" s="63">
        <f t="shared" si="38"/>
        <v>2908</v>
      </c>
      <c r="AA26" s="63">
        <f t="shared" si="38"/>
        <v>2908</v>
      </c>
      <c r="AB26" s="63">
        <f t="shared" si="39"/>
        <v>2908</v>
      </c>
      <c r="AC26" s="63">
        <f t="shared" si="39"/>
        <v>2908</v>
      </c>
      <c r="AD26" s="63">
        <f t="shared" si="39"/>
        <v>2908</v>
      </c>
      <c r="AE26" s="63">
        <f t="shared" si="40"/>
        <v>2908</v>
      </c>
      <c r="AF26" s="63">
        <f t="shared" si="40"/>
        <v>2908</v>
      </c>
      <c r="AG26" s="63">
        <f t="shared" si="40"/>
        <v>2908</v>
      </c>
      <c r="AH26" s="63">
        <f t="shared" si="40"/>
        <v>2908</v>
      </c>
      <c r="AI26" s="63">
        <f t="shared" si="41"/>
        <v>2908</v>
      </c>
      <c r="AJ26" s="63">
        <f t="shared" si="41"/>
        <v>2908</v>
      </c>
      <c r="AK26" s="63">
        <f t="shared" si="41"/>
        <v>2908</v>
      </c>
      <c r="AL26" s="63">
        <f t="shared" si="42"/>
        <v>2908</v>
      </c>
      <c r="AM26" s="63">
        <f t="shared" si="42"/>
        <v>2908</v>
      </c>
      <c r="AN26" s="63">
        <f t="shared" si="42"/>
        <v>2908</v>
      </c>
      <c r="AO26" s="63">
        <f t="shared" si="42"/>
        <v>2908</v>
      </c>
      <c r="AP26" s="63">
        <f t="shared" si="43"/>
        <v>2908</v>
      </c>
      <c r="AQ26" s="63">
        <f t="shared" si="43"/>
        <v>2908</v>
      </c>
      <c r="AR26" s="63">
        <f t="shared" si="43"/>
        <v>2908</v>
      </c>
      <c r="AS26" s="63">
        <f t="shared" si="44"/>
        <v>2908</v>
      </c>
      <c r="AT26" s="63">
        <f t="shared" si="44"/>
        <v>2908</v>
      </c>
      <c r="AU26" s="63">
        <f t="shared" si="45"/>
        <v>2908</v>
      </c>
      <c r="AV26" s="63">
        <f t="shared" si="46"/>
        <v>2908</v>
      </c>
      <c r="AW26" s="63">
        <f t="shared" si="47"/>
        <v>2908</v>
      </c>
      <c r="AX26" s="63">
        <f t="shared" si="47"/>
        <v>2908</v>
      </c>
      <c r="AY26" s="63">
        <f t="shared" si="48"/>
        <v>2908</v>
      </c>
      <c r="BB26" s="63">
        <f t="shared" si="36"/>
        <v>87240</v>
      </c>
      <c r="BC26" s="55">
        <f t="shared" si="16"/>
        <v>2908</v>
      </c>
      <c r="BD26" s="80">
        <f t="shared" si="9"/>
        <v>2908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-2908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12192</v>
      </c>
      <c r="R27" s="22">
        <f t="shared" si="51"/>
        <v>12192</v>
      </c>
      <c r="T27" s="63">
        <v>37147</v>
      </c>
      <c r="V27" s="66">
        <v>12192</v>
      </c>
      <c r="W27" s="63">
        <f t="shared" si="37"/>
        <v>12192</v>
      </c>
      <c r="X27" s="63">
        <f t="shared" si="38"/>
        <v>12192</v>
      </c>
      <c r="Y27" s="63">
        <f t="shared" si="38"/>
        <v>12192</v>
      </c>
      <c r="Z27" s="63">
        <f t="shared" si="38"/>
        <v>12192</v>
      </c>
      <c r="AA27" s="63">
        <f t="shared" si="38"/>
        <v>12192</v>
      </c>
      <c r="AB27" s="63">
        <f t="shared" si="39"/>
        <v>12192</v>
      </c>
      <c r="AC27" s="63">
        <f t="shared" si="39"/>
        <v>12192</v>
      </c>
      <c r="AD27" s="63">
        <f t="shared" si="39"/>
        <v>12192</v>
      </c>
      <c r="AE27" s="63">
        <f t="shared" si="40"/>
        <v>12192</v>
      </c>
      <c r="AF27" s="63">
        <f t="shared" si="40"/>
        <v>12192</v>
      </c>
      <c r="AG27" s="63">
        <f t="shared" si="40"/>
        <v>12192</v>
      </c>
      <c r="AH27" s="63">
        <f t="shared" si="40"/>
        <v>12192</v>
      </c>
      <c r="AI27" s="63">
        <f t="shared" si="41"/>
        <v>12192</v>
      </c>
      <c r="AJ27" s="63">
        <f t="shared" si="41"/>
        <v>12192</v>
      </c>
      <c r="AK27" s="63">
        <f t="shared" si="41"/>
        <v>12192</v>
      </c>
      <c r="AL27" s="63">
        <f t="shared" si="42"/>
        <v>12192</v>
      </c>
      <c r="AM27" s="63">
        <f t="shared" si="42"/>
        <v>12192</v>
      </c>
      <c r="AN27" s="63">
        <f t="shared" si="42"/>
        <v>12192</v>
      </c>
      <c r="AO27" s="63">
        <f t="shared" si="42"/>
        <v>12192</v>
      </c>
      <c r="AP27" s="63">
        <f t="shared" si="43"/>
        <v>12192</v>
      </c>
      <c r="AQ27" s="63">
        <f t="shared" si="43"/>
        <v>12192</v>
      </c>
      <c r="AR27" s="63">
        <f t="shared" si="43"/>
        <v>12192</v>
      </c>
      <c r="AS27" s="63">
        <f t="shared" si="44"/>
        <v>12192</v>
      </c>
      <c r="AT27" s="63">
        <f t="shared" si="44"/>
        <v>12192</v>
      </c>
      <c r="AU27" s="63">
        <f t="shared" si="45"/>
        <v>12192</v>
      </c>
      <c r="AV27" s="63">
        <f t="shared" si="46"/>
        <v>12192</v>
      </c>
      <c r="AW27" s="63">
        <f t="shared" si="47"/>
        <v>12192</v>
      </c>
      <c r="AX27" s="63">
        <f t="shared" si="47"/>
        <v>12192</v>
      </c>
      <c r="AY27" s="63">
        <f t="shared" si="48"/>
        <v>12192</v>
      </c>
      <c r="BB27" s="63">
        <f t="shared" si="36"/>
        <v>365760</v>
      </c>
      <c r="BC27" s="55">
        <f t="shared" si="16"/>
        <v>12192</v>
      </c>
      <c r="BD27" s="80">
        <f t="shared" si="9"/>
        <v>12192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-12192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1723</v>
      </c>
      <c r="R28" s="22">
        <f t="shared" si="51"/>
        <v>1723</v>
      </c>
      <c r="T28" s="63">
        <v>37147</v>
      </c>
      <c r="V28" s="66">
        <v>1723</v>
      </c>
      <c r="W28" s="63">
        <f t="shared" si="37"/>
        <v>1723</v>
      </c>
      <c r="X28" s="63">
        <f t="shared" si="38"/>
        <v>1723</v>
      </c>
      <c r="Y28" s="63">
        <f t="shared" si="38"/>
        <v>1723</v>
      </c>
      <c r="Z28" s="63">
        <f t="shared" si="38"/>
        <v>1723</v>
      </c>
      <c r="AA28" s="63">
        <f t="shared" si="38"/>
        <v>1723</v>
      </c>
      <c r="AB28" s="63">
        <f t="shared" si="39"/>
        <v>1723</v>
      </c>
      <c r="AC28" s="63">
        <f t="shared" si="39"/>
        <v>1723</v>
      </c>
      <c r="AD28" s="63">
        <f t="shared" si="39"/>
        <v>1723</v>
      </c>
      <c r="AE28" s="63">
        <f t="shared" si="40"/>
        <v>1723</v>
      </c>
      <c r="AF28" s="63">
        <f t="shared" si="40"/>
        <v>1723</v>
      </c>
      <c r="AG28" s="63">
        <f t="shared" si="40"/>
        <v>1723</v>
      </c>
      <c r="AH28" s="63">
        <f t="shared" si="40"/>
        <v>1723</v>
      </c>
      <c r="AI28" s="63">
        <f t="shared" si="41"/>
        <v>1723</v>
      </c>
      <c r="AJ28" s="63">
        <f t="shared" si="41"/>
        <v>1723</v>
      </c>
      <c r="AK28" s="63">
        <f t="shared" si="41"/>
        <v>1723</v>
      </c>
      <c r="AL28" s="63">
        <f t="shared" si="42"/>
        <v>1723</v>
      </c>
      <c r="AM28" s="63">
        <f t="shared" si="42"/>
        <v>1723</v>
      </c>
      <c r="AN28" s="63">
        <f t="shared" si="42"/>
        <v>1723</v>
      </c>
      <c r="AO28" s="63">
        <f t="shared" si="42"/>
        <v>1723</v>
      </c>
      <c r="AP28" s="63">
        <f t="shared" si="43"/>
        <v>1723</v>
      </c>
      <c r="AQ28" s="63">
        <f t="shared" si="43"/>
        <v>1723</v>
      </c>
      <c r="AR28" s="63">
        <f t="shared" si="43"/>
        <v>1723</v>
      </c>
      <c r="AS28" s="63">
        <f t="shared" si="44"/>
        <v>1723</v>
      </c>
      <c r="AT28" s="63">
        <f t="shared" si="44"/>
        <v>1723</v>
      </c>
      <c r="AU28" s="63">
        <f t="shared" si="45"/>
        <v>1723</v>
      </c>
      <c r="AV28" s="63">
        <f t="shared" si="46"/>
        <v>1723</v>
      </c>
      <c r="AW28" s="63">
        <f t="shared" si="47"/>
        <v>1723</v>
      </c>
      <c r="AX28" s="63">
        <f t="shared" si="47"/>
        <v>1723</v>
      </c>
      <c r="AY28" s="63">
        <f t="shared" si="48"/>
        <v>1723</v>
      </c>
      <c r="BB28" s="63">
        <f t="shared" si="36"/>
        <v>51690</v>
      </c>
      <c r="BC28" s="55">
        <f t="shared" si="16"/>
        <v>1723</v>
      </c>
      <c r="BD28" s="80">
        <f t="shared" si="9"/>
        <v>1723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-1723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4039</v>
      </c>
      <c r="R29" s="22">
        <f t="shared" si="51"/>
        <v>4039</v>
      </c>
      <c r="T29" s="63">
        <v>37147</v>
      </c>
      <c r="V29" s="66">
        <v>4039</v>
      </c>
      <c r="W29" s="63">
        <f t="shared" si="37"/>
        <v>4039</v>
      </c>
      <c r="X29" s="63">
        <f t="shared" si="38"/>
        <v>4039</v>
      </c>
      <c r="Y29" s="63">
        <f t="shared" si="38"/>
        <v>4039</v>
      </c>
      <c r="Z29" s="63">
        <f t="shared" si="38"/>
        <v>4039</v>
      </c>
      <c r="AA29" s="63">
        <f t="shared" si="38"/>
        <v>4039</v>
      </c>
      <c r="AB29" s="63">
        <f t="shared" si="39"/>
        <v>4039</v>
      </c>
      <c r="AC29" s="63">
        <f t="shared" si="39"/>
        <v>4039</v>
      </c>
      <c r="AD29" s="63">
        <f t="shared" si="39"/>
        <v>4039</v>
      </c>
      <c r="AE29" s="63">
        <f t="shared" si="40"/>
        <v>4039</v>
      </c>
      <c r="AF29" s="63">
        <f t="shared" si="40"/>
        <v>4039</v>
      </c>
      <c r="AG29" s="63">
        <f t="shared" si="40"/>
        <v>4039</v>
      </c>
      <c r="AH29" s="63">
        <f t="shared" si="40"/>
        <v>4039</v>
      </c>
      <c r="AI29" s="63">
        <f t="shared" si="41"/>
        <v>4039</v>
      </c>
      <c r="AJ29" s="63">
        <f t="shared" si="41"/>
        <v>4039</v>
      </c>
      <c r="AK29" s="63">
        <f t="shared" si="41"/>
        <v>4039</v>
      </c>
      <c r="AL29" s="63">
        <f t="shared" si="42"/>
        <v>4039</v>
      </c>
      <c r="AM29" s="63">
        <f t="shared" si="42"/>
        <v>4039</v>
      </c>
      <c r="AN29" s="63">
        <f t="shared" si="42"/>
        <v>4039</v>
      </c>
      <c r="AO29" s="63">
        <f t="shared" si="42"/>
        <v>4039</v>
      </c>
      <c r="AP29" s="63">
        <f t="shared" si="43"/>
        <v>4039</v>
      </c>
      <c r="AQ29" s="63">
        <f t="shared" si="43"/>
        <v>4039</v>
      </c>
      <c r="AR29" s="63">
        <f t="shared" si="43"/>
        <v>4039</v>
      </c>
      <c r="AS29" s="63">
        <f t="shared" si="44"/>
        <v>4039</v>
      </c>
      <c r="AT29" s="63">
        <f t="shared" si="44"/>
        <v>4039</v>
      </c>
      <c r="AU29" s="63">
        <f t="shared" si="45"/>
        <v>4039</v>
      </c>
      <c r="AV29" s="63">
        <f t="shared" si="46"/>
        <v>4039</v>
      </c>
      <c r="AW29" s="63">
        <f t="shared" si="47"/>
        <v>4039</v>
      </c>
      <c r="AX29" s="63">
        <f t="shared" si="47"/>
        <v>4039</v>
      </c>
      <c r="AY29" s="63">
        <f t="shared" si="48"/>
        <v>4039</v>
      </c>
      <c r="BB29" s="63">
        <f t="shared" si="36"/>
        <v>121170</v>
      </c>
      <c r="BC29" s="55">
        <f t="shared" si="16"/>
        <v>4039</v>
      </c>
      <c r="BD29" s="80">
        <f t="shared" si="9"/>
        <v>4039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-4039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5053</v>
      </c>
      <c r="R30" s="22">
        <f t="shared" si="51"/>
        <v>5053</v>
      </c>
      <c r="T30" s="63">
        <v>37147</v>
      </c>
      <c r="V30" s="66">
        <v>5053</v>
      </c>
      <c r="W30" s="63">
        <f t="shared" si="37"/>
        <v>5053</v>
      </c>
      <c r="X30" s="63">
        <f t="shared" si="38"/>
        <v>5053</v>
      </c>
      <c r="Y30" s="63">
        <f t="shared" si="38"/>
        <v>5053</v>
      </c>
      <c r="Z30" s="63">
        <f t="shared" si="38"/>
        <v>5053</v>
      </c>
      <c r="AA30" s="63">
        <f t="shared" si="38"/>
        <v>5053</v>
      </c>
      <c r="AB30" s="63">
        <f t="shared" si="39"/>
        <v>5053</v>
      </c>
      <c r="AC30" s="63">
        <f t="shared" si="39"/>
        <v>5053</v>
      </c>
      <c r="AD30" s="63">
        <f t="shared" si="39"/>
        <v>5053</v>
      </c>
      <c r="AE30" s="63">
        <f t="shared" si="40"/>
        <v>5053</v>
      </c>
      <c r="AF30" s="63">
        <f t="shared" si="40"/>
        <v>5053</v>
      </c>
      <c r="AG30" s="63">
        <f t="shared" si="40"/>
        <v>5053</v>
      </c>
      <c r="AH30" s="63">
        <f t="shared" si="40"/>
        <v>5053</v>
      </c>
      <c r="AI30" s="63">
        <f t="shared" si="41"/>
        <v>5053</v>
      </c>
      <c r="AJ30" s="63">
        <f t="shared" si="41"/>
        <v>5053</v>
      </c>
      <c r="AK30" s="63">
        <f t="shared" si="41"/>
        <v>5053</v>
      </c>
      <c r="AL30" s="63">
        <f t="shared" si="42"/>
        <v>5053</v>
      </c>
      <c r="AM30" s="63">
        <f t="shared" si="42"/>
        <v>5053</v>
      </c>
      <c r="AN30" s="63">
        <f t="shared" si="42"/>
        <v>5053</v>
      </c>
      <c r="AO30" s="63">
        <f t="shared" si="42"/>
        <v>5053</v>
      </c>
      <c r="AP30" s="63">
        <f t="shared" si="43"/>
        <v>5053</v>
      </c>
      <c r="AQ30" s="63">
        <f t="shared" si="43"/>
        <v>5053</v>
      </c>
      <c r="AR30" s="63">
        <f t="shared" si="43"/>
        <v>5053</v>
      </c>
      <c r="AS30" s="63">
        <f t="shared" si="44"/>
        <v>5053</v>
      </c>
      <c r="AT30" s="63">
        <f t="shared" si="44"/>
        <v>5053</v>
      </c>
      <c r="AU30" s="63">
        <f t="shared" si="45"/>
        <v>5053</v>
      </c>
      <c r="AV30" s="63">
        <f t="shared" si="46"/>
        <v>5053</v>
      </c>
      <c r="AW30" s="63">
        <f t="shared" si="47"/>
        <v>5053</v>
      </c>
      <c r="AX30" s="63">
        <f t="shared" si="47"/>
        <v>5053</v>
      </c>
      <c r="AY30" s="63">
        <f t="shared" si="48"/>
        <v>5053</v>
      </c>
      <c r="BB30" s="63">
        <f t="shared" si="36"/>
        <v>151590</v>
      </c>
      <c r="BC30" s="55">
        <f t="shared" si="16"/>
        <v>5053</v>
      </c>
      <c r="BD30" s="80">
        <f t="shared" si="9"/>
        <v>5053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-5053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2617</v>
      </c>
      <c r="R31" s="22">
        <f t="shared" ref="R31:R49" si="53">+Q31</f>
        <v>2617</v>
      </c>
      <c r="T31" s="63">
        <v>37147</v>
      </c>
      <c r="V31" s="66">
        <v>2617</v>
      </c>
      <c r="W31" s="63">
        <f t="shared" ref="W31:W54" si="54">V31</f>
        <v>2617</v>
      </c>
      <c r="X31" s="63">
        <f t="shared" ref="X31:AL40" si="55">W31</f>
        <v>2617</v>
      </c>
      <c r="Y31" s="63">
        <f t="shared" si="55"/>
        <v>2617</v>
      </c>
      <c r="Z31" s="63">
        <f t="shared" si="55"/>
        <v>2617</v>
      </c>
      <c r="AA31" s="63">
        <f t="shared" si="55"/>
        <v>2617</v>
      </c>
      <c r="AB31" s="63">
        <f t="shared" ref="AB31:AD36" si="56">AA31</f>
        <v>2617</v>
      </c>
      <c r="AC31" s="63">
        <f t="shared" si="56"/>
        <v>2617</v>
      </c>
      <c r="AD31" s="63">
        <f t="shared" si="56"/>
        <v>2617</v>
      </c>
      <c r="AE31" s="63">
        <f t="shared" ref="AE31:AH36" si="57">AD31</f>
        <v>2617</v>
      </c>
      <c r="AF31" s="63">
        <f t="shared" si="57"/>
        <v>2617</v>
      </c>
      <c r="AG31" s="63">
        <f t="shared" si="57"/>
        <v>2617</v>
      </c>
      <c r="AH31" s="63">
        <f t="shared" si="57"/>
        <v>2617</v>
      </c>
      <c r="AI31" s="63">
        <f t="shared" ref="AI31:AK36" si="58">AH31</f>
        <v>2617</v>
      </c>
      <c r="AJ31" s="63">
        <f t="shared" si="58"/>
        <v>2617</v>
      </c>
      <c r="AK31" s="63">
        <f t="shared" si="58"/>
        <v>2617</v>
      </c>
      <c r="AL31" s="63">
        <f t="shared" ref="AL31:AZ42" si="59">AK31</f>
        <v>2617</v>
      </c>
      <c r="AM31" s="63">
        <f t="shared" si="59"/>
        <v>2617</v>
      </c>
      <c r="AN31" s="63">
        <f t="shared" si="59"/>
        <v>2617</v>
      </c>
      <c r="AO31" s="63">
        <f t="shared" si="59"/>
        <v>2617</v>
      </c>
      <c r="AP31" s="63">
        <f t="shared" ref="AP31:AR36" si="60">AO31</f>
        <v>2617</v>
      </c>
      <c r="AQ31" s="63">
        <f t="shared" si="60"/>
        <v>2617</v>
      </c>
      <c r="AR31" s="63">
        <f t="shared" si="60"/>
        <v>2617</v>
      </c>
      <c r="AS31" s="63">
        <f t="shared" ref="AS31:AV36" si="61">AR31</f>
        <v>2617</v>
      </c>
      <c r="AT31" s="63">
        <f t="shared" si="61"/>
        <v>2617</v>
      </c>
      <c r="AU31" s="63">
        <f t="shared" ref="AU31:AV33" si="62">AT31</f>
        <v>2617</v>
      </c>
      <c r="AV31" s="63">
        <f t="shared" si="62"/>
        <v>2617</v>
      </c>
      <c r="AW31" s="63">
        <f t="shared" ref="AW31:AZ36" si="63">AV31</f>
        <v>2617</v>
      </c>
      <c r="AX31" s="63">
        <f t="shared" si="63"/>
        <v>2617</v>
      </c>
      <c r="AY31" s="63">
        <f>AX31</f>
        <v>2617</v>
      </c>
      <c r="BB31" s="63">
        <f t="shared" ref="BB31:BB54" si="64">SUM(V31:AZ31)</f>
        <v>78510</v>
      </c>
      <c r="BC31" s="55">
        <f t="shared" si="16"/>
        <v>2617</v>
      </c>
      <c r="BD31" s="80">
        <f t="shared" ref="BD31:BD65" si="65">MAX(V31:AZ31)</f>
        <v>2617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-2617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41</v>
      </c>
      <c r="R32" s="22">
        <f t="shared" si="53"/>
        <v>41</v>
      </c>
      <c r="T32" s="63">
        <v>37147</v>
      </c>
      <c r="V32" s="66">
        <v>41</v>
      </c>
      <c r="W32" s="63">
        <f t="shared" si="54"/>
        <v>41</v>
      </c>
      <c r="X32" s="63">
        <f t="shared" si="55"/>
        <v>41</v>
      </c>
      <c r="Y32" s="63">
        <f t="shared" si="55"/>
        <v>41</v>
      </c>
      <c r="Z32" s="63">
        <f t="shared" si="55"/>
        <v>41</v>
      </c>
      <c r="AA32" s="63">
        <f t="shared" si="55"/>
        <v>41</v>
      </c>
      <c r="AB32" s="63">
        <f t="shared" si="56"/>
        <v>41</v>
      </c>
      <c r="AC32" s="63">
        <f t="shared" si="56"/>
        <v>41</v>
      </c>
      <c r="AD32" s="63">
        <f t="shared" si="56"/>
        <v>41</v>
      </c>
      <c r="AE32" s="63">
        <f t="shared" si="57"/>
        <v>41</v>
      </c>
      <c r="AF32" s="63">
        <f t="shared" si="57"/>
        <v>41</v>
      </c>
      <c r="AG32" s="63">
        <f t="shared" si="57"/>
        <v>41</v>
      </c>
      <c r="AH32" s="63">
        <f t="shared" si="57"/>
        <v>41</v>
      </c>
      <c r="AI32" s="63">
        <f t="shared" si="58"/>
        <v>41</v>
      </c>
      <c r="AJ32" s="63">
        <f t="shared" si="58"/>
        <v>41</v>
      </c>
      <c r="AK32" s="63">
        <f t="shared" si="58"/>
        <v>41</v>
      </c>
      <c r="AL32" s="63">
        <f t="shared" si="59"/>
        <v>41</v>
      </c>
      <c r="AM32" s="63">
        <f t="shared" si="59"/>
        <v>41</v>
      </c>
      <c r="AN32" s="63">
        <f t="shared" si="59"/>
        <v>41</v>
      </c>
      <c r="AO32" s="63">
        <f t="shared" si="59"/>
        <v>41</v>
      </c>
      <c r="AP32" s="63">
        <f t="shared" si="60"/>
        <v>41</v>
      </c>
      <c r="AQ32" s="63">
        <f t="shared" si="60"/>
        <v>41</v>
      </c>
      <c r="AR32" s="63">
        <f t="shared" si="60"/>
        <v>41</v>
      </c>
      <c r="AS32" s="63">
        <f t="shared" si="61"/>
        <v>41</v>
      </c>
      <c r="AT32" s="63">
        <f t="shared" si="61"/>
        <v>41</v>
      </c>
      <c r="AU32" s="63">
        <f t="shared" si="62"/>
        <v>41</v>
      </c>
      <c r="AV32" s="63">
        <f t="shared" si="62"/>
        <v>41</v>
      </c>
      <c r="AW32" s="63">
        <f t="shared" si="63"/>
        <v>41</v>
      </c>
      <c r="AX32" s="63">
        <f t="shared" si="63"/>
        <v>41</v>
      </c>
      <c r="AY32" s="63">
        <f>AX32</f>
        <v>41</v>
      </c>
      <c r="BB32" s="63">
        <f t="shared" si="64"/>
        <v>1230</v>
      </c>
      <c r="BC32" s="55">
        <f t="shared" si="16"/>
        <v>41</v>
      </c>
      <c r="BD32" s="80">
        <f t="shared" si="65"/>
        <v>41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-41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292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292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292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292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292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292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292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292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292</v>
      </c>
      <c r="G42" s="1" t="s">
        <v>293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8867</v>
      </c>
      <c r="R44" s="22">
        <f t="shared" si="53"/>
        <v>8867</v>
      </c>
      <c r="T44" s="63">
        <v>37147</v>
      </c>
      <c r="V44" s="66">
        <v>8867</v>
      </c>
      <c r="W44" s="63">
        <f t="shared" si="54"/>
        <v>8867</v>
      </c>
      <c r="X44" s="63">
        <f t="shared" si="72"/>
        <v>8867</v>
      </c>
      <c r="Y44" s="63">
        <f t="shared" si="72"/>
        <v>8867</v>
      </c>
      <c r="Z44" s="63">
        <f t="shared" si="72"/>
        <v>8867</v>
      </c>
      <c r="AA44" s="63">
        <f t="shared" si="72"/>
        <v>8867</v>
      </c>
      <c r="AB44" s="63">
        <f t="shared" si="73"/>
        <v>8867</v>
      </c>
      <c r="AC44" s="63">
        <f t="shared" si="73"/>
        <v>8867</v>
      </c>
      <c r="AD44" s="63">
        <f t="shared" si="73"/>
        <v>8867</v>
      </c>
      <c r="AE44" s="63">
        <f t="shared" si="74"/>
        <v>8867</v>
      </c>
      <c r="AF44" s="63">
        <f t="shared" si="74"/>
        <v>8867</v>
      </c>
      <c r="AG44" s="63">
        <f t="shared" si="74"/>
        <v>8867</v>
      </c>
      <c r="AH44" s="63">
        <f t="shared" si="74"/>
        <v>8867</v>
      </c>
      <c r="AI44" s="63">
        <f t="shared" si="75"/>
        <v>8867</v>
      </c>
      <c r="AJ44" s="63">
        <f t="shared" si="75"/>
        <v>8867</v>
      </c>
      <c r="AK44" s="63">
        <f t="shared" si="75"/>
        <v>8867</v>
      </c>
      <c r="AL44" s="63">
        <f t="shared" si="76"/>
        <v>8867</v>
      </c>
      <c r="AM44" s="63">
        <f t="shared" si="76"/>
        <v>8867</v>
      </c>
      <c r="AN44" s="63">
        <f t="shared" si="76"/>
        <v>8867</v>
      </c>
      <c r="AO44" s="63">
        <f t="shared" si="76"/>
        <v>8867</v>
      </c>
      <c r="AP44" s="63">
        <f t="shared" si="77"/>
        <v>8867</v>
      </c>
      <c r="AQ44" s="63">
        <f t="shared" si="77"/>
        <v>8867</v>
      </c>
      <c r="AR44" s="63">
        <f t="shared" si="77"/>
        <v>8867</v>
      </c>
      <c r="AS44" s="63">
        <f t="shared" si="78"/>
        <v>8867</v>
      </c>
      <c r="AT44" s="63">
        <f t="shared" si="78"/>
        <v>8867</v>
      </c>
      <c r="AU44" s="63">
        <f t="shared" ref="AU44:AU69" si="84">AT44</f>
        <v>8867</v>
      </c>
      <c r="AV44" s="63">
        <f t="shared" si="79"/>
        <v>8867</v>
      </c>
      <c r="AW44" s="63">
        <f t="shared" si="80"/>
        <v>8867</v>
      </c>
      <c r="AX44" s="63">
        <f t="shared" si="80"/>
        <v>8867</v>
      </c>
      <c r="AY44" s="63">
        <f t="shared" si="81"/>
        <v>8867</v>
      </c>
      <c r="BB44" s="63">
        <f t="shared" si="64"/>
        <v>266010</v>
      </c>
      <c r="BC44" s="55">
        <f t="shared" si="16"/>
        <v>8867</v>
      </c>
      <c r="BD44" s="80">
        <f t="shared" si="65"/>
        <v>8867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-8867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1</v>
      </c>
      <c r="R45" s="22">
        <f t="shared" si="53"/>
        <v>1</v>
      </c>
      <c r="T45" s="63">
        <v>37147</v>
      </c>
      <c r="V45" s="66">
        <v>1</v>
      </c>
      <c r="W45" s="63">
        <f t="shared" si="54"/>
        <v>1</v>
      </c>
      <c r="X45" s="63">
        <f t="shared" si="72"/>
        <v>1</v>
      </c>
      <c r="Y45" s="63">
        <f t="shared" si="72"/>
        <v>1</v>
      </c>
      <c r="Z45" s="63">
        <f t="shared" si="72"/>
        <v>1</v>
      </c>
      <c r="AA45" s="63">
        <f t="shared" si="72"/>
        <v>1</v>
      </c>
      <c r="AB45" s="63">
        <f t="shared" si="73"/>
        <v>1</v>
      </c>
      <c r="AC45" s="63">
        <f t="shared" si="73"/>
        <v>1</v>
      </c>
      <c r="AD45" s="63">
        <f t="shared" si="73"/>
        <v>1</v>
      </c>
      <c r="AE45" s="63">
        <f t="shared" si="74"/>
        <v>1</v>
      </c>
      <c r="AF45" s="63">
        <f t="shared" si="74"/>
        <v>1</v>
      </c>
      <c r="AG45" s="63">
        <f t="shared" si="74"/>
        <v>1</v>
      </c>
      <c r="AH45" s="63">
        <f t="shared" si="74"/>
        <v>1</v>
      </c>
      <c r="AI45" s="63">
        <f t="shared" si="75"/>
        <v>1</v>
      </c>
      <c r="AJ45" s="63">
        <f t="shared" si="75"/>
        <v>1</v>
      </c>
      <c r="AK45" s="63">
        <f t="shared" si="75"/>
        <v>1</v>
      </c>
      <c r="AL45" s="63">
        <f t="shared" si="76"/>
        <v>1</v>
      </c>
      <c r="AM45" s="63">
        <f t="shared" si="76"/>
        <v>1</v>
      </c>
      <c r="AN45" s="63">
        <f t="shared" si="76"/>
        <v>1</v>
      </c>
      <c r="AO45" s="63">
        <f t="shared" si="76"/>
        <v>1</v>
      </c>
      <c r="AP45" s="63">
        <f t="shared" si="77"/>
        <v>1</v>
      </c>
      <c r="AQ45" s="63">
        <f t="shared" si="77"/>
        <v>1</v>
      </c>
      <c r="AR45" s="63">
        <f t="shared" si="77"/>
        <v>1</v>
      </c>
      <c r="AS45" s="63">
        <f t="shared" si="78"/>
        <v>1</v>
      </c>
      <c r="AT45" s="63">
        <f t="shared" si="78"/>
        <v>1</v>
      </c>
      <c r="AU45" s="63">
        <f t="shared" si="84"/>
        <v>1</v>
      </c>
      <c r="AV45" s="63">
        <f t="shared" si="79"/>
        <v>1</v>
      </c>
      <c r="AW45" s="63">
        <f t="shared" si="80"/>
        <v>1</v>
      </c>
      <c r="AX45" s="63">
        <f t="shared" si="80"/>
        <v>1</v>
      </c>
      <c r="AY45" s="63">
        <f t="shared" si="81"/>
        <v>1</v>
      </c>
      <c r="BB45" s="63">
        <f>SUM(V45:AZ45)</f>
        <v>30</v>
      </c>
      <c r="BC45" s="55">
        <f t="shared" si="16"/>
        <v>1</v>
      </c>
      <c r="BD45" s="63">
        <f>MAX(V45:AZ45)</f>
        <v>1</v>
      </c>
      <c r="CV45" s="1" t="s">
        <v>124</v>
      </c>
      <c r="HE45" s="22">
        <f t="shared" si="82"/>
        <v>-1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112</v>
      </c>
      <c r="R46" s="22">
        <f t="shared" si="53"/>
        <v>112</v>
      </c>
      <c r="T46" s="63">
        <v>37147</v>
      </c>
      <c r="V46" s="66">
        <v>112</v>
      </c>
      <c r="W46" s="63">
        <f t="shared" si="54"/>
        <v>112</v>
      </c>
      <c r="X46" s="63">
        <f t="shared" si="72"/>
        <v>112</v>
      </c>
      <c r="Y46" s="63">
        <f t="shared" si="72"/>
        <v>112</v>
      </c>
      <c r="Z46" s="63">
        <f t="shared" si="72"/>
        <v>112</v>
      </c>
      <c r="AA46" s="63">
        <f t="shared" si="72"/>
        <v>112</v>
      </c>
      <c r="AB46" s="63">
        <f t="shared" si="73"/>
        <v>112</v>
      </c>
      <c r="AC46" s="63">
        <f t="shared" si="73"/>
        <v>112</v>
      </c>
      <c r="AD46" s="63">
        <f t="shared" si="73"/>
        <v>112</v>
      </c>
      <c r="AE46" s="63">
        <f t="shared" si="74"/>
        <v>112</v>
      </c>
      <c r="AF46" s="63">
        <f t="shared" si="74"/>
        <v>112</v>
      </c>
      <c r="AG46" s="63">
        <f t="shared" si="74"/>
        <v>112</v>
      </c>
      <c r="AH46" s="63">
        <f t="shared" si="74"/>
        <v>112</v>
      </c>
      <c r="AI46" s="63">
        <f t="shared" si="75"/>
        <v>112</v>
      </c>
      <c r="AJ46" s="63">
        <f t="shared" si="75"/>
        <v>112</v>
      </c>
      <c r="AK46" s="63">
        <f t="shared" si="75"/>
        <v>112</v>
      </c>
      <c r="AL46" s="63">
        <f t="shared" si="76"/>
        <v>112</v>
      </c>
      <c r="AM46" s="63">
        <f t="shared" si="76"/>
        <v>112</v>
      </c>
      <c r="AN46" s="63">
        <f t="shared" si="76"/>
        <v>112</v>
      </c>
      <c r="AO46" s="63">
        <f t="shared" si="76"/>
        <v>112</v>
      </c>
      <c r="AP46" s="63">
        <f t="shared" si="77"/>
        <v>112</v>
      </c>
      <c r="AQ46" s="63">
        <f t="shared" si="77"/>
        <v>112</v>
      </c>
      <c r="AR46" s="63">
        <f t="shared" si="77"/>
        <v>112</v>
      </c>
      <c r="AS46" s="63">
        <f t="shared" si="78"/>
        <v>112</v>
      </c>
      <c r="AT46" s="63">
        <f t="shared" si="78"/>
        <v>112</v>
      </c>
      <c r="AU46" s="63">
        <f t="shared" si="84"/>
        <v>112</v>
      </c>
      <c r="AV46" s="63">
        <f t="shared" si="79"/>
        <v>112</v>
      </c>
      <c r="AW46" s="63">
        <f t="shared" si="80"/>
        <v>112</v>
      </c>
      <c r="AX46" s="63">
        <f t="shared" si="80"/>
        <v>112</v>
      </c>
      <c r="AY46" s="63">
        <f t="shared" si="81"/>
        <v>112</v>
      </c>
      <c r="BB46" s="63">
        <f t="shared" si="64"/>
        <v>3360</v>
      </c>
      <c r="BC46" s="55">
        <f t="shared" si="16"/>
        <v>112</v>
      </c>
      <c r="BD46" s="80">
        <f t="shared" si="65"/>
        <v>112</v>
      </c>
      <c r="FR46" s="1" t="s">
        <v>119</v>
      </c>
      <c r="HE46" s="22">
        <f t="shared" si="82"/>
        <v>-112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129</v>
      </c>
      <c r="R47" s="22">
        <f t="shared" si="53"/>
        <v>129</v>
      </c>
      <c r="T47" s="63">
        <v>37147</v>
      </c>
      <c r="V47" s="66">
        <v>129</v>
      </c>
      <c r="W47" s="63">
        <f t="shared" si="54"/>
        <v>129</v>
      </c>
      <c r="X47" s="63">
        <f t="shared" si="72"/>
        <v>129</v>
      </c>
      <c r="Y47" s="63">
        <f t="shared" si="72"/>
        <v>129</v>
      </c>
      <c r="Z47" s="63">
        <f t="shared" si="72"/>
        <v>129</v>
      </c>
      <c r="AA47" s="63">
        <f t="shared" si="72"/>
        <v>129</v>
      </c>
      <c r="AB47" s="63">
        <f t="shared" si="73"/>
        <v>129</v>
      </c>
      <c r="AC47" s="63">
        <f t="shared" si="73"/>
        <v>129</v>
      </c>
      <c r="AD47" s="63">
        <f t="shared" si="73"/>
        <v>129</v>
      </c>
      <c r="AE47" s="63">
        <f t="shared" si="74"/>
        <v>129</v>
      </c>
      <c r="AF47" s="63">
        <f t="shared" si="74"/>
        <v>129</v>
      </c>
      <c r="AG47" s="63">
        <f t="shared" si="74"/>
        <v>129</v>
      </c>
      <c r="AH47" s="63">
        <f t="shared" si="74"/>
        <v>129</v>
      </c>
      <c r="AI47" s="63">
        <f t="shared" si="75"/>
        <v>129</v>
      </c>
      <c r="AJ47" s="63">
        <f t="shared" si="75"/>
        <v>129</v>
      </c>
      <c r="AK47" s="63">
        <f t="shared" si="75"/>
        <v>129</v>
      </c>
      <c r="AL47" s="63">
        <f t="shared" si="76"/>
        <v>129</v>
      </c>
      <c r="AM47" s="63">
        <f t="shared" si="76"/>
        <v>129</v>
      </c>
      <c r="AN47" s="63">
        <f t="shared" si="76"/>
        <v>129</v>
      </c>
      <c r="AO47" s="63">
        <f t="shared" si="76"/>
        <v>129</v>
      </c>
      <c r="AP47" s="63">
        <f t="shared" si="77"/>
        <v>129</v>
      </c>
      <c r="AQ47" s="63">
        <f t="shared" si="77"/>
        <v>129</v>
      </c>
      <c r="AR47" s="63">
        <f t="shared" si="77"/>
        <v>129</v>
      </c>
      <c r="AS47" s="63">
        <f t="shared" si="78"/>
        <v>129</v>
      </c>
      <c r="AT47" s="63">
        <f t="shared" si="78"/>
        <v>129</v>
      </c>
      <c r="AU47" s="63">
        <f t="shared" si="84"/>
        <v>129</v>
      </c>
      <c r="AV47" s="63">
        <f t="shared" si="79"/>
        <v>129</v>
      </c>
      <c r="AW47" s="63">
        <f t="shared" si="80"/>
        <v>129</v>
      </c>
      <c r="AX47" s="63">
        <f t="shared" si="80"/>
        <v>129</v>
      </c>
      <c r="AY47" s="63">
        <f t="shared" si="81"/>
        <v>129</v>
      </c>
      <c r="BB47" s="63">
        <f t="shared" si="64"/>
        <v>3870</v>
      </c>
      <c r="BC47" s="55">
        <f t="shared" si="16"/>
        <v>129</v>
      </c>
      <c r="BD47" s="80">
        <f t="shared" si="65"/>
        <v>129</v>
      </c>
      <c r="EV47" s="65" t="s">
        <v>277</v>
      </c>
      <c r="FB47" s="65" t="s">
        <v>277</v>
      </c>
      <c r="HE47" s="22">
        <f t="shared" si="82"/>
        <v>-129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278</v>
      </c>
      <c r="FB48" s="65" t="s">
        <v>278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54</v>
      </c>
      <c r="R50" s="22">
        <f t="shared" ref="R50:R72" si="87">+Q50</f>
        <v>54</v>
      </c>
      <c r="T50" s="63">
        <v>37147</v>
      </c>
      <c r="V50" s="66">
        <v>54</v>
      </c>
      <c r="W50" s="63">
        <f t="shared" si="54"/>
        <v>54</v>
      </c>
      <c r="X50" s="63">
        <f t="shared" si="72"/>
        <v>54</v>
      </c>
      <c r="Y50" s="63">
        <f t="shared" si="72"/>
        <v>54</v>
      </c>
      <c r="Z50" s="63">
        <f t="shared" si="72"/>
        <v>54</v>
      </c>
      <c r="AA50" s="63">
        <f t="shared" si="72"/>
        <v>54</v>
      </c>
      <c r="AB50" s="63">
        <f t="shared" si="73"/>
        <v>54</v>
      </c>
      <c r="AC50" s="63">
        <f t="shared" si="73"/>
        <v>54</v>
      </c>
      <c r="AD50" s="63">
        <f t="shared" si="73"/>
        <v>54</v>
      </c>
      <c r="AE50" s="63">
        <f t="shared" si="74"/>
        <v>54</v>
      </c>
      <c r="AF50" s="63">
        <f t="shared" si="74"/>
        <v>54</v>
      </c>
      <c r="AG50" s="63">
        <f t="shared" si="74"/>
        <v>54</v>
      </c>
      <c r="AH50" s="63">
        <f t="shared" si="74"/>
        <v>54</v>
      </c>
      <c r="AI50" s="63">
        <f t="shared" si="75"/>
        <v>54</v>
      </c>
      <c r="AJ50" s="63">
        <f t="shared" si="75"/>
        <v>54</v>
      </c>
      <c r="AK50" s="63">
        <f t="shared" si="75"/>
        <v>54</v>
      </c>
      <c r="AL50" s="63">
        <f t="shared" si="76"/>
        <v>54</v>
      </c>
      <c r="AM50" s="63">
        <f t="shared" si="76"/>
        <v>54</v>
      </c>
      <c r="AN50" s="63">
        <f t="shared" si="76"/>
        <v>54</v>
      </c>
      <c r="AO50" s="63">
        <f t="shared" si="76"/>
        <v>54</v>
      </c>
      <c r="AP50" s="63">
        <f t="shared" si="77"/>
        <v>54</v>
      </c>
      <c r="AQ50" s="63">
        <f t="shared" si="77"/>
        <v>54</v>
      </c>
      <c r="AR50" s="63">
        <f t="shared" si="77"/>
        <v>54</v>
      </c>
      <c r="AS50" s="63">
        <f t="shared" si="78"/>
        <v>54</v>
      </c>
      <c r="AT50" s="63">
        <f t="shared" si="78"/>
        <v>54</v>
      </c>
      <c r="AU50" s="63">
        <f t="shared" si="84"/>
        <v>54</v>
      </c>
      <c r="AV50" s="63">
        <f t="shared" si="79"/>
        <v>54</v>
      </c>
      <c r="AW50" s="63">
        <f t="shared" si="80"/>
        <v>54</v>
      </c>
      <c r="AX50" s="63">
        <f t="shared" si="80"/>
        <v>54</v>
      </c>
      <c r="AY50" s="63">
        <f t="shared" si="81"/>
        <v>54</v>
      </c>
      <c r="BB50" s="63">
        <f t="shared" si="64"/>
        <v>1620</v>
      </c>
      <c r="BC50" s="55">
        <f t="shared" ref="BC50:BC69" si="88">+BB50/30</f>
        <v>54</v>
      </c>
      <c r="BD50" s="80">
        <f t="shared" si="65"/>
        <v>54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-54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207</v>
      </c>
      <c r="R52" s="22">
        <f t="shared" si="87"/>
        <v>207</v>
      </c>
      <c r="T52" s="63">
        <v>37147</v>
      </c>
      <c r="V52" s="66">
        <v>207</v>
      </c>
      <c r="W52" s="63">
        <f t="shared" si="54"/>
        <v>207</v>
      </c>
      <c r="X52" s="63">
        <f t="shared" si="72"/>
        <v>207</v>
      </c>
      <c r="Y52" s="63">
        <f t="shared" si="72"/>
        <v>207</v>
      </c>
      <c r="Z52" s="63">
        <f t="shared" si="72"/>
        <v>207</v>
      </c>
      <c r="AA52" s="63">
        <f t="shared" si="72"/>
        <v>207</v>
      </c>
      <c r="AB52" s="63">
        <f t="shared" si="73"/>
        <v>207</v>
      </c>
      <c r="AC52" s="63">
        <f t="shared" si="73"/>
        <v>207</v>
      </c>
      <c r="AD52" s="63">
        <f t="shared" si="73"/>
        <v>207</v>
      </c>
      <c r="AE52" s="63">
        <f t="shared" si="74"/>
        <v>207</v>
      </c>
      <c r="AF52" s="63">
        <f t="shared" si="74"/>
        <v>207</v>
      </c>
      <c r="AG52" s="63">
        <f t="shared" si="74"/>
        <v>207</v>
      </c>
      <c r="AH52" s="63">
        <f t="shared" si="74"/>
        <v>207</v>
      </c>
      <c r="AI52" s="63">
        <f t="shared" si="75"/>
        <v>207</v>
      </c>
      <c r="AJ52" s="63">
        <f t="shared" si="75"/>
        <v>207</v>
      </c>
      <c r="AK52" s="63">
        <f t="shared" si="75"/>
        <v>207</v>
      </c>
      <c r="AL52" s="63">
        <f t="shared" si="76"/>
        <v>207</v>
      </c>
      <c r="AM52" s="63">
        <f t="shared" si="76"/>
        <v>207</v>
      </c>
      <c r="AN52" s="63">
        <f t="shared" si="76"/>
        <v>207</v>
      </c>
      <c r="AO52" s="63">
        <f t="shared" si="76"/>
        <v>207</v>
      </c>
      <c r="AP52" s="63">
        <f t="shared" si="77"/>
        <v>207</v>
      </c>
      <c r="AQ52" s="63">
        <f t="shared" si="77"/>
        <v>207</v>
      </c>
      <c r="AR52" s="63">
        <f t="shared" si="77"/>
        <v>207</v>
      </c>
      <c r="AS52" s="63">
        <f t="shared" si="78"/>
        <v>207</v>
      </c>
      <c r="AT52" s="63">
        <f t="shared" si="78"/>
        <v>207</v>
      </c>
      <c r="AU52" s="63">
        <f t="shared" si="84"/>
        <v>207</v>
      </c>
      <c r="AV52" s="63">
        <f t="shared" si="79"/>
        <v>207</v>
      </c>
      <c r="AW52" s="63">
        <f t="shared" si="80"/>
        <v>207</v>
      </c>
      <c r="AX52" s="63">
        <f t="shared" si="80"/>
        <v>207</v>
      </c>
      <c r="AY52" s="63">
        <f t="shared" si="81"/>
        <v>207</v>
      </c>
      <c r="BB52" s="63">
        <f t="shared" si="64"/>
        <v>6210</v>
      </c>
      <c r="BC52" s="55">
        <f t="shared" si="88"/>
        <v>207</v>
      </c>
      <c r="BD52" s="80">
        <f t="shared" si="65"/>
        <v>207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-207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43</v>
      </c>
      <c r="R54" s="22">
        <f t="shared" si="87"/>
        <v>43</v>
      </c>
      <c r="T54" s="63">
        <v>37147</v>
      </c>
      <c r="V54" s="66">
        <v>43</v>
      </c>
      <c r="W54" s="63">
        <f t="shared" si="54"/>
        <v>43</v>
      </c>
      <c r="X54" s="63">
        <f t="shared" si="72"/>
        <v>43</v>
      </c>
      <c r="Y54" s="63">
        <f t="shared" si="72"/>
        <v>43</v>
      </c>
      <c r="Z54" s="63">
        <f t="shared" si="72"/>
        <v>43</v>
      </c>
      <c r="AA54" s="63">
        <f t="shared" si="72"/>
        <v>43</v>
      </c>
      <c r="AB54" s="63">
        <f t="shared" si="73"/>
        <v>43</v>
      </c>
      <c r="AC54" s="63">
        <f t="shared" si="73"/>
        <v>43</v>
      </c>
      <c r="AD54" s="63">
        <f t="shared" si="73"/>
        <v>43</v>
      </c>
      <c r="AE54" s="63">
        <f t="shared" si="74"/>
        <v>43</v>
      </c>
      <c r="AF54" s="63">
        <f t="shared" si="74"/>
        <v>43</v>
      </c>
      <c r="AG54" s="63">
        <f t="shared" si="74"/>
        <v>43</v>
      </c>
      <c r="AH54" s="63">
        <f t="shared" si="74"/>
        <v>43</v>
      </c>
      <c r="AI54" s="63">
        <f t="shared" si="75"/>
        <v>43</v>
      </c>
      <c r="AJ54" s="63">
        <f t="shared" si="75"/>
        <v>43</v>
      </c>
      <c r="AK54" s="63">
        <f t="shared" si="75"/>
        <v>43</v>
      </c>
      <c r="AL54" s="63">
        <f t="shared" si="76"/>
        <v>43</v>
      </c>
      <c r="AM54" s="63">
        <f t="shared" si="76"/>
        <v>43</v>
      </c>
      <c r="AN54" s="63">
        <f t="shared" si="76"/>
        <v>43</v>
      </c>
      <c r="AO54" s="63">
        <f t="shared" si="76"/>
        <v>43</v>
      </c>
      <c r="AP54" s="63">
        <f t="shared" si="77"/>
        <v>43</v>
      </c>
      <c r="AQ54" s="63">
        <f t="shared" si="77"/>
        <v>43</v>
      </c>
      <c r="AR54" s="63">
        <f t="shared" si="77"/>
        <v>43</v>
      </c>
      <c r="AS54" s="63">
        <f t="shared" si="78"/>
        <v>43</v>
      </c>
      <c r="AT54" s="63">
        <f t="shared" si="78"/>
        <v>43</v>
      </c>
      <c r="AU54" s="63">
        <f t="shared" si="84"/>
        <v>43</v>
      </c>
      <c r="AV54" s="63">
        <f t="shared" si="79"/>
        <v>43</v>
      </c>
      <c r="AW54" s="63">
        <f t="shared" si="80"/>
        <v>43</v>
      </c>
      <c r="AX54" s="63">
        <f t="shared" si="80"/>
        <v>43</v>
      </c>
      <c r="AY54" s="63">
        <f t="shared" si="81"/>
        <v>43</v>
      </c>
      <c r="BB54" s="63">
        <f t="shared" si="64"/>
        <v>1290</v>
      </c>
      <c r="BC54" s="55">
        <f t="shared" si="88"/>
        <v>43</v>
      </c>
      <c r="BD54" s="80">
        <f t="shared" si="65"/>
        <v>43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-43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258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259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274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257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273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279</v>
      </c>
      <c r="EX61" s="1"/>
      <c r="EZ61" s="1"/>
      <c r="FB61" s="65" t="s">
        <v>279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1220</v>
      </c>
      <c r="R64" s="97">
        <f t="shared" si="87"/>
        <v>1220</v>
      </c>
      <c r="S64" s="97"/>
      <c r="T64" s="92">
        <v>37147</v>
      </c>
      <c r="U64" s="92"/>
      <c r="V64" s="107">
        <v>1220</v>
      </c>
      <c r="W64" s="92">
        <f t="shared" si="90"/>
        <v>1220</v>
      </c>
      <c r="X64" s="92">
        <f t="shared" si="106"/>
        <v>1220</v>
      </c>
      <c r="Y64" s="92">
        <f t="shared" si="107"/>
        <v>1220</v>
      </c>
      <c r="Z64" s="92">
        <f t="shared" si="108"/>
        <v>1220</v>
      </c>
      <c r="AA64" s="92">
        <f t="shared" si="109"/>
        <v>1220</v>
      </c>
      <c r="AB64" s="92">
        <f t="shared" si="93"/>
        <v>1220</v>
      </c>
      <c r="AC64" s="92">
        <f t="shared" si="93"/>
        <v>1220</v>
      </c>
      <c r="AD64" s="92">
        <f t="shared" si="93"/>
        <v>1220</v>
      </c>
      <c r="AE64" s="92">
        <f t="shared" si="110"/>
        <v>1220</v>
      </c>
      <c r="AF64" s="92">
        <f t="shared" si="110"/>
        <v>1220</v>
      </c>
      <c r="AG64" s="92">
        <f t="shared" si="111"/>
        <v>1220</v>
      </c>
      <c r="AH64" s="92">
        <f t="shared" si="111"/>
        <v>1220</v>
      </c>
      <c r="AI64" s="92">
        <f t="shared" si="94"/>
        <v>1220</v>
      </c>
      <c r="AJ64" s="92">
        <f t="shared" si="94"/>
        <v>1220</v>
      </c>
      <c r="AK64" s="92">
        <f t="shared" si="94"/>
        <v>1220</v>
      </c>
      <c r="AL64" s="92">
        <f t="shared" si="112"/>
        <v>1220</v>
      </c>
      <c r="AM64" s="92">
        <f t="shared" si="113"/>
        <v>1220</v>
      </c>
      <c r="AN64" s="92">
        <f t="shared" si="114"/>
        <v>1220</v>
      </c>
      <c r="AO64" s="92">
        <f t="shared" si="115"/>
        <v>1220</v>
      </c>
      <c r="AP64" s="92">
        <f t="shared" si="116"/>
        <v>1220</v>
      </c>
      <c r="AQ64" s="92">
        <f t="shared" si="116"/>
        <v>1220</v>
      </c>
      <c r="AR64" s="92">
        <f t="shared" si="117"/>
        <v>1220</v>
      </c>
      <c r="AS64" s="92">
        <f t="shared" si="96"/>
        <v>1220</v>
      </c>
      <c r="AT64" s="92">
        <f t="shared" si="96"/>
        <v>1220</v>
      </c>
      <c r="AU64" s="92">
        <f t="shared" si="84"/>
        <v>1220</v>
      </c>
      <c r="AV64" s="92">
        <f t="shared" si="118"/>
        <v>1220</v>
      </c>
      <c r="AW64" s="92">
        <f t="shared" si="119"/>
        <v>1220</v>
      </c>
      <c r="AX64" s="92">
        <f t="shared" si="119"/>
        <v>1220</v>
      </c>
      <c r="AY64" s="92">
        <f t="shared" si="120"/>
        <v>1220</v>
      </c>
      <c r="AZ64" s="92"/>
      <c r="BA64" s="92"/>
      <c r="BB64" s="90">
        <f t="shared" si="101"/>
        <v>36600</v>
      </c>
      <c r="BC64" s="55">
        <f t="shared" si="88"/>
        <v>1220</v>
      </c>
      <c r="BD64" s="92">
        <f t="shared" si="65"/>
        <v>1220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-1220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276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275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0</v>
      </c>
      <c r="R72" s="22">
        <f t="shared" si="87"/>
        <v>0</v>
      </c>
      <c r="T72" s="63">
        <v>37147</v>
      </c>
      <c r="V72" s="64">
        <v>0</v>
      </c>
      <c r="W72" s="63">
        <f t="shared" ref="W72:AX72" si="122">V72</f>
        <v>0</v>
      </c>
      <c r="X72" s="63">
        <f t="shared" si="122"/>
        <v>0</v>
      </c>
      <c r="Y72" s="63">
        <f t="shared" si="122"/>
        <v>0</v>
      </c>
      <c r="Z72" s="63">
        <f t="shared" si="122"/>
        <v>0</v>
      </c>
      <c r="AA72" s="63">
        <f t="shared" si="122"/>
        <v>0</v>
      </c>
      <c r="AB72" s="63">
        <f t="shared" si="122"/>
        <v>0</v>
      </c>
      <c r="AC72" s="63">
        <f t="shared" si="122"/>
        <v>0</v>
      </c>
      <c r="AD72" s="63">
        <f t="shared" si="122"/>
        <v>0</v>
      </c>
      <c r="AE72" s="63">
        <f t="shared" si="122"/>
        <v>0</v>
      </c>
      <c r="AF72" s="63">
        <f t="shared" si="122"/>
        <v>0</v>
      </c>
      <c r="AG72" s="63">
        <f t="shared" si="122"/>
        <v>0</v>
      </c>
      <c r="AH72" s="63">
        <f t="shared" si="122"/>
        <v>0</v>
      </c>
      <c r="AI72" s="63">
        <f t="shared" si="122"/>
        <v>0</v>
      </c>
      <c r="AJ72" s="63">
        <f t="shared" si="122"/>
        <v>0</v>
      </c>
      <c r="AK72" s="63">
        <f t="shared" si="122"/>
        <v>0</v>
      </c>
      <c r="AL72" s="63">
        <f t="shared" si="122"/>
        <v>0</v>
      </c>
      <c r="AM72" s="63">
        <f t="shared" si="122"/>
        <v>0</v>
      </c>
      <c r="AN72" s="63">
        <f t="shared" si="122"/>
        <v>0</v>
      </c>
      <c r="AO72" s="63">
        <f t="shared" si="122"/>
        <v>0</v>
      </c>
      <c r="AP72" s="63">
        <f t="shared" si="122"/>
        <v>0</v>
      </c>
      <c r="AQ72" s="63">
        <f t="shared" si="122"/>
        <v>0</v>
      </c>
      <c r="AR72" s="63">
        <f t="shared" si="122"/>
        <v>0</v>
      </c>
      <c r="AS72" s="63">
        <f t="shared" si="122"/>
        <v>0</v>
      </c>
      <c r="AT72" s="63">
        <f t="shared" si="122"/>
        <v>0</v>
      </c>
      <c r="AU72" s="63">
        <f t="shared" si="122"/>
        <v>0</v>
      </c>
      <c r="AV72" s="63">
        <f t="shared" si="122"/>
        <v>0</v>
      </c>
      <c r="AW72" s="63">
        <f t="shared" si="122"/>
        <v>0</v>
      </c>
      <c r="AX72" s="63">
        <f t="shared" si="122"/>
        <v>0</v>
      </c>
      <c r="AY72" s="63">
        <f>AX72</f>
        <v>0</v>
      </c>
      <c r="BB72" s="63">
        <f>SUM(V72:AZ72)</f>
        <v>0</v>
      </c>
      <c r="BC72" s="113">
        <f>+BB72/30</f>
        <v>0</v>
      </c>
      <c r="BD72" s="63">
        <f>MAX(V72:AX72)</f>
        <v>0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0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72731</v>
      </c>
      <c r="R74" s="15">
        <f>SUM(R8:R72)</f>
        <v>72731</v>
      </c>
      <c r="S74" s="15">
        <f>SUM(S8:S72)</f>
        <v>0</v>
      </c>
      <c r="T74" s="16"/>
      <c r="U74" s="16"/>
      <c r="V74" s="29">
        <f t="shared" ref="V74:AX74" si="123">SUM(V8:V72)</f>
        <v>72731</v>
      </c>
      <c r="W74" s="16">
        <f t="shared" si="123"/>
        <v>72731</v>
      </c>
      <c r="X74" s="16">
        <f t="shared" si="123"/>
        <v>72731</v>
      </c>
      <c r="Y74" s="16">
        <f t="shared" si="123"/>
        <v>72731</v>
      </c>
      <c r="Z74" s="16">
        <f t="shared" si="123"/>
        <v>72731</v>
      </c>
      <c r="AA74" s="16">
        <f t="shared" si="123"/>
        <v>72731</v>
      </c>
      <c r="AB74" s="16">
        <f t="shared" si="123"/>
        <v>72731</v>
      </c>
      <c r="AC74" s="16">
        <f t="shared" si="123"/>
        <v>72731</v>
      </c>
      <c r="AD74" s="16">
        <f t="shared" si="123"/>
        <v>72731</v>
      </c>
      <c r="AE74" s="16">
        <f t="shared" si="123"/>
        <v>72731</v>
      </c>
      <c r="AF74" s="16">
        <f t="shared" si="123"/>
        <v>72731</v>
      </c>
      <c r="AG74" s="16">
        <f t="shared" si="123"/>
        <v>72731</v>
      </c>
      <c r="AH74" s="16">
        <f t="shared" si="123"/>
        <v>72731</v>
      </c>
      <c r="AI74" s="16">
        <f t="shared" si="123"/>
        <v>72731</v>
      </c>
      <c r="AJ74" s="16">
        <f t="shared" si="123"/>
        <v>72731</v>
      </c>
      <c r="AK74" s="16">
        <f t="shared" si="123"/>
        <v>72731</v>
      </c>
      <c r="AL74" s="16">
        <f t="shared" si="123"/>
        <v>72731</v>
      </c>
      <c r="AM74" s="16">
        <f t="shared" si="123"/>
        <v>72731</v>
      </c>
      <c r="AN74" s="16">
        <f t="shared" si="123"/>
        <v>72731</v>
      </c>
      <c r="AO74" s="16">
        <f t="shared" si="123"/>
        <v>72731</v>
      </c>
      <c r="AP74" s="16">
        <f t="shared" si="123"/>
        <v>72731</v>
      </c>
      <c r="AQ74" s="16">
        <f t="shared" si="123"/>
        <v>72731</v>
      </c>
      <c r="AR74" s="16">
        <f t="shared" si="123"/>
        <v>72731</v>
      </c>
      <c r="AS74" s="16">
        <f t="shared" si="123"/>
        <v>72731</v>
      </c>
      <c r="AT74" s="16">
        <f t="shared" si="123"/>
        <v>72731</v>
      </c>
      <c r="AU74" s="16">
        <f t="shared" si="123"/>
        <v>72731</v>
      </c>
      <c r="AV74" s="16">
        <f t="shared" si="123"/>
        <v>72731</v>
      </c>
      <c r="AW74" s="16">
        <f t="shared" si="123"/>
        <v>72731</v>
      </c>
      <c r="AX74" s="16">
        <f t="shared" si="123"/>
        <v>72731</v>
      </c>
      <c r="AY74" s="16">
        <f>SUM(AY8:AY72)</f>
        <v>72731</v>
      </c>
      <c r="AZ74" s="16"/>
      <c r="BA74" s="16"/>
      <c r="BB74" s="16">
        <f>SUM(BB8:BB72)</f>
        <v>2181930</v>
      </c>
      <c r="BC74" s="16">
        <f>BB74/30</f>
        <v>72731</v>
      </c>
      <c r="BD74" s="16">
        <f>MAX(V74:AX74)</f>
        <v>72731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263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5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264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5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5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5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1197</v>
      </c>
      <c r="R103" s="22">
        <f>SUMIF($E$8:$E$72,3,$R$8:$R$72)</f>
        <v>1197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5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4193</v>
      </c>
      <c r="R104" s="22">
        <f>SUMIF($E$8:$E$72,4,$R$8:$R$72)</f>
        <v>4193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5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13920</v>
      </c>
      <c r="R105" s="22">
        <f>SUMIF($E$8:$E$72,5,$R$8:$R$72)</f>
        <v>13920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5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5" hidden="1" customHeight="1" outlineLevel="1" x14ac:dyDescent="0.25">
      <c r="F107" s="1" t="s">
        <v>107</v>
      </c>
      <c r="G107" s="22">
        <f>SUMIF($B$8:$B$72,22,$Q$8:$Q$72)</f>
        <v>1197</v>
      </c>
      <c r="H107" s="22">
        <f>SUMIF($O$8:$O$72,"22rbase",$Q$8:$Q$72)</f>
        <v>1197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40091</v>
      </c>
      <c r="R107" s="22">
        <f>SUMIF($E$8:$E$72,7,$R$8:$R$72)</f>
        <v>40091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5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12110</v>
      </c>
      <c r="R108" s="22">
        <f>SUMIF($E$8:$E$72,8,$R$8:$R$72)</f>
        <v>12110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5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5" hidden="1" customHeight="1" outlineLevel="1" x14ac:dyDescent="0.25">
      <c r="F110" s="1" t="s">
        <v>209</v>
      </c>
      <c r="G110" s="22">
        <f>SUMIF($B$8:$B$72,"25E",$Q$8:$Q$72)</f>
        <v>4009</v>
      </c>
      <c r="H110" s="22">
        <f>SUMIF($O$8:$O$72,"25Erbase",$Q$8:$Q$72)</f>
        <v>4009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1220</v>
      </c>
      <c r="R110" s="22">
        <f>SUMIF($E$8:$E$72,10,$R$8:$R$72)</f>
        <v>1220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5" hidden="1" customHeight="1" outlineLevel="1" x14ac:dyDescent="0.25">
      <c r="F111" s="1" t="s">
        <v>210</v>
      </c>
      <c r="G111" s="22">
        <f>SUMIF($B$8:$B$72,"19E",$Q$8:$Q$72)</f>
        <v>184</v>
      </c>
      <c r="H111" s="22">
        <f>SUMIF($O$8:$O$72,"19Erbase",$Q$8:$Q$72)</f>
        <v>184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0</v>
      </c>
      <c r="R111" s="22">
        <f>SUMIF($E$8:$E$72,"ST",$R$8:$R$72)</f>
        <v>0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5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5" hidden="1" customHeight="1" outlineLevel="1" x14ac:dyDescent="0.25">
      <c r="F113" s="1" t="s">
        <v>260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72731</v>
      </c>
      <c r="R113" s="15">
        <f>SUM(R101:R111)</f>
        <v>72731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5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5" hidden="1" customHeight="1" outlineLevel="1" x14ac:dyDescent="0.25">
      <c r="F115" s="1" t="s">
        <v>212</v>
      </c>
      <c r="G115" s="22">
        <f>SUMIF($B$8:$B$72,"23N",$Q$8:$Q$72)</f>
        <v>13920</v>
      </c>
      <c r="H115" s="22">
        <f>SUMIF($O$8:$O$72,"23Nrbase",$Q$8:$Q$72)</f>
        <v>13920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5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5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72731</v>
      </c>
      <c r="S117" s="22">
        <f>+R117/$Q$122</f>
        <v>74303.256916349957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5" hidden="1" customHeight="1" outlineLevel="1" x14ac:dyDescent="0.25">
      <c r="F118" s="1" t="s">
        <v>12</v>
      </c>
      <c r="G118" s="22">
        <f>SUMIF($B$8:$B$72,23,$Q$8:$Q$72)</f>
        <v>40091</v>
      </c>
      <c r="H118" s="22">
        <f>SUMIF($O$8:$O$72,"23rbase",$Q$8:$Q$72)</f>
        <v>40091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5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280</v>
      </c>
      <c r="EW119" s="1">
        <v>1000</v>
      </c>
      <c r="EX119" s="1" t="s">
        <v>281</v>
      </c>
      <c r="EY119" s="1">
        <v>1000</v>
      </c>
      <c r="EZ119" s="1" t="s">
        <v>281</v>
      </c>
      <c r="FA119" s="1">
        <v>830</v>
      </c>
      <c r="FB119" s="1" t="s">
        <v>280</v>
      </c>
      <c r="FC119" s="1">
        <v>1000</v>
      </c>
      <c r="FD119" s="1" t="s">
        <v>281</v>
      </c>
      <c r="FE119" s="1">
        <v>1000</v>
      </c>
      <c r="GG119" s="1">
        <v>1000</v>
      </c>
      <c r="GH119" s="1" t="s">
        <v>281</v>
      </c>
      <c r="GI119" s="1">
        <v>1000</v>
      </c>
      <c r="GJ119" s="1" t="s">
        <v>281</v>
      </c>
      <c r="GK119" s="1">
        <v>1000</v>
      </c>
      <c r="GL119" s="1" t="s">
        <v>281</v>
      </c>
    </row>
    <row r="120" spans="6:212" ht="13.95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72731</v>
      </c>
      <c r="S120" s="15">
        <f>SUM(S117:S119)</f>
        <v>74303.256916349957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2658</v>
      </c>
      <c r="H126" s="22">
        <f>SUMIF($O$8:$O$72,"24rbase",$Q$8:$Q$72)</f>
        <v>2658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9148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304</v>
      </c>
      <c r="H128" s="22">
        <f>SUMIF($O$8:$O$72,"19rbase",$Q$8:$Q$72)</f>
        <v>304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1220</v>
      </c>
      <c r="H133" s="22">
        <f>SUMIF($O$8:$O$72,"46rbase",$Q$8:$Q$72)</f>
        <v>1220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270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0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0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72731</v>
      </c>
      <c r="H141" s="15">
        <f>SUM(H101:H139)</f>
        <v>63583</v>
      </c>
      <c r="I141" s="15">
        <f>SUM(I101:I139)</f>
        <v>0</v>
      </c>
      <c r="J141" s="15">
        <f>SUM(J101:J139)</f>
        <v>0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72731</v>
      </c>
      <c r="H146" s="15">
        <f>+H141+H143+H144</f>
        <v>63583</v>
      </c>
      <c r="I146" s="15">
        <f>+I141+I143+I144</f>
        <v>0</v>
      </c>
      <c r="J146" s="15">
        <f>+J141+J143+J144</f>
        <v>0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74303.256916349957</v>
      </c>
      <c r="H148" s="15">
        <f>+H146/$F$147</f>
        <v>64957.500715132192</v>
      </c>
      <c r="I148" s="15"/>
      <c r="J148" s="15">
        <f>+J146/$F$147</f>
        <v>0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5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Setup</vt:lpstr>
      <vt:lpstr>'Dec Setup'!Print_Area</vt:lpstr>
      <vt:lpstr>'Dec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2000-10-27T19:46:48Z</cp:lastPrinted>
  <dcterms:created xsi:type="dcterms:W3CDTF">1999-12-17T18:07:33Z</dcterms:created>
  <dcterms:modified xsi:type="dcterms:W3CDTF">2023-09-10T12:07:30Z</dcterms:modified>
</cp:coreProperties>
</file>