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bookViews>
  <sheets>
    <sheet name="Comments " sheetId="1" r:id="rId1"/>
    <sheet name="Total Reqs" sheetId="4" r:id="rId2"/>
    <sheet name="Oct-00 EPA" sheetId="2" r:id="rId3"/>
    <sheet name="October Storage" sheetId="3" r:id="rId4"/>
  </sheets>
  <definedNames>
    <definedName name="_xlnm.Print_Area" localSheetId="2">'Oct-00 EPA'!$D$7:$P$367</definedName>
    <definedName name="_xlnm.Print_Area" localSheetId="3">'October Storage'!$A$1:$L$22</definedName>
    <definedName name="_xlnm.Print_Area" localSheetId="1">'Total Reqs'!#REF!</definedName>
    <definedName name="_xlnm.Print_Titles" localSheetId="2">'Oct-00 EPA'!$A:$D,'Oct-00 EPA'!$1:$7</definedName>
    <definedName name="_xlnm.Print_Titles" localSheetId="1">'Total Reqs'!$A:$I,'Total Reqs'!$1:$6</definedName>
  </definedNames>
  <calcPr calcId="0" fullCalcOnLoad="1"/>
</workbook>
</file>

<file path=xl/calcChain.xml><?xml version="1.0" encoding="utf-8"?>
<calcChain xmlns="http://schemas.openxmlformats.org/spreadsheetml/2006/main">
  <c r="E1" i="2" l="1"/>
  <c r="L1" i="2"/>
  <c r="M1" i="2"/>
  <c r="S3" i="2"/>
  <c r="B10" i="2"/>
  <c r="F10" i="2"/>
  <c r="G10" i="2"/>
  <c r="K11" i="2"/>
  <c r="K12" i="2"/>
  <c r="K17" i="2"/>
  <c r="K18" i="2"/>
  <c r="K19" i="2"/>
  <c r="K21" i="2"/>
  <c r="L21" i="2"/>
  <c r="M21" i="2"/>
  <c r="O21" i="2"/>
  <c r="P21" i="2"/>
  <c r="S21" i="2"/>
  <c r="U21" i="2"/>
  <c r="K23" i="2"/>
  <c r="K24" i="2"/>
  <c r="K26" i="2"/>
  <c r="L26" i="2"/>
  <c r="K27" i="2"/>
  <c r="K29" i="2"/>
  <c r="K30" i="2"/>
  <c r="K31" i="2"/>
  <c r="B32" i="2"/>
  <c r="C32" i="2"/>
  <c r="K32" i="2"/>
  <c r="L32" i="2"/>
  <c r="M32" i="2"/>
  <c r="O32" i="2"/>
  <c r="P32" i="2"/>
  <c r="S32" i="2"/>
  <c r="U32" i="2"/>
  <c r="K34" i="2"/>
  <c r="K35" i="2"/>
  <c r="K36" i="2"/>
  <c r="K38" i="2"/>
  <c r="L38" i="2"/>
  <c r="M38" i="2"/>
  <c r="O38" i="2"/>
  <c r="P38" i="2"/>
  <c r="S38" i="2"/>
  <c r="U38" i="2"/>
  <c r="K40" i="2"/>
  <c r="K41" i="2"/>
  <c r="K42" i="2"/>
  <c r="K44" i="2"/>
  <c r="L44" i="2"/>
  <c r="M44" i="2"/>
  <c r="O44" i="2"/>
  <c r="P44" i="2"/>
  <c r="S44" i="2"/>
  <c r="U44" i="2"/>
  <c r="K46" i="2"/>
  <c r="K47" i="2"/>
  <c r="K48" i="2"/>
  <c r="L48" i="2"/>
  <c r="K49" i="2"/>
  <c r="K50" i="2"/>
  <c r="K52" i="2"/>
  <c r="L52" i="2"/>
  <c r="M52" i="2"/>
  <c r="O52" i="2"/>
  <c r="P52" i="2"/>
  <c r="S52" i="2"/>
  <c r="U52" i="2"/>
  <c r="K54" i="2"/>
  <c r="K55" i="2"/>
  <c r="K57" i="2"/>
  <c r="K58" i="2"/>
  <c r="K59" i="2"/>
  <c r="K61" i="2"/>
  <c r="L61" i="2"/>
  <c r="M61" i="2"/>
  <c r="O61" i="2"/>
  <c r="P61" i="2"/>
  <c r="S61" i="2"/>
  <c r="U61" i="2"/>
  <c r="K66" i="2"/>
  <c r="K67" i="2"/>
  <c r="K68" i="2"/>
  <c r="K70" i="2"/>
  <c r="L70" i="2"/>
  <c r="M70" i="2"/>
  <c r="O70" i="2"/>
  <c r="P70" i="2"/>
  <c r="S70" i="2"/>
  <c r="U70" i="2"/>
  <c r="K72" i="2"/>
  <c r="K73" i="2"/>
  <c r="K74" i="2"/>
  <c r="K76" i="2"/>
  <c r="L76" i="2"/>
  <c r="M76" i="2"/>
  <c r="O76" i="2"/>
  <c r="P76" i="2"/>
  <c r="S76" i="2"/>
  <c r="U76" i="2"/>
  <c r="K78" i="2"/>
  <c r="K79" i="2"/>
  <c r="K80" i="2"/>
  <c r="K82" i="2"/>
  <c r="L82" i="2"/>
  <c r="M82" i="2"/>
  <c r="O82" i="2"/>
  <c r="P82" i="2"/>
  <c r="S82" i="2"/>
  <c r="U82" i="2"/>
  <c r="K88" i="2"/>
  <c r="K89" i="2"/>
  <c r="K90" i="2"/>
  <c r="K92" i="2"/>
  <c r="L92" i="2"/>
  <c r="M92" i="2"/>
  <c r="O92" i="2"/>
  <c r="P92" i="2"/>
  <c r="S92" i="2"/>
  <c r="U92" i="2"/>
  <c r="K94" i="2"/>
  <c r="K95" i="2"/>
  <c r="K96" i="2"/>
  <c r="K98" i="2"/>
  <c r="L98" i="2"/>
  <c r="M98" i="2"/>
  <c r="O98" i="2"/>
  <c r="P98" i="2"/>
  <c r="S98" i="2"/>
  <c r="U98" i="2"/>
  <c r="K100" i="2"/>
  <c r="K101" i="2"/>
  <c r="K103" i="2"/>
  <c r="K104" i="2"/>
  <c r="K106" i="2"/>
  <c r="L106" i="2"/>
  <c r="M106" i="2"/>
  <c r="O106" i="2"/>
  <c r="P106" i="2"/>
  <c r="U106" i="2"/>
  <c r="K108" i="2"/>
  <c r="K109" i="2"/>
  <c r="K111" i="2"/>
  <c r="L111" i="2"/>
  <c r="M111" i="2"/>
  <c r="O111" i="2"/>
  <c r="P111" i="2"/>
  <c r="U111" i="2"/>
  <c r="K116" i="2"/>
  <c r="K117" i="2"/>
  <c r="K119" i="2"/>
  <c r="L119" i="2"/>
  <c r="M119" i="2"/>
  <c r="O119" i="2"/>
  <c r="P119" i="2"/>
  <c r="U119" i="2"/>
  <c r="K121" i="2"/>
  <c r="K122" i="2"/>
  <c r="K123" i="2"/>
  <c r="K125" i="2"/>
  <c r="K126" i="2"/>
  <c r="K128" i="2"/>
  <c r="L128" i="2"/>
  <c r="M128" i="2"/>
  <c r="O128" i="2"/>
  <c r="P128" i="2"/>
  <c r="S128" i="2"/>
  <c r="U128" i="2"/>
  <c r="K130" i="2"/>
  <c r="K134" i="2"/>
  <c r="K135" i="2"/>
  <c r="C136" i="2"/>
  <c r="K136" i="2"/>
  <c r="L136" i="2"/>
  <c r="M136" i="2"/>
  <c r="O136" i="2"/>
  <c r="P136" i="2"/>
  <c r="S136" i="2"/>
  <c r="U136" i="2"/>
  <c r="K138" i="2"/>
  <c r="K139" i="2"/>
  <c r="K141" i="2"/>
  <c r="M141" i="2"/>
  <c r="O141" i="2"/>
  <c r="P141" i="2"/>
  <c r="S141" i="2"/>
  <c r="U141" i="2"/>
  <c r="K143" i="2"/>
  <c r="K144" i="2"/>
  <c r="K146" i="2"/>
  <c r="K147" i="2"/>
  <c r="K148" i="2"/>
  <c r="K150" i="2"/>
  <c r="K151" i="2"/>
  <c r="K153" i="2"/>
  <c r="L153" i="2"/>
  <c r="M153" i="2"/>
  <c r="O153" i="2"/>
  <c r="P153" i="2"/>
  <c r="S153" i="2"/>
  <c r="U153" i="2"/>
  <c r="K155" i="2"/>
  <c r="K156" i="2"/>
  <c r="K157" i="2"/>
  <c r="K159" i="2"/>
  <c r="K160" i="2"/>
  <c r="K162" i="2"/>
  <c r="L162" i="2"/>
  <c r="M162" i="2"/>
  <c r="O162" i="2"/>
  <c r="P162" i="2"/>
  <c r="S162" i="2"/>
  <c r="U162" i="2"/>
  <c r="K164" i="2"/>
  <c r="L164" i="2"/>
  <c r="K165" i="2"/>
  <c r="K167" i="2"/>
  <c r="K168" i="2"/>
  <c r="K170" i="2"/>
  <c r="L170" i="2"/>
  <c r="M170" i="2"/>
  <c r="O170" i="2"/>
  <c r="P170" i="2"/>
  <c r="U170" i="2"/>
  <c r="K172" i="2"/>
  <c r="B174" i="2"/>
  <c r="C174" i="2"/>
  <c r="K174" i="2"/>
  <c r="S174" i="2"/>
  <c r="U174" i="2"/>
  <c r="K176" i="2"/>
  <c r="L176" i="2"/>
  <c r="M176" i="2"/>
  <c r="N176" i="2"/>
  <c r="O176" i="2"/>
  <c r="P176" i="2"/>
  <c r="S176" i="2"/>
  <c r="U176" i="2"/>
  <c r="K178" i="2"/>
  <c r="K179" i="2"/>
  <c r="K181" i="2"/>
  <c r="K182" i="2"/>
  <c r="K185" i="2"/>
  <c r="K186" i="2"/>
  <c r="K189" i="2"/>
  <c r="K190" i="2"/>
  <c r="K191" i="2"/>
  <c r="K192" i="2"/>
  <c r="K193" i="2"/>
  <c r="K195" i="2"/>
  <c r="K196" i="2"/>
  <c r="K198" i="2"/>
  <c r="K199" i="2"/>
  <c r="K201" i="2"/>
  <c r="K202" i="2"/>
  <c r="K203" i="2"/>
  <c r="L203" i="2"/>
  <c r="M203" i="2"/>
  <c r="O203" i="2"/>
  <c r="P203" i="2"/>
  <c r="S203" i="2"/>
  <c r="U203" i="2"/>
  <c r="K205" i="2"/>
  <c r="K206" i="2"/>
  <c r="K209" i="2"/>
  <c r="K210" i="2"/>
  <c r="K211" i="2"/>
  <c r="K213" i="2"/>
  <c r="K214" i="2"/>
  <c r="K216" i="2"/>
  <c r="L216" i="2"/>
  <c r="K217" i="2"/>
  <c r="K218" i="2"/>
  <c r="L218" i="2"/>
  <c r="M218" i="2"/>
  <c r="O218" i="2"/>
  <c r="P218" i="2"/>
  <c r="S218" i="2"/>
  <c r="U218" i="2"/>
  <c r="K220" i="2"/>
  <c r="K221" i="2"/>
  <c r="K223" i="2"/>
  <c r="L223" i="2"/>
  <c r="M223" i="2"/>
  <c r="O223" i="2"/>
  <c r="P223" i="2"/>
  <c r="S223" i="2"/>
  <c r="U223" i="2"/>
  <c r="K227" i="2"/>
  <c r="K228" i="2"/>
  <c r="K229" i="2"/>
  <c r="K230" i="2"/>
  <c r="K232" i="2"/>
  <c r="L232" i="2"/>
  <c r="M232" i="2"/>
  <c r="O232" i="2"/>
  <c r="P232" i="2"/>
  <c r="S232" i="2"/>
  <c r="U232" i="2"/>
  <c r="K234" i="2"/>
  <c r="K235" i="2"/>
  <c r="K236" i="2"/>
  <c r="K237" i="2"/>
  <c r="K238" i="2"/>
  <c r="K239" i="2"/>
  <c r="L239" i="2"/>
  <c r="M239" i="2"/>
  <c r="O239" i="2"/>
  <c r="P239" i="2"/>
  <c r="S239" i="2"/>
  <c r="U239" i="2"/>
  <c r="K241" i="2"/>
  <c r="K242" i="2"/>
  <c r="L242" i="2"/>
  <c r="M242" i="2"/>
  <c r="O242" i="2"/>
  <c r="P242" i="2"/>
  <c r="S242" i="2"/>
  <c r="U242" i="2"/>
  <c r="K244" i="2"/>
  <c r="K245" i="2"/>
  <c r="K248" i="2"/>
  <c r="L248" i="2"/>
  <c r="S248" i="2"/>
  <c r="K249" i="2"/>
  <c r="K250" i="2"/>
  <c r="K251" i="2"/>
  <c r="K252" i="2"/>
  <c r="K253" i="2"/>
  <c r="K254" i="2"/>
  <c r="L254" i="2"/>
  <c r="M254" i="2"/>
  <c r="O254" i="2"/>
  <c r="P254" i="2"/>
  <c r="S254" i="2"/>
  <c r="U254" i="2"/>
  <c r="K256" i="2"/>
  <c r="L256" i="2"/>
  <c r="K257" i="2"/>
  <c r="K259" i="2"/>
  <c r="L259" i="2"/>
  <c r="M259" i="2"/>
  <c r="O259" i="2"/>
  <c r="P259" i="2"/>
  <c r="S259" i="2"/>
  <c r="U259" i="2"/>
  <c r="K261" i="2"/>
  <c r="L261" i="2"/>
  <c r="K262" i="2"/>
  <c r="K263" i="2"/>
  <c r="K265" i="2"/>
  <c r="S265" i="2"/>
  <c r="K266" i="2"/>
  <c r="K267" i="2"/>
  <c r="K269" i="2"/>
  <c r="K270" i="2"/>
  <c r="K271" i="2"/>
  <c r="K273" i="2"/>
  <c r="K274" i="2"/>
  <c r="K275" i="2"/>
  <c r="K277" i="2"/>
  <c r="K278" i="2"/>
  <c r="K279" i="2"/>
  <c r="K281" i="2"/>
  <c r="K282" i="2"/>
  <c r="K283" i="2"/>
  <c r="K285" i="2"/>
  <c r="K286" i="2"/>
  <c r="K287" i="2"/>
  <c r="K289" i="2"/>
  <c r="K290" i="2"/>
  <c r="K291" i="2"/>
  <c r="K293" i="2"/>
  <c r="K294" i="2"/>
  <c r="K295" i="2"/>
  <c r="K297" i="2"/>
  <c r="K298" i="2"/>
  <c r="K299" i="2"/>
  <c r="K301" i="2"/>
  <c r="K302" i="2"/>
  <c r="K303" i="2"/>
  <c r="K305" i="2"/>
  <c r="K306" i="2"/>
  <c r="K307" i="2"/>
  <c r="K309" i="2"/>
  <c r="K310" i="2"/>
  <c r="K311" i="2"/>
  <c r="K313" i="2"/>
  <c r="K314" i="2"/>
  <c r="K315" i="2"/>
  <c r="K317" i="2"/>
  <c r="K318" i="2"/>
  <c r="K319" i="2"/>
  <c r="K321" i="2"/>
  <c r="K322" i="2"/>
  <c r="K323" i="2"/>
  <c r="K325" i="2"/>
  <c r="K326" i="2"/>
  <c r="K327" i="2"/>
  <c r="K329" i="2"/>
  <c r="K330" i="2"/>
  <c r="K331" i="2"/>
  <c r="K333" i="2"/>
  <c r="K334" i="2"/>
  <c r="K335" i="2"/>
  <c r="K337" i="2"/>
  <c r="K338" i="2"/>
  <c r="K339" i="2"/>
  <c r="K341" i="2"/>
  <c r="K342" i="2"/>
  <c r="K343" i="2"/>
  <c r="K345" i="2"/>
  <c r="K346" i="2"/>
  <c r="K347" i="2"/>
  <c r="K349" i="2"/>
  <c r="K350" i="2"/>
  <c r="K351" i="2"/>
  <c r="K353" i="2"/>
  <c r="K354" i="2"/>
  <c r="K355" i="2"/>
  <c r="K357" i="2"/>
  <c r="K358" i="2"/>
  <c r="K359" i="2"/>
  <c r="B360" i="2"/>
  <c r="K360" i="2"/>
  <c r="L360" i="2"/>
  <c r="M360" i="2"/>
  <c r="O360" i="2"/>
  <c r="P360" i="2"/>
  <c r="S360" i="2"/>
  <c r="U360" i="2"/>
  <c r="K363" i="2"/>
  <c r="K364" i="2"/>
  <c r="K365" i="2"/>
  <c r="B366" i="2"/>
  <c r="K366" i="2"/>
  <c r="L366" i="2"/>
  <c r="M366" i="2"/>
  <c r="O366" i="2"/>
  <c r="P366" i="2"/>
  <c r="S366" i="2"/>
  <c r="U366" i="2"/>
  <c r="K367" i="2"/>
  <c r="L367" i="2"/>
  <c r="N367" i="2"/>
  <c r="S367" i="2"/>
  <c r="D1" i="3"/>
  <c r="D10" i="3"/>
  <c r="D11" i="3"/>
  <c r="D12" i="3"/>
  <c r="D13" i="3"/>
  <c r="D14" i="3"/>
  <c r="D15" i="3"/>
  <c r="D16" i="3"/>
  <c r="D17" i="3"/>
  <c r="D20" i="3"/>
  <c r="M101" i="4"/>
  <c r="M117" i="4"/>
  <c r="M129" i="4"/>
  <c r="K133" i="4"/>
  <c r="K140" i="4"/>
  <c r="K144" i="4"/>
  <c r="M246" i="4"/>
  <c r="K248" i="4"/>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265"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<sst xmlns="http://schemas.openxmlformats.org/spreadsheetml/2006/main" count="2479" uniqueCount="289">
  <si>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</si>
  <si>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</si>
  <si>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</si>
  <si>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</si>
  <si>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</si>
  <si>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</si>
  <si>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</si>
  <si>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</si>
  <si>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</si>
  <si>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</si>
  <si>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</si>
  <si>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</si>
  <si>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</si>
  <si>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</si>
  <si>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</si>
  <si>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</si>
  <si>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</si>
  <si>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</si>
  <si>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</si>
  <si>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</si>
  <si>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</si>
  <si>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</si>
  <si>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</si>
  <si>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</si>
  <si>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</si>
  <si>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</si>
  <si>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</si>
  <si>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</si>
  <si>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</si>
  <si>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</si>
  <si>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</si>
  <si>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</si>
  <si>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</si>
  <si>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</si>
  <si>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</si>
  <si>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</si>
  <si>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</si>
  <si>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</si>
  <si>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</si>
  <si>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</si>
  <si>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</si>
  <si>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</si>
  <si>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</si>
  <si>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</si>
  <si>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</si>
  <si>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</si>
  <si>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</si>
  <si>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</si>
  <si>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</si>
  <si>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</si>
  <si>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</si>
  <si>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</si>
  <si>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</si>
  <si>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</si>
  <si>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</si>
  <si>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</si>
  <si>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</si>
  <si>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</si>
  <si>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</si>
  <si>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</si>
  <si>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</si>
  <si>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</si>
  <si>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</si>
  <si>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</si>
  <si>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</si>
  <si>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</si>
  <si>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</si>
  <si>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</si>
  <si>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</si>
  <si>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</si>
  <si>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</si>
  <si>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</si>
  <si>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</si>
  <si>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</si>
  <si>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</si>
  <si>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</si>
  <si>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</si>
  <si>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</si>
  <si>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</si>
  <si>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</si>
  <si>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</si>
  <si>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</si>
  <si>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</si>
  <si>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</si>
  <si>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</si>
  <si>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</si>
  <si>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</si>
  <si>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</si>
  <si>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</si>
  <si>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</si>
  <si>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</si>
  <si>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</si>
  <si>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</si>
  <si>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</si>
  <si>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</si>
  <si>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</si>
  <si>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</si>
  <si>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</si>
  <si>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</si>
  <si>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</si>
  <si>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</si>
  <si>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</si>
  <si>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</si>
  <si>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</si>
  <si>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</si>
  <si>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</si>
  <si>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</si>
  <si>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</si>
  <si>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</si>
  <si>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</si>
  <si>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</si>
  <si>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</si>
  <si>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</si>
  <si>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</si>
  <si>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</si>
  <si>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</si>
  <si>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</si>
  <si>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</si>
  <si>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</si>
  <si>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</si>
  <si>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</si>
  <si>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</si>
  <si>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</si>
  <si>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</si>
  <si>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</si>
  <si>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</si>
  <si>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</si>
  <si>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</si>
  <si>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</si>
  <si>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</si>
  <si>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</si>
  <si>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</si>
  <si>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</si>
  <si>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</si>
  <si>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</si>
  <si>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</si>
  <si>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</si>
  <si>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</si>
  <si>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</si>
  <si>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</si>
  <si>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</si>
  <si>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</si>
  <si>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</si>
  <si>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</si>
  <si>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</si>
  <si>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</si>
  <si>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</si>
  <si>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</si>
  <si>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</si>
  <si>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</si>
  <si>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</si>
  <si>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</si>
  <si>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</si>
  <si>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</si>
  <si>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</si>
  <si>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</si>
  <si>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</si>
  <si>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</si>
  <si>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</si>
  <si>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</si>
  <si>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</si>
  <si>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</si>
  <si>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(mcf)</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</si>
  <si>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</si>
  <si>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</si>
  <si>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</si>
  <si>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</si>
  <si>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</si>
  <si>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</si>
  <si>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</si>
  <si>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</si>
  <si>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</si>
  <si>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</si>
  <si>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</si>
  <si>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</si>
  <si>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</si>
  <si>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</si>
  <si>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</si>
  <si>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</si>
  <si>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</si>
  <si>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</si>
  <si>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</si>
  <si>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</si>
  <si>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</si>
  <si>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</si>
  <si>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</si>
  <si>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</si>
  <si>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</si>
  <si>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</si>
  <si>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</si>
  <si>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</si>
  <si>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</si>
  <si>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</si>
  <si>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</si>
  <si>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</si>
  <si>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</si>
  <si>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</si>
  <si>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</si>
  <si>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</si>
  <si>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</si>
  <si>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</si>
  <si>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</si>
  <si>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</si>
  <si>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</si>
  <si>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</si>
  <si>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</si>
  <si>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</si>
  <si>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</si>
  <si>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</si>
  <si>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</si>
  <si>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</si>
  <si>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</si>
  <si>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</si>
  <si>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</si>
  <si>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</si>
  <si>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</si>
  <si>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</si>
  <si>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</si>
  <si>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</si>
  <si>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</si>
  <si>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</si>
  <si>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</si>
  <si>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</si>
  <si>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</si>
  <si>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</si>
  <si>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</si>
  <si>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</si>
  <si>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</si>
  <si>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</si>
  <si>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</si>
  <si>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</si>
  <si>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</si>
  <si>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</si>
  <si>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</si>
  <si>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</si>
  <si>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</si>
  <si>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</si>
  <si>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</si>
  <si>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</si>
  <si>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</si>
  <si>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</si>
  <si>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</si>
  <si>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</si>
  <si>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</si>
  <si>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</si>
  <si>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</si>
  <si>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</si>
  <si>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</si>
  <si>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</si>
  <si>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</si>
  <si>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</si>
  <si>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</si>
  <si>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</si>
  <si>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</si>
  <si>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</si>
  <si>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</si>
  <si>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</si>
  <si>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</si>
  <si>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</si>
  <si>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</si>
  <si>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</si>
  <si>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</si>
  <si>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</si>
  <si>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</si>
  <si>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</si>
  <si>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</si>
  <si>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</si>
  <si>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</si>
  <si>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</si>
  <si>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</si>
  <si>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CHOICE-Pool A</t>
  </si>
  <si>
    <t>Choice-Pool B</t>
  </si>
  <si>
    <t>October  2000</t>
  </si>
  <si>
    <t>Demand</t>
  </si>
  <si>
    <t>Total</t>
  </si>
  <si>
    <t>Midcontinent</t>
  </si>
  <si>
    <t>Grand Total:</t>
  </si>
  <si>
    <t>Northeast</t>
  </si>
  <si>
    <t>BGE udc=116</t>
  </si>
  <si>
    <t>David</t>
  </si>
  <si>
    <t>Jeff</t>
  </si>
  <si>
    <t>Non-TCO</t>
  </si>
  <si>
    <t>Transco / AGL City Gate</t>
  </si>
  <si>
    <t>##</t>
  </si>
  <si>
    <t>## IBSS injections on Transco at AGL citygate are included in Transco citygate requirements in "Total Reqs" and 'Oct-00 EPA' worksheets.</t>
  </si>
  <si>
    <t>1,468 dth/day for IBSS Injection) x (1-Fuel %)</t>
  </si>
  <si>
    <t>Note:  5,944 equals (7,571 dth/day @ Sonat Pool less</t>
  </si>
  <si>
    <t>MICHCON (mcf) Total</t>
  </si>
  <si>
    <t>5,055 is mcf/d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</si>
</sst>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5" formatCode="_(* #,##0.0_);_(* \(#,##0.0\);_(* &quot;-&quot;??_);_(@_)"/>
    <numFmt numFmtId="166" formatCode="_(* #,##0_);_(* \(#,##0\);_(* &quot;-&quot;??_);_(@_)"/>
    <numFmt numFmtId="169" formatCode="m/d"/>
    <numFmt numFmtId="171" formatCode="dddd"/>
    <numFmt numFmtId="173" formatCode="0_);\(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3" fontId="7" fillId="0" borderId="0" xfId="0" applyNumberFormat="1" applyFont="1" applyAlignment="1">
      <alignment horizontal="center"/>
    </xf>
    <xf numFmtId="3" fontId="7" fillId="0" borderId="0" xfId="0" applyNumberFormat="1" applyFont="1"/>
    <xf numFmtId="3" fontId="5" fillId="0" borderId="0" xfId="0" applyNumberFormat="1" applyFont="1" applyAlignment="1">
      <alignment horizontal="left"/>
    </xf>
    <xf numFmtId="3" fontId="2" fillId="0" borderId="0" xfId="0" applyNumberFormat="1" applyFont="1" applyFill="1" applyBorder="1"/>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4" fontId="2" fillId="0" borderId="0" xfId="0" applyNumberFormat="1" applyFont="1"/>
    <xf numFmtId="3" fontId="8" fillId="0" borderId="0" xfId="1" applyNumberFormat="1" applyFont="1"/>
    <xf numFmtId="165" fontId="1" fillId="0" borderId="0" xfId="1" applyNumberFormat="1"/>
    <xf numFmtId="3" fontId="2" fillId="0" borderId="0" xfId="0" applyNumberFormat="1" applyFont="1" applyAlignment="1">
      <alignment horizontal="right"/>
    </xf>
    <xf numFmtId="0" fontId="2" fillId="0" borderId="0" xfId="0" applyFon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30480</xdr:rowOff>
    </xdr:from>
    <xdr:to>
      <xdr:col>15</xdr:col>
      <xdr:colOff>45720</xdr:colOff>
      <xdr:row>40</xdr:row>
      <xdr:rowOff>160020</xdr:rowOff>
    </xdr:to>
    <xdr:sp macro="" textlink="">
      <xdr:nvSpPr>
        <xdr:cNvPr id="1025" name="Text Box 1"/>
        <xdr:cNvSpPr txBox="1">
          <a:spLocks noChangeArrowheads="1"/>
        </xdr:cNvSpPr>
      </xdr:nvSpPr>
      <xdr:spPr bwMode="auto">
        <a:xfrm>
          <a:off x="68580" y="30480"/>
          <a:ext cx="912114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09-22-00: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*Oct 2000 requirements are final per LDC for COH, CPA, CMD, and CGS.  For AGL, BGE, WGL, NJN, MichCon and NIPSCO the October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IBSS injections will resume in October.  LSR and DSR-throughput requirements in the Atlanta Pool should continue to be on Transco instead of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not updated for October yet.</a:t>
          </a: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9/26/00: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now updated for October.</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Michcon is final:  5,055 mcf/d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WGL is final:  1,704 dth/d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has decided to use Sonat instead of Transco for peaking supply ... AGL, BG&amp;E, NJN, and NIPSCO still estimated.</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FF0000"/>
              </a:solidFill>
              <a:latin typeface="Arial"/>
              <a:cs typeface="Arial"/>
            </a:rPr>
            <a:t>9/29/00: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MichCon revised to 4,985 mcf/d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NIPSCO finalized at 400/d NGPL and 40/d ANR</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NJN finalized at 2,127/d for 10/1-10/2 and 2,126 for 10/3-10/31</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Updated estimates for AGL and BG&amp;E</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topLeftCell="A5" workbookViewId="0">
      <selection activeCell="E25" sqref="E25"/>
    </sheetView>
  </sheetViews>
  <sheetFormatPr defaultRowHeight="13.2" x14ac:dyDescent="0.25"/>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zoomScaleNormal="100" workbookViewId="0">
      <pane xSplit="10" ySplit="3" topLeftCell="K85" activePane="bottomRight" state="frozen"/>
      <selection activeCell="AS644" sqref="AS644"/>
      <selection pane="topRight" activeCell="AS644" sqref="AS644"/>
      <selection pane="bottomLeft" activeCell="AS644" sqref="AS644"/>
      <selection pane="bottomRight" activeCell="K88" sqref="K88"/>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1" width="11.6640625" style="5" customWidth="1"/>
    <col min="12" max="19" width="10.6640625" style="5" customWidth="1"/>
    <col min="20" max="16384" width="9.109375" style="5"/>
  </cols>
  <sheetData>
    <row r="1" spans="1:11" x14ac:dyDescent="0.25">
      <c r="E1" s="3" t="s">
        <v>272</v>
      </c>
      <c r="H1" s="5"/>
      <c r="K1" s="6">
        <v>36800</v>
      </c>
    </row>
    <row r="2" spans="1:11" x14ac:dyDescent="0.25">
      <c r="E2" s="3"/>
      <c r="H2" s="1" t="s">
        <v>4</v>
      </c>
      <c r="K2" s="8">
        <v>36800</v>
      </c>
    </row>
    <row r="3" spans="1:11" x14ac:dyDescent="0.25">
      <c r="H3" s="1" t="s">
        <v>10</v>
      </c>
      <c r="K3" s="11" t="s">
        <v>273</v>
      </c>
    </row>
    <row r="4" spans="1:11" x14ac:dyDescent="0.25">
      <c r="B4" s="1" t="s">
        <v>18</v>
      </c>
      <c r="F4" s="1" t="s">
        <v>19</v>
      </c>
      <c r="G4" s="4" t="s">
        <v>20</v>
      </c>
      <c r="H4" s="1" t="s">
        <v>21</v>
      </c>
      <c r="I4" s="1" t="s">
        <v>22</v>
      </c>
      <c r="K4" s="1"/>
    </row>
    <row r="6" spans="1:11" x14ac:dyDescent="0.25">
      <c r="K6" s="13"/>
    </row>
    <row r="8" spans="1:11" x14ac:dyDescent="0.25">
      <c r="A8" s="1" t="s">
        <v>40</v>
      </c>
    </row>
    <row r="10" spans="1:11" x14ac:dyDescent="0.25">
      <c r="F10" s="25"/>
    </row>
    <row r="11" spans="1:11" x14ac:dyDescent="0.25">
      <c r="B11" s="1" t="s">
        <v>48</v>
      </c>
      <c r="C11" s="1">
        <v>3</v>
      </c>
      <c r="D11" s="1">
        <v>15</v>
      </c>
      <c r="E11" s="1" t="s">
        <v>60</v>
      </c>
      <c r="F11" s="1" t="s">
        <v>61</v>
      </c>
      <c r="G11" s="4" t="s">
        <v>62</v>
      </c>
      <c r="H11" s="1" t="s">
        <v>52</v>
      </c>
      <c r="I11" s="1" t="s">
        <v>280</v>
      </c>
      <c r="K11" s="5">
        <v>432</v>
      </c>
    </row>
    <row r="12" spans="1:11" x14ac:dyDescent="0.25">
      <c r="B12" s="1" t="s">
        <v>48</v>
      </c>
      <c r="C12" s="1">
        <v>3</v>
      </c>
      <c r="D12" s="1">
        <v>15</v>
      </c>
      <c r="E12" s="1" t="s">
        <v>60</v>
      </c>
      <c r="F12" s="1" t="s">
        <v>61</v>
      </c>
      <c r="G12" s="4" t="s">
        <v>62</v>
      </c>
      <c r="H12" s="1" t="s">
        <v>54</v>
      </c>
      <c r="K12" s="5">
        <v>0</v>
      </c>
    </row>
    <row r="13" spans="1:11" x14ac:dyDescent="0.25">
      <c r="B13" s="1" t="s">
        <v>48</v>
      </c>
      <c r="C13" s="1">
        <v>3</v>
      </c>
      <c r="D13" s="1">
        <v>15</v>
      </c>
      <c r="E13" s="1" t="s">
        <v>60</v>
      </c>
      <c r="F13" s="1" t="s">
        <v>61</v>
      </c>
      <c r="G13" s="4" t="s">
        <v>62</v>
      </c>
      <c r="H13" s="1" t="s">
        <v>64</v>
      </c>
      <c r="K13" s="5">
        <v>0</v>
      </c>
    </row>
    <row r="14" spans="1:11" x14ac:dyDescent="0.25">
      <c r="K14" s="27"/>
    </row>
    <row r="15" spans="1:11" x14ac:dyDescent="0.25">
      <c r="B15" s="1" t="s">
        <v>48</v>
      </c>
      <c r="C15" s="1">
        <v>4</v>
      </c>
      <c r="D15" s="1">
        <v>25</v>
      </c>
      <c r="E15" s="1" t="s">
        <v>60</v>
      </c>
      <c r="F15" s="1" t="s">
        <v>68</v>
      </c>
      <c r="G15" s="29" t="s">
        <v>69</v>
      </c>
      <c r="H15" s="1" t="s">
        <v>52</v>
      </c>
      <c r="I15" s="1" t="s">
        <v>280</v>
      </c>
      <c r="K15" s="5">
        <v>186</v>
      </c>
    </row>
    <row r="16" spans="1:11" x14ac:dyDescent="0.25">
      <c r="B16" s="1" t="s">
        <v>48</v>
      </c>
      <c r="C16" s="1">
        <v>4</v>
      </c>
      <c r="D16" s="1">
        <v>25</v>
      </c>
      <c r="E16" s="1" t="s">
        <v>60</v>
      </c>
      <c r="F16" s="1" t="s">
        <v>68</v>
      </c>
      <c r="G16" s="29" t="s">
        <v>69</v>
      </c>
      <c r="H16" s="1" t="s">
        <v>54</v>
      </c>
      <c r="K16" s="5">
        <v>0</v>
      </c>
    </row>
    <row r="17" spans="2:11" x14ac:dyDescent="0.25">
      <c r="G17" s="29"/>
    </row>
    <row r="18" spans="2:11" x14ac:dyDescent="0.25">
      <c r="B18" s="1" t="s">
        <v>48</v>
      </c>
      <c r="C18" s="1">
        <v>4</v>
      </c>
      <c r="D18" s="1">
        <v>25</v>
      </c>
      <c r="E18" s="1" t="s">
        <v>60</v>
      </c>
      <c r="F18" s="1" t="s">
        <v>70</v>
      </c>
      <c r="G18" s="31" t="s">
        <v>71</v>
      </c>
      <c r="H18" s="1" t="s">
        <v>52</v>
      </c>
      <c r="I18" s="1" t="s">
        <v>280</v>
      </c>
      <c r="K18" s="5">
        <v>4050</v>
      </c>
    </row>
    <row r="19" spans="2:11" x14ac:dyDescent="0.25">
      <c r="B19" s="1" t="s">
        <v>48</v>
      </c>
      <c r="C19" s="1">
        <v>4</v>
      </c>
      <c r="D19" s="1">
        <v>25</v>
      </c>
      <c r="E19" s="1" t="s">
        <v>60</v>
      </c>
      <c r="F19" s="1" t="s">
        <v>70</v>
      </c>
      <c r="G19" s="31" t="s">
        <v>71</v>
      </c>
      <c r="H19" s="1" t="s">
        <v>54</v>
      </c>
      <c r="K19" s="5">
        <v>0</v>
      </c>
    </row>
    <row r="20" spans="2:11" x14ac:dyDescent="0.25">
      <c r="G20" s="31"/>
      <c r="K20" s="27"/>
    </row>
    <row r="21" spans="2:11" x14ac:dyDescent="0.25">
      <c r="B21" s="1" t="s">
        <v>48</v>
      </c>
      <c r="C21" s="1">
        <v>5</v>
      </c>
      <c r="D21" s="1">
        <v>2</v>
      </c>
      <c r="E21" s="1" t="s">
        <v>60</v>
      </c>
      <c r="F21" s="1" t="s">
        <v>61</v>
      </c>
      <c r="G21" s="4" t="s">
        <v>74</v>
      </c>
      <c r="H21" s="1" t="s">
        <v>52</v>
      </c>
      <c r="I21" s="1" t="s">
        <v>280</v>
      </c>
      <c r="K21" s="5">
        <v>4860</v>
      </c>
    </row>
    <row r="22" spans="2:11" x14ac:dyDescent="0.25">
      <c r="B22" s="1" t="s">
        <v>48</v>
      </c>
      <c r="C22" s="1">
        <v>5</v>
      </c>
      <c r="D22" s="1">
        <v>2</v>
      </c>
      <c r="E22" s="1" t="s">
        <v>60</v>
      </c>
      <c r="F22" s="1" t="s">
        <v>61</v>
      </c>
      <c r="G22" s="4" t="s">
        <v>74</v>
      </c>
      <c r="H22" s="1" t="s">
        <v>54</v>
      </c>
      <c r="K22" s="5">
        <v>0</v>
      </c>
    </row>
    <row r="23" spans="2:11" x14ac:dyDescent="0.25">
      <c r="B23" s="1" t="s">
        <v>48</v>
      </c>
      <c r="C23" s="1">
        <v>5</v>
      </c>
      <c r="D23" s="1">
        <v>2</v>
      </c>
      <c r="E23" s="1" t="s">
        <v>60</v>
      </c>
      <c r="F23" s="1" t="s">
        <v>61</v>
      </c>
      <c r="G23" s="4" t="s">
        <v>74</v>
      </c>
      <c r="H23" s="1" t="s">
        <v>64</v>
      </c>
      <c r="K23" s="5">
        <v>0</v>
      </c>
    </row>
    <row r="24" spans="2:11" x14ac:dyDescent="0.25">
      <c r="K24" s="27"/>
    </row>
    <row r="25" spans="2:11" x14ac:dyDescent="0.25">
      <c r="B25" s="1" t="s">
        <v>48</v>
      </c>
      <c r="C25" s="1">
        <v>5</v>
      </c>
      <c r="D25" s="1">
        <v>7</v>
      </c>
      <c r="E25" s="1" t="s">
        <v>60</v>
      </c>
      <c r="F25" s="1" t="s">
        <v>61</v>
      </c>
      <c r="G25" s="4" t="s">
        <v>76</v>
      </c>
      <c r="H25" s="1" t="s">
        <v>52</v>
      </c>
      <c r="I25" s="1" t="s">
        <v>280</v>
      </c>
      <c r="K25" s="5">
        <v>1942</v>
      </c>
    </row>
    <row r="26" spans="2:11" x14ac:dyDescent="0.25">
      <c r="B26" s="1" t="s">
        <v>48</v>
      </c>
      <c r="C26" s="1">
        <v>5</v>
      </c>
      <c r="D26" s="1">
        <v>7</v>
      </c>
      <c r="E26" s="1" t="s">
        <v>60</v>
      </c>
      <c r="F26" s="1" t="s">
        <v>61</v>
      </c>
      <c r="G26" s="4" t="s">
        <v>76</v>
      </c>
      <c r="H26" s="1" t="s">
        <v>54</v>
      </c>
      <c r="K26" s="5">
        <v>0</v>
      </c>
    </row>
    <row r="27" spans="2:11" x14ac:dyDescent="0.25">
      <c r="B27" s="1" t="s">
        <v>48</v>
      </c>
      <c r="C27" s="1">
        <v>5</v>
      </c>
      <c r="D27" s="1">
        <v>7</v>
      </c>
      <c r="E27" s="1" t="s">
        <v>60</v>
      </c>
      <c r="F27" s="1" t="s">
        <v>61</v>
      </c>
      <c r="G27" s="4" t="s">
        <v>76</v>
      </c>
      <c r="H27" s="1" t="s">
        <v>64</v>
      </c>
      <c r="K27" s="5">
        <v>0</v>
      </c>
    </row>
    <row r="28" spans="2:11" x14ac:dyDescent="0.25">
      <c r="K28" s="27"/>
    </row>
    <row r="29" spans="2:11" x14ac:dyDescent="0.25">
      <c r="B29" s="1" t="s">
        <v>48</v>
      </c>
      <c r="C29" s="1">
        <v>7</v>
      </c>
      <c r="D29" s="1">
        <v>1</v>
      </c>
      <c r="E29" s="1" t="s">
        <v>60</v>
      </c>
      <c r="F29" s="1" t="s">
        <v>61</v>
      </c>
      <c r="G29" s="4" t="s">
        <v>80</v>
      </c>
      <c r="H29" s="1" t="s">
        <v>52</v>
      </c>
      <c r="I29" s="1" t="s">
        <v>280</v>
      </c>
      <c r="K29" s="5">
        <v>9532</v>
      </c>
    </row>
    <row r="30" spans="2:11" x14ac:dyDescent="0.25">
      <c r="B30" s="1" t="s">
        <v>48</v>
      </c>
      <c r="C30" s="1">
        <v>7</v>
      </c>
      <c r="D30" s="1">
        <v>1</v>
      </c>
      <c r="E30" s="1" t="s">
        <v>60</v>
      </c>
      <c r="F30" s="1" t="s">
        <v>61</v>
      </c>
      <c r="G30" s="4" t="s">
        <v>80</v>
      </c>
      <c r="H30" s="1" t="s">
        <v>54</v>
      </c>
      <c r="K30" s="5">
        <v>0</v>
      </c>
    </row>
    <row r="31" spans="2:11" x14ac:dyDescent="0.25">
      <c r="B31" s="1" t="s">
        <v>48</v>
      </c>
      <c r="C31" s="1">
        <v>7</v>
      </c>
      <c r="D31" s="1">
        <v>1</v>
      </c>
      <c r="E31" s="1" t="s">
        <v>60</v>
      </c>
      <c r="F31" s="1" t="s">
        <v>61</v>
      </c>
      <c r="G31" s="4" t="s">
        <v>80</v>
      </c>
      <c r="H31" s="1" t="s">
        <v>64</v>
      </c>
      <c r="K31" s="5">
        <v>0</v>
      </c>
    </row>
    <row r="32" spans="2:11" x14ac:dyDescent="0.25">
      <c r="K32" s="27"/>
    </row>
    <row r="33" spans="2:11" x14ac:dyDescent="0.25">
      <c r="B33" s="1" t="s">
        <v>48</v>
      </c>
      <c r="C33" s="1">
        <v>7</v>
      </c>
      <c r="D33" s="1">
        <v>3</v>
      </c>
      <c r="E33" s="1" t="s">
        <v>60</v>
      </c>
      <c r="F33" s="1" t="s">
        <v>61</v>
      </c>
      <c r="G33" s="4" t="s">
        <v>84</v>
      </c>
      <c r="H33" s="1" t="s">
        <v>52</v>
      </c>
      <c r="I33" s="1" t="s">
        <v>280</v>
      </c>
      <c r="K33" s="5">
        <v>1435</v>
      </c>
    </row>
    <row r="34" spans="2:11" x14ac:dyDescent="0.25">
      <c r="B34" s="1" t="s">
        <v>48</v>
      </c>
      <c r="C34" s="1">
        <v>7</v>
      </c>
      <c r="D34" s="1">
        <v>3</v>
      </c>
      <c r="E34" s="1" t="s">
        <v>60</v>
      </c>
      <c r="F34" s="1" t="s">
        <v>61</v>
      </c>
      <c r="G34" s="4" t="s">
        <v>84</v>
      </c>
      <c r="H34" s="1" t="s">
        <v>54</v>
      </c>
      <c r="K34" s="5">
        <v>0</v>
      </c>
    </row>
    <row r="35" spans="2:11" x14ac:dyDescent="0.25">
      <c r="B35" s="1" t="s">
        <v>48</v>
      </c>
      <c r="C35" s="1">
        <v>7</v>
      </c>
      <c r="D35" s="1">
        <v>3</v>
      </c>
      <c r="E35" s="1" t="s">
        <v>60</v>
      </c>
      <c r="F35" s="1" t="s">
        <v>61</v>
      </c>
      <c r="G35" s="4" t="s">
        <v>84</v>
      </c>
      <c r="H35" s="1" t="s">
        <v>64</v>
      </c>
      <c r="K35" s="5">
        <v>0</v>
      </c>
    </row>
    <row r="36" spans="2:11" x14ac:dyDescent="0.25">
      <c r="K36" s="27"/>
    </row>
    <row r="37" spans="2:11" x14ac:dyDescent="0.25">
      <c r="B37" s="1" t="s">
        <v>48</v>
      </c>
      <c r="C37" s="1">
        <v>7</v>
      </c>
      <c r="D37" s="1">
        <v>4</v>
      </c>
      <c r="E37" s="1" t="s">
        <v>60</v>
      </c>
      <c r="F37" s="1" t="s">
        <v>61</v>
      </c>
      <c r="G37" s="4" t="s">
        <v>88</v>
      </c>
      <c r="H37" s="1" t="s">
        <v>52</v>
      </c>
      <c r="I37" s="1" t="s">
        <v>280</v>
      </c>
      <c r="K37" s="5">
        <v>1141</v>
      </c>
    </row>
    <row r="38" spans="2:11" x14ac:dyDescent="0.25">
      <c r="B38" s="1" t="s">
        <v>48</v>
      </c>
      <c r="C38" s="1">
        <v>7</v>
      </c>
      <c r="D38" s="1">
        <v>4</v>
      </c>
      <c r="E38" s="1" t="s">
        <v>60</v>
      </c>
      <c r="F38" s="1" t="s">
        <v>61</v>
      </c>
      <c r="G38" s="4" t="s">
        <v>88</v>
      </c>
      <c r="H38" s="1" t="s">
        <v>54</v>
      </c>
      <c r="K38" s="5">
        <v>0</v>
      </c>
    </row>
    <row r="39" spans="2:11" x14ac:dyDescent="0.25">
      <c r="B39" s="1" t="s">
        <v>48</v>
      </c>
      <c r="C39" s="1">
        <v>7</v>
      </c>
      <c r="D39" s="1">
        <v>4</v>
      </c>
      <c r="E39" s="1" t="s">
        <v>60</v>
      </c>
      <c r="F39" s="1" t="s">
        <v>61</v>
      </c>
      <c r="G39" s="4" t="s">
        <v>88</v>
      </c>
      <c r="H39" s="1" t="s">
        <v>64</v>
      </c>
      <c r="K39" s="5">
        <v>0</v>
      </c>
    </row>
    <row r="40" spans="2:11" x14ac:dyDescent="0.25">
      <c r="K40" s="27"/>
    </row>
    <row r="41" spans="2:11" x14ac:dyDescent="0.25">
      <c r="B41" s="1" t="s">
        <v>48</v>
      </c>
      <c r="C41" s="1">
        <v>7</v>
      </c>
      <c r="D41" s="1">
        <v>5</v>
      </c>
      <c r="E41" s="1" t="s">
        <v>60</v>
      </c>
      <c r="F41" s="1" t="s">
        <v>61</v>
      </c>
      <c r="G41" s="4" t="s">
        <v>90</v>
      </c>
      <c r="H41" s="1" t="s">
        <v>52</v>
      </c>
      <c r="I41" s="1" t="s">
        <v>280</v>
      </c>
      <c r="K41" s="5">
        <v>8947</v>
      </c>
    </row>
    <row r="42" spans="2:11" x14ac:dyDescent="0.25">
      <c r="B42" s="1" t="s">
        <v>48</v>
      </c>
      <c r="C42" s="1">
        <v>7</v>
      </c>
      <c r="D42" s="1">
        <v>5</v>
      </c>
      <c r="E42" s="1" t="s">
        <v>60</v>
      </c>
      <c r="F42" s="1" t="s">
        <v>61</v>
      </c>
      <c r="G42" s="4" t="s">
        <v>90</v>
      </c>
      <c r="H42" s="1" t="s">
        <v>54</v>
      </c>
      <c r="K42" s="5">
        <v>0</v>
      </c>
    </row>
    <row r="43" spans="2:11" x14ac:dyDescent="0.25">
      <c r="B43" s="1" t="s">
        <v>48</v>
      </c>
      <c r="C43" s="1">
        <v>7</v>
      </c>
      <c r="D43" s="1">
        <v>5</v>
      </c>
      <c r="E43" s="1" t="s">
        <v>60</v>
      </c>
      <c r="F43" s="1" t="s">
        <v>61</v>
      </c>
      <c r="G43" s="4" t="s">
        <v>90</v>
      </c>
      <c r="H43" s="1" t="s">
        <v>64</v>
      </c>
      <c r="K43" s="5">
        <v>0</v>
      </c>
    </row>
    <row r="44" spans="2:11" x14ac:dyDescent="0.25">
      <c r="K44" s="27"/>
    </row>
    <row r="45" spans="2:11" x14ac:dyDescent="0.25">
      <c r="B45" s="1" t="s">
        <v>48</v>
      </c>
      <c r="C45" s="1">
        <v>7</v>
      </c>
      <c r="D45" s="1">
        <v>6</v>
      </c>
      <c r="E45" s="1" t="s">
        <v>60</v>
      </c>
      <c r="F45" s="1" t="s">
        <v>61</v>
      </c>
      <c r="G45" s="4" t="s">
        <v>92</v>
      </c>
      <c r="H45" s="1" t="s">
        <v>52</v>
      </c>
      <c r="I45" s="1" t="s">
        <v>280</v>
      </c>
      <c r="K45" s="5">
        <v>1491</v>
      </c>
    </row>
    <row r="46" spans="2:11" x14ac:dyDescent="0.25">
      <c r="B46" s="1" t="s">
        <v>48</v>
      </c>
      <c r="C46" s="1">
        <v>7</v>
      </c>
      <c r="D46" s="1">
        <v>6</v>
      </c>
      <c r="E46" s="1" t="s">
        <v>60</v>
      </c>
      <c r="F46" s="1" t="s">
        <v>61</v>
      </c>
      <c r="G46" s="4" t="s">
        <v>92</v>
      </c>
      <c r="H46" s="1" t="s">
        <v>54</v>
      </c>
      <c r="K46" s="5">
        <v>0</v>
      </c>
    </row>
    <row r="47" spans="2:11" x14ac:dyDescent="0.25">
      <c r="B47" s="1" t="s">
        <v>48</v>
      </c>
      <c r="C47" s="1">
        <v>7</v>
      </c>
      <c r="D47" s="1">
        <v>6</v>
      </c>
      <c r="E47" s="1" t="s">
        <v>60</v>
      </c>
      <c r="F47" s="1" t="s">
        <v>61</v>
      </c>
      <c r="G47" s="4" t="s">
        <v>92</v>
      </c>
      <c r="H47" s="1" t="s">
        <v>64</v>
      </c>
      <c r="K47" s="5">
        <v>0</v>
      </c>
    </row>
    <row r="48" spans="2:11" x14ac:dyDescent="0.25">
      <c r="K48" s="27"/>
    </row>
    <row r="49" spans="2:11" x14ac:dyDescent="0.25">
      <c r="B49" s="1" t="s">
        <v>48</v>
      </c>
      <c r="C49" s="1">
        <v>7</v>
      </c>
      <c r="D49" s="1">
        <v>8</v>
      </c>
      <c r="E49" s="1" t="s">
        <v>60</v>
      </c>
      <c r="F49" s="1" t="s">
        <v>61</v>
      </c>
      <c r="G49" s="4" t="s">
        <v>96</v>
      </c>
      <c r="H49" s="1" t="s">
        <v>52</v>
      </c>
      <c r="I49" s="1" t="s">
        <v>280</v>
      </c>
      <c r="K49" s="5">
        <v>1555</v>
      </c>
    </row>
    <row r="50" spans="2:11" x14ac:dyDescent="0.25">
      <c r="B50" s="1" t="s">
        <v>48</v>
      </c>
      <c r="C50" s="1">
        <v>7</v>
      </c>
      <c r="D50" s="1">
        <v>8</v>
      </c>
      <c r="E50" s="1" t="s">
        <v>60</v>
      </c>
      <c r="F50" s="1" t="s">
        <v>61</v>
      </c>
      <c r="G50" s="4" t="s">
        <v>96</v>
      </c>
      <c r="H50" s="1" t="s">
        <v>54</v>
      </c>
      <c r="K50" s="5">
        <v>0</v>
      </c>
    </row>
    <row r="51" spans="2:11" x14ac:dyDescent="0.25">
      <c r="B51" s="1" t="s">
        <v>48</v>
      </c>
      <c r="C51" s="1">
        <v>7</v>
      </c>
      <c r="D51" s="1">
        <v>8</v>
      </c>
      <c r="E51" s="1" t="s">
        <v>60</v>
      </c>
      <c r="F51" s="1" t="s">
        <v>61</v>
      </c>
      <c r="G51" s="4" t="s">
        <v>96</v>
      </c>
      <c r="H51" s="1" t="s">
        <v>64</v>
      </c>
      <c r="K51" s="5">
        <v>0</v>
      </c>
    </row>
    <row r="52" spans="2:11" x14ac:dyDescent="0.25">
      <c r="K52" s="27"/>
    </row>
    <row r="53" spans="2:11" x14ac:dyDescent="0.25">
      <c r="B53" s="1" t="s">
        <v>48</v>
      </c>
      <c r="C53" s="1">
        <v>7</v>
      </c>
      <c r="D53" s="1">
        <v>9</v>
      </c>
      <c r="E53" s="1" t="s">
        <v>60</v>
      </c>
      <c r="F53" s="1" t="s">
        <v>61</v>
      </c>
      <c r="G53" s="4" t="s">
        <v>98</v>
      </c>
      <c r="H53" s="1" t="s">
        <v>52</v>
      </c>
      <c r="I53" s="1" t="s">
        <v>280</v>
      </c>
      <c r="K53" s="5">
        <v>1927</v>
      </c>
    </row>
    <row r="54" spans="2:11" x14ac:dyDescent="0.25">
      <c r="B54" s="1" t="s">
        <v>48</v>
      </c>
      <c r="C54" s="1">
        <v>7</v>
      </c>
      <c r="D54" s="1">
        <v>9</v>
      </c>
      <c r="E54" s="1" t="s">
        <v>60</v>
      </c>
      <c r="F54" s="1" t="s">
        <v>61</v>
      </c>
      <c r="G54" s="4" t="s">
        <v>98</v>
      </c>
      <c r="H54" s="1" t="s">
        <v>54</v>
      </c>
      <c r="K54" s="5">
        <v>0</v>
      </c>
    </row>
    <row r="55" spans="2:11" x14ac:dyDescent="0.25">
      <c r="B55" s="1" t="s">
        <v>48</v>
      </c>
      <c r="C55" s="1">
        <v>7</v>
      </c>
      <c r="D55" s="1">
        <v>9</v>
      </c>
      <c r="E55" s="1" t="s">
        <v>60</v>
      </c>
      <c r="F55" s="1" t="s">
        <v>61</v>
      </c>
      <c r="G55" s="4" t="s">
        <v>98</v>
      </c>
      <c r="H55" s="1" t="s">
        <v>64</v>
      </c>
      <c r="K55" s="5">
        <v>0</v>
      </c>
    </row>
    <row r="56" spans="2:11" x14ac:dyDescent="0.25">
      <c r="K56" s="27"/>
    </row>
    <row r="57" spans="2:11" x14ac:dyDescent="0.25">
      <c r="B57" s="1" t="s">
        <v>48</v>
      </c>
      <c r="C57" s="1">
        <v>8</v>
      </c>
      <c r="D57" s="1">
        <v>26</v>
      </c>
      <c r="E57" s="1" t="s">
        <v>60</v>
      </c>
      <c r="F57" s="1" t="s">
        <v>68</v>
      </c>
      <c r="G57" s="29" t="s">
        <v>100</v>
      </c>
      <c r="H57" s="1" t="s">
        <v>52</v>
      </c>
      <c r="I57" s="1" t="s">
        <v>280</v>
      </c>
      <c r="K57" s="5">
        <v>54</v>
      </c>
    </row>
    <row r="58" spans="2:11" x14ac:dyDescent="0.25">
      <c r="B58" s="1" t="s">
        <v>48</v>
      </c>
      <c r="C58" s="1">
        <v>8</v>
      </c>
      <c r="D58" s="1">
        <v>26</v>
      </c>
      <c r="E58" s="1" t="s">
        <v>60</v>
      </c>
      <c r="F58" s="1" t="s">
        <v>68</v>
      </c>
      <c r="G58" s="29" t="s">
        <v>100</v>
      </c>
      <c r="H58" s="1" t="s">
        <v>54</v>
      </c>
      <c r="K58" s="5">
        <v>0</v>
      </c>
    </row>
    <row r="59" spans="2:11" x14ac:dyDescent="0.25">
      <c r="G59" s="29"/>
    </row>
    <row r="60" spans="2:11" x14ac:dyDescent="0.25">
      <c r="B60" s="1" t="s">
        <v>48</v>
      </c>
      <c r="C60" s="1">
        <v>8</v>
      </c>
      <c r="D60" s="1">
        <v>26</v>
      </c>
      <c r="E60" s="1" t="s">
        <v>60</v>
      </c>
      <c r="F60" s="1" t="s">
        <v>70</v>
      </c>
      <c r="G60" s="4" t="s">
        <v>101</v>
      </c>
      <c r="H60" s="1" t="s">
        <v>52</v>
      </c>
      <c r="I60" s="1" t="s">
        <v>280</v>
      </c>
      <c r="K60" s="5">
        <v>40</v>
      </c>
    </row>
    <row r="61" spans="2:11" x14ac:dyDescent="0.25">
      <c r="B61" s="1" t="s">
        <v>48</v>
      </c>
      <c r="C61" s="1">
        <v>8</v>
      </c>
      <c r="D61" s="1">
        <v>26</v>
      </c>
      <c r="E61" s="1" t="s">
        <v>60</v>
      </c>
      <c r="F61" s="1" t="s">
        <v>70</v>
      </c>
      <c r="G61" s="4" t="s">
        <v>101</v>
      </c>
      <c r="H61" s="1" t="s">
        <v>54</v>
      </c>
      <c r="K61" s="5">
        <v>0</v>
      </c>
    </row>
    <row r="62" spans="2:11" x14ac:dyDescent="0.25">
      <c r="K62" s="27"/>
    </row>
    <row r="63" spans="2:11" x14ac:dyDescent="0.25">
      <c r="B63" s="1" t="s">
        <v>48</v>
      </c>
      <c r="C63" s="1">
        <v>8</v>
      </c>
      <c r="D63" s="1">
        <v>27</v>
      </c>
      <c r="E63" s="1" t="s">
        <v>60</v>
      </c>
      <c r="F63" s="1" t="s">
        <v>68</v>
      </c>
      <c r="G63" s="4" t="s">
        <v>103</v>
      </c>
      <c r="H63" s="1" t="s">
        <v>52</v>
      </c>
      <c r="I63" s="1" t="s">
        <v>280</v>
      </c>
      <c r="K63" s="5">
        <v>213</v>
      </c>
    </row>
    <row r="64" spans="2:11" x14ac:dyDescent="0.25">
      <c r="B64" s="1" t="s">
        <v>48</v>
      </c>
      <c r="C64" s="1">
        <v>8</v>
      </c>
      <c r="D64" s="1">
        <v>27</v>
      </c>
      <c r="E64" s="1" t="s">
        <v>60</v>
      </c>
      <c r="F64" s="1" t="s">
        <v>68</v>
      </c>
      <c r="G64" s="4" t="s">
        <v>103</v>
      </c>
      <c r="H64" s="1" t="s">
        <v>54</v>
      </c>
      <c r="K64" s="5">
        <v>0</v>
      </c>
    </row>
    <row r="66" spans="2:11" x14ac:dyDescent="0.25">
      <c r="B66" s="1" t="s">
        <v>48</v>
      </c>
      <c r="C66" s="1">
        <v>8</v>
      </c>
      <c r="D66" s="1">
        <v>32</v>
      </c>
      <c r="E66" s="1" t="s">
        <v>60</v>
      </c>
      <c r="F66" s="1" t="s">
        <v>68</v>
      </c>
      <c r="G66" s="29" t="s">
        <v>106</v>
      </c>
      <c r="H66" s="1" t="s">
        <v>52</v>
      </c>
      <c r="I66" s="1" t="s">
        <v>280</v>
      </c>
      <c r="K66" s="5">
        <v>42</v>
      </c>
    </row>
    <row r="67" spans="2:11" x14ac:dyDescent="0.25">
      <c r="B67" s="1" t="s">
        <v>48</v>
      </c>
      <c r="C67" s="1">
        <v>8</v>
      </c>
      <c r="D67" s="1">
        <v>32</v>
      </c>
      <c r="E67" s="1" t="s">
        <v>60</v>
      </c>
      <c r="F67" s="1" t="s">
        <v>68</v>
      </c>
      <c r="G67" s="29" t="s">
        <v>106</v>
      </c>
      <c r="H67" s="1" t="s">
        <v>54</v>
      </c>
      <c r="K67" s="5">
        <v>0</v>
      </c>
    </row>
    <row r="68" spans="2:11" x14ac:dyDescent="0.25">
      <c r="G68" s="29"/>
      <c r="K68" s="27"/>
    </row>
    <row r="69" spans="2:11" x14ac:dyDescent="0.25">
      <c r="B69" s="1" t="s">
        <v>48</v>
      </c>
      <c r="C69" s="1">
        <v>8</v>
      </c>
      <c r="D69" s="1">
        <v>35</v>
      </c>
      <c r="E69" s="1" t="s">
        <v>60</v>
      </c>
      <c r="F69" s="1" t="s">
        <v>61</v>
      </c>
      <c r="G69" s="4" t="s">
        <v>108</v>
      </c>
      <c r="H69" s="1" t="s">
        <v>52</v>
      </c>
      <c r="I69" s="1" t="s">
        <v>280</v>
      </c>
      <c r="K69" s="5">
        <v>1041</v>
      </c>
    </row>
    <row r="70" spans="2:11" x14ac:dyDescent="0.25">
      <c r="B70" s="1" t="s">
        <v>48</v>
      </c>
      <c r="C70" s="1">
        <v>8</v>
      </c>
      <c r="D70" s="1">
        <v>35</v>
      </c>
      <c r="E70" s="1" t="s">
        <v>60</v>
      </c>
      <c r="F70" s="1" t="s">
        <v>61</v>
      </c>
      <c r="G70" s="4" t="s">
        <v>108</v>
      </c>
      <c r="H70" s="1" t="s">
        <v>54</v>
      </c>
      <c r="K70" s="5">
        <v>0</v>
      </c>
    </row>
    <row r="71" spans="2:11" x14ac:dyDescent="0.25">
      <c r="B71" s="1" t="s">
        <v>48</v>
      </c>
      <c r="C71" s="1">
        <v>8</v>
      </c>
      <c r="D71" s="1">
        <v>35</v>
      </c>
      <c r="E71" s="1" t="s">
        <v>60</v>
      </c>
      <c r="F71" s="1" t="s">
        <v>61</v>
      </c>
      <c r="G71" s="4" t="s">
        <v>108</v>
      </c>
      <c r="H71" s="1" t="s">
        <v>64</v>
      </c>
      <c r="K71" s="5">
        <v>0</v>
      </c>
    </row>
    <row r="72" spans="2:11" x14ac:dyDescent="0.25">
      <c r="K72" s="27"/>
    </row>
    <row r="73" spans="2:11" x14ac:dyDescent="0.25">
      <c r="B73" s="1" t="s">
        <v>48</v>
      </c>
      <c r="C73" s="1">
        <v>8</v>
      </c>
      <c r="D73" s="1">
        <v>35</v>
      </c>
      <c r="E73" s="1" t="s">
        <v>60</v>
      </c>
      <c r="F73" s="1" t="s">
        <v>70</v>
      </c>
      <c r="G73" s="4" t="s">
        <v>109</v>
      </c>
      <c r="H73" s="1" t="s">
        <v>52</v>
      </c>
      <c r="I73" s="1" t="s">
        <v>280</v>
      </c>
      <c r="K73" s="5">
        <v>8944</v>
      </c>
    </row>
    <row r="74" spans="2:11" x14ac:dyDescent="0.25">
      <c r="B74" s="1" t="s">
        <v>48</v>
      </c>
      <c r="C74" s="1">
        <v>8</v>
      </c>
      <c r="D74" s="1">
        <v>35</v>
      </c>
      <c r="E74" s="1" t="s">
        <v>60</v>
      </c>
      <c r="F74" s="1" t="s">
        <v>70</v>
      </c>
      <c r="G74" s="4" t="s">
        <v>109</v>
      </c>
      <c r="H74" s="1" t="s">
        <v>54</v>
      </c>
      <c r="K74" s="5">
        <v>0</v>
      </c>
    </row>
    <row r="75" spans="2:11" x14ac:dyDescent="0.25">
      <c r="K75" s="27"/>
    </row>
    <row r="76" spans="2:11" x14ac:dyDescent="0.25">
      <c r="B76" s="1" t="s">
        <v>48</v>
      </c>
      <c r="C76" s="1">
        <v>8</v>
      </c>
      <c r="D76" s="1">
        <v>36</v>
      </c>
      <c r="E76" s="1" t="s">
        <v>60</v>
      </c>
      <c r="F76" s="1" t="s">
        <v>70</v>
      </c>
      <c r="G76" s="4" t="s">
        <v>111</v>
      </c>
      <c r="H76" s="1" t="s">
        <v>52</v>
      </c>
      <c r="I76" s="1" t="s">
        <v>280</v>
      </c>
      <c r="K76" s="5">
        <v>1</v>
      </c>
    </row>
    <row r="77" spans="2:11" x14ac:dyDescent="0.25">
      <c r="F77" s="37"/>
      <c r="G77" s="38"/>
      <c r="H77" s="38"/>
      <c r="I77" s="38"/>
      <c r="J77" s="38"/>
      <c r="K77" s="37"/>
    </row>
    <row r="78" spans="2:11" x14ac:dyDescent="0.25">
      <c r="B78" s="1" t="s">
        <v>48</v>
      </c>
      <c r="C78" s="1">
        <v>8</v>
      </c>
      <c r="D78" s="1">
        <v>38</v>
      </c>
      <c r="E78" s="1" t="s">
        <v>60</v>
      </c>
      <c r="F78" s="1" t="s">
        <v>70</v>
      </c>
      <c r="G78" s="4" t="s">
        <v>115</v>
      </c>
      <c r="H78" s="1" t="s">
        <v>52</v>
      </c>
      <c r="I78" s="1" t="s">
        <v>280</v>
      </c>
      <c r="K78" s="5">
        <v>114</v>
      </c>
    </row>
    <row r="79" spans="2:11" x14ac:dyDescent="0.25">
      <c r="B79" s="1" t="s">
        <v>48</v>
      </c>
      <c r="C79" s="1">
        <v>8</v>
      </c>
      <c r="D79" s="1">
        <v>38</v>
      </c>
      <c r="E79" s="1" t="s">
        <v>60</v>
      </c>
      <c r="F79" s="1" t="s">
        <v>70</v>
      </c>
      <c r="G79" s="4" t="s">
        <v>115</v>
      </c>
      <c r="H79" s="1" t="s">
        <v>54</v>
      </c>
      <c r="K79" s="5">
        <v>0</v>
      </c>
    </row>
    <row r="81" spans="2:11" x14ac:dyDescent="0.25">
      <c r="B81" s="1" t="s">
        <v>48</v>
      </c>
      <c r="C81" s="1">
        <v>8</v>
      </c>
      <c r="D81" s="1">
        <v>39</v>
      </c>
      <c r="E81" s="1" t="s">
        <v>60</v>
      </c>
      <c r="F81" s="1" t="s">
        <v>61</v>
      </c>
      <c r="G81" s="4" t="s">
        <v>119</v>
      </c>
      <c r="H81" s="1" t="s">
        <v>52</v>
      </c>
      <c r="I81" s="1" t="s">
        <v>280</v>
      </c>
      <c r="K81" s="5">
        <v>17</v>
      </c>
    </row>
    <row r="82" spans="2:11" x14ac:dyDescent="0.25">
      <c r="B82" s="1" t="s">
        <v>48</v>
      </c>
      <c r="C82" s="1">
        <v>8</v>
      </c>
      <c r="D82" s="1">
        <v>39</v>
      </c>
      <c r="E82" s="1" t="s">
        <v>60</v>
      </c>
      <c r="F82" s="1" t="s">
        <v>61</v>
      </c>
      <c r="G82" s="4" t="s">
        <v>119</v>
      </c>
      <c r="H82" s="1" t="s">
        <v>54</v>
      </c>
      <c r="K82" s="5">
        <v>0</v>
      </c>
    </row>
    <row r="83" spans="2:11" x14ac:dyDescent="0.25">
      <c r="B83" s="1" t="s">
        <v>48</v>
      </c>
      <c r="C83" s="1">
        <v>8</v>
      </c>
      <c r="D83" s="1">
        <v>39</v>
      </c>
      <c r="E83" s="1" t="s">
        <v>60</v>
      </c>
      <c r="F83" s="1" t="s">
        <v>61</v>
      </c>
      <c r="G83" s="4" t="s">
        <v>119</v>
      </c>
      <c r="H83" s="1" t="s">
        <v>64</v>
      </c>
      <c r="K83" s="5">
        <v>0</v>
      </c>
    </row>
    <row r="84" spans="2:11" x14ac:dyDescent="0.25">
      <c r="K84" s="27"/>
    </row>
    <row r="85" spans="2:11" x14ac:dyDescent="0.25">
      <c r="B85" s="1" t="s">
        <v>48</v>
      </c>
      <c r="C85" s="1">
        <v>8</v>
      </c>
      <c r="D85" s="1">
        <v>39</v>
      </c>
      <c r="E85" s="1" t="s">
        <v>60</v>
      </c>
      <c r="F85" s="1" t="s">
        <v>70</v>
      </c>
      <c r="G85" s="4" t="s">
        <v>120</v>
      </c>
      <c r="H85" s="1" t="s">
        <v>52</v>
      </c>
      <c r="I85" s="1" t="s">
        <v>280</v>
      </c>
      <c r="K85" s="5">
        <v>129</v>
      </c>
    </row>
    <row r="86" spans="2:11" x14ac:dyDescent="0.25">
      <c r="B86" s="1" t="s">
        <v>48</v>
      </c>
      <c r="C86" s="1">
        <v>8</v>
      </c>
      <c r="D86" s="1">
        <v>39</v>
      </c>
      <c r="E86" s="1" t="s">
        <v>60</v>
      </c>
      <c r="F86" s="1" t="s">
        <v>70</v>
      </c>
      <c r="G86" s="4" t="s">
        <v>120</v>
      </c>
      <c r="H86" s="1" t="s">
        <v>54</v>
      </c>
      <c r="K86" s="5">
        <v>0</v>
      </c>
    </row>
    <row r="88" spans="2:11" x14ac:dyDescent="0.25">
      <c r="B88" s="1" t="s">
        <v>48</v>
      </c>
      <c r="C88" s="1">
        <v>10</v>
      </c>
      <c r="D88" s="1">
        <v>28</v>
      </c>
      <c r="E88" s="1" t="s">
        <v>60</v>
      </c>
      <c r="F88" s="1" t="s">
        <v>278</v>
      </c>
      <c r="G88" s="29" t="s">
        <v>123</v>
      </c>
      <c r="H88" s="1" t="s">
        <v>52</v>
      </c>
      <c r="I88" s="1" t="s">
        <v>279</v>
      </c>
      <c r="K88" s="5">
        <v>656</v>
      </c>
    </row>
    <row r="89" spans="2:11" x14ac:dyDescent="0.25">
      <c r="B89" s="1" t="s">
        <v>48</v>
      </c>
      <c r="C89" s="1">
        <v>10</v>
      </c>
      <c r="D89" s="1">
        <v>28</v>
      </c>
      <c r="E89" s="1" t="s">
        <v>60</v>
      </c>
      <c r="F89" s="1" t="s">
        <v>124</v>
      </c>
      <c r="G89" s="29" t="s">
        <v>123</v>
      </c>
      <c r="H89" s="1" t="s">
        <v>54</v>
      </c>
      <c r="K89" s="5">
        <v>0</v>
      </c>
    </row>
    <row r="90" spans="2:11" x14ac:dyDescent="0.25">
      <c r="B90" s="1" t="s">
        <v>48</v>
      </c>
      <c r="C90" s="1">
        <v>10</v>
      </c>
      <c r="D90" s="1">
        <v>28</v>
      </c>
      <c r="E90" s="1" t="s">
        <v>60</v>
      </c>
      <c r="F90" s="1" t="s">
        <v>124</v>
      </c>
      <c r="G90" s="29" t="s">
        <v>123</v>
      </c>
      <c r="H90" s="1" t="s">
        <v>64</v>
      </c>
      <c r="K90" s="5">
        <v>74</v>
      </c>
    </row>
    <row r="91" spans="2:11" x14ac:dyDescent="0.25">
      <c r="G91" s="29"/>
    </row>
    <row r="92" spans="2:11" x14ac:dyDescent="0.25">
      <c r="B92" s="1" t="s">
        <v>48</v>
      </c>
      <c r="C92" s="1">
        <v>10</v>
      </c>
      <c r="D92" s="1">
        <v>30</v>
      </c>
      <c r="E92" s="1" t="s">
        <v>60</v>
      </c>
      <c r="F92" s="1" t="s">
        <v>50</v>
      </c>
      <c r="G92" s="4" t="s">
        <v>129</v>
      </c>
      <c r="H92" s="1" t="s">
        <v>52</v>
      </c>
      <c r="I92" s="1" t="s">
        <v>280</v>
      </c>
      <c r="K92" s="5">
        <v>1235</v>
      </c>
    </row>
    <row r="93" spans="2:11" x14ac:dyDescent="0.25">
      <c r="B93" s="1" t="s">
        <v>48</v>
      </c>
      <c r="C93" s="1">
        <v>10</v>
      </c>
      <c r="D93" s="1">
        <v>30</v>
      </c>
      <c r="E93" s="1" t="s">
        <v>60</v>
      </c>
      <c r="F93" s="1" t="s">
        <v>50</v>
      </c>
      <c r="G93" s="4" t="s">
        <v>129</v>
      </c>
      <c r="H93" s="1" t="s">
        <v>54</v>
      </c>
      <c r="K93" s="5">
        <v>0</v>
      </c>
    </row>
    <row r="94" spans="2:11" x14ac:dyDescent="0.25">
      <c r="K94" s="27"/>
    </row>
    <row r="95" spans="2:11" x14ac:dyDescent="0.25">
      <c r="B95" s="1" t="s">
        <v>48</v>
      </c>
      <c r="C95" s="1">
        <v>10</v>
      </c>
      <c r="D95" s="1">
        <v>28</v>
      </c>
      <c r="E95" s="1" t="s">
        <v>60</v>
      </c>
      <c r="F95" s="1" t="s">
        <v>126</v>
      </c>
      <c r="G95" s="4" t="s">
        <v>127</v>
      </c>
      <c r="H95" s="1" t="s">
        <v>52</v>
      </c>
      <c r="I95" s="1" t="s">
        <v>279</v>
      </c>
      <c r="K95" s="5">
        <v>0</v>
      </c>
    </row>
    <row r="96" spans="2:11" x14ac:dyDescent="0.25">
      <c r="B96" s="1" t="s">
        <v>48</v>
      </c>
      <c r="C96" s="1">
        <v>10</v>
      </c>
      <c r="D96" s="1">
        <v>28</v>
      </c>
      <c r="E96" s="1" t="s">
        <v>60</v>
      </c>
      <c r="F96" s="1" t="s">
        <v>126</v>
      </c>
      <c r="G96" s="4" t="s">
        <v>127</v>
      </c>
      <c r="H96" s="1" t="s">
        <v>54</v>
      </c>
      <c r="K96" s="5">
        <v>0</v>
      </c>
    </row>
    <row r="97" spans="2:13" x14ac:dyDescent="0.25">
      <c r="K97" s="27"/>
    </row>
    <row r="98" spans="2:13" x14ac:dyDescent="0.25">
      <c r="B98" s="1" t="s">
        <v>48</v>
      </c>
      <c r="C98" s="1">
        <v>10</v>
      </c>
      <c r="D98" s="1">
        <v>30</v>
      </c>
      <c r="E98" s="1" t="s">
        <v>60</v>
      </c>
      <c r="F98" s="1" t="s">
        <v>126</v>
      </c>
      <c r="G98" s="4" t="s">
        <v>130</v>
      </c>
      <c r="H98" s="1" t="s">
        <v>52</v>
      </c>
      <c r="I98" s="1" t="s">
        <v>279</v>
      </c>
      <c r="K98" s="5">
        <v>1704</v>
      </c>
    </row>
    <row r="99" spans="2:13" x14ac:dyDescent="0.25">
      <c r="B99" s="1" t="s">
        <v>48</v>
      </c>
      <c r="C99" s="1">
        <v>10</v>
      </c>
      <c r="D99" s="1">
        <v>30</v>
      </c>
      <c r="E99" s="1" t="s">
        <v>60</v>
      </c>
      <c r="F99" s="1" t="s">
        <v>126</v>
      </c>
      <c r="G99" s="4" t="s">
        <v>130</v>
      </c>
      <c r="H99" s="1" t="s">
        <v>54</v>
      </c>
      <c r="K99" s="5">
        <v>0</v>
      </c>
      <c r="M99" s="39" t="s">
        <v>48</v>
      </c>
    </row>
    <row r="100" spans="2:13" x14ac:dyDescent="0.25">
      <c r="K100" s="38"/>
      <c r="M100" s="39" t="s">
        <v>274</v>
      </c>
    </row>
    <row r="101" spans="2:13" x14ac:dyDescent="0.25">
      <c r="B101" s="1" t="s">
        <v>132</v>
      </c>
      <c r="D101" s="1">
        <v>30</v>
      </c>
      <c r="E101" s="1" t="s">
        <v>60</v>
      </c>
      <c r="F101" s="1" t="s">
        <v>126</v>
      </c>
      <c r="G101" s="4" t="s">
        <v>133</v>
      </c>
      <c r="H101" s="1" t="s">
        <v>52</v>
      </c>
      <c r="I101" s="1" t="s">
        <v>279</v>
      </c>
      <c r="K101" s="5">
        <v>0</v>
      </c>
      <c r="M101" s="5">
        <f>SUM(K11:K101)</f>
        <v>51762</v>
      </c>
    </row>
    <row r="102" spans="2:13" x14ac:dyDescent="0.25">
      <c r="F102" s="37"/>
    </row>
    <row r="103" spans="2:13" x14ac:dyDescent="0.25">
      <c r="B103" s="1" t="s">
        <v>136</v>
      </c>
      <c r="D103" s="1" t="s">
        <v>145</v>
      </c>
      <c r="E103" s="1" t="s">
        <v>60</v>
      </c>
      <c r="F103" s="1" t="s">
        <v>124</v>
      </c>
      <c r="G103" s="4">
        <v>22000</v>
      </c>
      <c r="H103" s="1" t="s">
        <v>52</v>
      </c>
      <c r="I103" s="1" t="s">
        <v>279</v>
      </c>
      <c r="K103" s="5">
        <v>0</v>
      </c>
    </row>
    <row r="104" spans="2:13" x14ac:dyDescent="0.25">
      <c r="B104" s="1" t="s">
        <v>136</v>
      </c>
      <c r="D104" s="1" t="s">
        <v>145</v>
      </c>
      <c r="E104" s="1" t="s">
        <v>60</v>
      </c>
      <c r="F104" s="1" t="s">
        <v>124</v>
      </c>
      <c r="G104" s="4">
        <v>22000</v>
      </c>
      <c r="H104" s="1" t="s">
        <v>54</v>
      </c>
      <c r="K104" s="5">
        <v>0</v>
      </c>
    </row>
    <row r="105" spans="2:13" x14ac:dyDescent="0.25">
      <c r="B105" s="1" t="s">
        <v>136</v>
      </c>
      <c r="D105" s="1" t="s">
        <v>145</v>
      </c>
      <c r="E105" s="1" t="s">
        <v>60</v>
      </c>
      <c r="F105" s="1" t="s">
        <v>124</v>
      </c>
      <c r="G105" s="4">
        <v>22000</v>
      </c>
      <c r="H105" s="1" t="s">
        <v>64</v>
      </c>
      <c r="K105" s="5">
        <v>56</v>
      </c>
    </row>
    <row r="106" spans="2:13" x14ac:dyDescent="0.25">
      <c r="K106" s="46"/>
    </row>
    <row r="107" spans="2:13" x14ac:dyDescent="0.25">
      <c r="B107" s="1" t="s">
        <v>136</v>
      </c>
      <c r="D107" s="1" t="s">
        <v>145</v>
      </c>
      <c r="E107" s="1" t="s">
        <v>60</v>
      </c>
      <c r="F107" s="1" t="s">
        <v>126</v>
      </c>
      <c r="G107" s="4">
        <v>23500</v>
      </c>
      <c r="H107" s="1" t="s">
        <v>52</v>
      </c>
      <c r="I107" s="1" t="s">
        <v>279</v>
      </c>
      <c r="K107" s="5">
        <v>0</v>
      </c>
    </row>
    <row r="108" spans="2:13" x14ac:dyDescent="0.25">
      <c r="B108" s="1" t="s">
        <v>136</v>
      </c>
      <c r="D108" s="1" t="s">
        <v>145</v>
      </c>
      <c r="E108" s="1" t="s">
        <v>60</v>
      </c>
      <c r="F108" s="1" t="s">
        <v>126</v>
      </c>
      <c r="G108" s="4">
        <v>23500</v>
      </c>
      <c r="H108" s="1" t="s">
        <v>54</v>
      </c>
      <c r="K108" s="5">
        <v>0</v>
      </c>
    </row>
    <row r="109" spans="2:13" x14ac:dyDescent="0.25">
      <c r="K109" s="46"/>
    </row>
    <row r="110" spans="2:13" x14ac:dyDescent="0.25">
      <c r="B110" s="1" t="s">
        <v>149</v>
      </c>
      <c r="D110" s="1" t="s">
        <v>150</v>
      </c>
      <c r="E110" s="1" t="s">
        <v>60</v>
      </c>
      <c r="F110" s="1" t="s">
        <v>151</v>
      </c>
      <c r="G110" s="4">
        <v>70953</v>
      </c>
      <c r="H110" s="1" t="s">
        <v>52</v>
      </c>
      <c r="I110" s="1" t="s">
        <v>279</v>
      </c>
      <c r="K110" s="5">
        <v>2127</v>
      </c>
    </row>
    <row r="111" spans="2:13" x14ac:dyDescent="0.25">
      <c r="B111" s="1" t="s">
        <v>149</v>
      </c>
      <c r="D111" s="1" t="s">
        <v>150</v>
      </c>
      <c r="E111" s="1" t="s">
        <v>60</v>
      </c>
      <c r="F111" s="1" t="s">
        <v>151</v>
      </c>
      <c r="G111" s="4">
        <v>70953</v>
      </c>
      <c r="H111" s="1" t="s">
        <v>54</v>
      </c>
      <c r="K111" s="5">
        <v>0</v>
      </c>
    </row>
    <row r="112" spans="2:13" x14ac:dyDescent="0.25">
      <c r="K112" s="37"/>
    </row>
    <row r="113" spans="1:13" x14ac:dyDescent="0.25">
      <c r="B113" s="1" t="s">
        <v>153</v>
      </c>
      <c r="D113" s="1" t="s">
        <v>154</v>
      </c>
      <c r="E113" s="1" t="s">
        <v>60</v>
      </c>
      <c r="F113" s="48" t="s">
        <v>126</v>
      </c>
      <c r="G113" s="4">
        <v>6585</v>
      </c>
      <c r="H113" s="1" t="s">
        <v>52</v>
      </c>
      <c r="I113" s="1" t="s">
        <v>279</v>
      </c>
      <c r="K113" s="5">
        <v>0</v>
      </c>
    </row>
    <row r="114" spans="1:13" x14ac:dyDescent="0.25">
      <c r="B114" s="1" t="s">
        <v>153</v>
      </c>
      <c r="D114" s="1" t="s">
        <v>154</v>
      </c>
      <c r="E114" s="1" t="s">
        <v>60</v>
      </c>
      <c r="F114" s="48" t="s">
        <v>126</v>
      </c>
      <c r="G114" s="4">
        <v>6585</v>
      </c>
      <c r="H114" s="1" t="s">
        <v>54</v>
      </c>
      <c r="K114" s="5">
        <v>0</v>
      </c>
      <c r="M114" s="39" t="s">
        <v>281</v>
      </c>
    </row>
    <row r="115" spans="1:13" x14ac:dyDescent="0.25">
      <c r="F115" s="48"/>
      <c r="M115" s="39" t="s">
        <v>277</v>
      </c>
    </row>
    <row r="116" spans="1:13" x14ac:dyDescent="0.25">
      <c r="B116" s="1" t="s">
        <v>153</v>
      </c>
      <c r="D116" s="1" t="s">
        <v>155</v>
      </c>
      <c r="E116" s="1" t="s">
        <v>60</v>
      </c>
      <c r="F116" s="1" t="s">
        <v>124</v>
      </c>
      <c r="G116" s="4">
        <v>6743</v>
      </c>
      <c r="H116" s="1" t="s">
        <v>52</v>
      </c>
      <c r="I116" s="1" t="s">
        <v>279</v>
      </c>
      <c r="K116" s="5">
        <v>0</v>
      </c>
      <c r="M116" s="39" t="s">
        <v>274</v>
      </c>
    </row>
    <row r="117" spans="1:13" x14ac:dyDescent="0.25">
      <c r="B117" s="1" t="s">
        <v>153</v>
      </c>
      <c r="D117" s="1" t="s">
        <v>155</v>
      </c>
      <c r="E117" s="1" t="s">
        <v>60</v>
      </c>
      <c r="F117" s="1" t="s">
        <v>124</v>
      </c>
      <c r="G117" s="4">
        <v>6743</v>
      </c>
      <c r="H117" s="1" t="s">
        <v>54</v>
      </c>
      <c r="K117" s="5">
        <v>0</v>
      </c>
      <c r="M117" s="5">
        <f>SUM(K103:K117)</f>
        <v>2183</v>
      </c>
    </row>
    <row r="118" spans="1:13" x14ac:dyDescent="0.25">
      <c r="G118" s="29"/>
    </row>
    <row r="119" spans="1:13" x14ac:dyDescent="0.25">
      <c r="A119" s="1" t="s">
        <v>160</v>
      </c>
      <c r="F119" s="35"/>
    </row>
    <row r="121" spans="1:13" x14ac:dyDescent="0.25">
      <c r="E121" s="1" t="s">
        <v>60</v>
      </c>
      <c r="F121" s="1" t="s">
        <v>162</v>
      </c>
      <c r="H121" s="1" t="s">
        <v>52</v>
      </c>
      <c r="I121" s="1" t="s">
        <v>279</v>
      </c>
      <c r="K121" s="5">
        <v>4985</v>
      </c>
    </row>
    <row r="122" spans="1:13" x14ac:dyDescent="0.25">
      <c r="E122" s="1" t="s">
        <v>60</v>
      </c>
      <c r="F122" s="1" t="s">
        <v>162</v>
      </c>
      <c r="H122" s="1" t="s">
        <v>54</v>
      </c>
      <c r="K122" s="5">
        <v>0</v>
      </c>
    </row>
    <row r="124" spans="1:13" x14ac:dyDescent="0.25">
      <c r="A124" s="37"/>
      <c r="B124" s="1" t="s">
        <v>164</v>
      </c>
      <c r="D124" s="62"/>
      <c r="E124" s="1" t="s">
        <v>270</v>
      </c>
      <c r="F124" s="1" t="s">
        <v>165</v>
      </c>
      <c r="H124" s="1" t="s">
        <v>52</v>
      </c>
      <c r="I124" s="1" t="s">
        <v>279</v>
      </c>
      <c r="K124" s="5">
        <v>400</v>
      </c>
    </row>
    <row r="125" spans="1:13" x14ac:dyDescent="0.25">
      <c r="E125" s="1" t="s">
        <v>270</v>
      </c>
      <c r="F125" s="1" t="s">
        <v>165</v>
      </c>
      <c r="H125" s="1" t="s">
        <v>54</v>
      </c>
      <c r="K125" s="5">
        <v>0</v>
      </c>
    </row>
    <row r="126" spans="1:13" x14ac:dyDescent="0.25">
      <c r="E126" s="1" t="s">
        <v>270</v>
      </c>
      <c r="F126" s="1" t="s">
        <v>165</v>
      </c>
      <c r="H126" s="1" t="s">
        <v>64</v>
      </c>
      <c r="K126" s="5">
        <v>0</v>
      </c>
    </row>
    <row r="127" spans="1:13" x14ac:dyDescent="0.25">
      <c r="K127" s="63"/>
      <c r="M127" s="39" t="s">
        <v>275</v>
      </c>
    </row>
    <row r="128" spans="1:13" x14ac:dyDescent="0.25">
      <c r="A128" s="37"/>
      <c r="B128" s="1" t="s">
        <v>168</v>
      </c>
      <c r="E128" s="1" t="s">
        <v>271</v>
      </c>
      <c r="F128" s="1" t="s">
        <v>165</v>
      </c>
      <c r="H128" s="1" t="s">
        <v>52</v>
      </c>
      <c r="I128" s="1" t="s">
        <v>279</v>
      </c>
      <c r="J128" s="5"/>
      <c r="M128" s="39" t="s">
        <v>274</v>
      </c>
    </row>
    <row r="129" spans="1:13" x14ac:dyDescent="0.25">
      <c r="E129" s="1" t="s">
        <v>271</v>
      </c>
      <c r="F129" s="1" t="s">
        <v>165</v>
      </c>
      <c r="G129" s="4" t="s">
        <v>170</v>
      </c>
      <c r="H129" s="1" t="s">
        <v>54</v>
      </c>
      <c r="K129" s="5">
        <v>40</v>
      </c>
      <c r="M129" s="5">
        <f>SUM(K121:K129)</f>
        <v>5425</v>
      </c>
    </row>
    <row r="131" spans="1:13" x14ac:dyDescent="0.25">
      <c r="A131" s="1" t="s">
        <v>172</v>
      </c>
      <c r="F131" s="35"/>
    </row>
    <row r="132" spans="1:13" x14ac:dyDescent="0.25">
      <c r="D132" s="35"/>
      <c r="E132" s="35"/>
    </row>
    <row r="133" spans="1:13" x14ac:dyDescent="0.25">
      <c r="B133" s="1" t="s">
        <v>153</v>
      </c>
      <c r="D133" s="1" t="s">
        <v>158</v>
      </c>
      <c r="F133" s="1" t="s">
        <v>173</v>
      </c>
      <c r="G133" s="4" t="s">
        <v>174</v>
      </c>
      <c r="H133" s="1" t="s">
        <v>52</v>
      </c>
      <c r="I133" s="1" t="s">
        <v>279</v>
      </c>
      <c r="K133" s="5">
        <f>1492+500</f>
        <v>1992</v>
      </c>
    </row>
    <row r="134" spans="1:13" x14ac:dyDescent="0.25">
      <c r="B134" s="1" t="s">
        <v>153</v>
      </c>
      <c r="D134" s="1" t="s">
        <v>158</v>
      </c>
      <c r="F134" s="1" t="s">
        <v>173</v>
      </c>
      <c r="G134" s="4" t="s">
        <v>174</v>
      </c>
      <c r="H134" s="1" t="s">
        <v>54</v>
      </c>
      <c r="K134" s="5">
        <v>0</v>
      </c>
    </row>
    <row r="135" spans="1:13" x14ac:dyDescent="0.25">
      <c r="B135" s="1" t="s">
        <v>153</v>
      </c>
      <c r="D135" s="1" t="s">
        <v>158</v>
      </c>
      <c r="F135" s="1" t="s">
        <v>173</v>
      </c>
      <c r="G135" s="4" t="s">
        <v>174</v>
      </c>
      <c r="H135" s="1" t="s">
        <v>64</v>
      </c>
      <c r="K135" s="5">
        <v>0</v>
      </c>
    </row>
    <row r="136" spans="1:13" x14ac:dyDescent="0.25">
      <c r="B136" s="1" t="s">
        <v>153</v>
      </c>
      <c r="D136" s="1" t="s">
        <v>158</v>
      </c>
      <c r="F136" s="48" t="s">
        <v>176</v>
      </c>
      <c r="G136" s="4" t="s">
        <v>174</v>
      </c>
      <c r="H136" s="1" t="s">
        <v>52</v>
      </c>
      <c r="K136" s="5">
        <v>258</v>
      </c>
    </row>
    <row r="137" spans="1:13" x14ac:dyDescent="0.25">
      <c r="B137" s="1" t="s">
        <v>153</v>
      </c>
      <c r="D137" s="1" t="s">
        <v>158</v>
      </c>
      <c r="F137" s="48" t="s">
        <v>176</v>
      </c>
      <c r="G137" s="4" t="s">
        <v>174</v>
      </c>
      <c r="H137" s="1" t="s">
        <v>54</v>
      </c>
      <c r="K137" s="5">
        <v>0</v>
      </c>
    </row>
    <row r="138" spans="1:13" x14ac:dyDescent="0.25">
      <c r="B138" s="1" t="s">
        <v>153</v>
      </c>
      <c r="D138" s="1" t="s">
        <v>158</v>
      </c>
      <c r="F138" s="48" t="s">
        <v>176</v>
      </c>
      <c r="G138" s="4" t="s">
        <v>174</v>
      </c>
      <c r="H138" s="1" t="s">
        <v>64</v>
      </c>
      <c r="K138" s="5">
        <v>0</v>
      </c>
    </row>
    <row r="139" spans="1:13" x14ac:dyDescent="0.25">
      <c r="F139" s="48"/>
      <c r="K139" s="52"/>
    </row>
    <row r="140" spans="1:13" x14ac:dyDescent="0.25">
      <c r="B140" s="1" t="s">
        <v>177</v>
      </c>
      <c r="F140" s="1" t="s">
        <v>173</v>
      </c>
      <c r="G140" s="4" t="s">
        <v>178</v>
      </c>
      <c r="H140" s="1" t="s">
        <v>52</v>
      </c>
      <c r="I140" s="1" t="s">
        <v>279</v>
      </c>
      <c r="K140" s="5">
        <f>785+184</f>
        <v>969</v>
      </c>
    </row>
    <row r="141" spans="1:13" x14ac:dyDescent="0.25">
      <c r="B141" s="1" t="s">
        <v>177</v>
      </c>
      <c r="F141" s="1" t="s">
        <v>173</v>
      </c>
      <c r="G141" s="4" t="s">
        <v>178</v>
      </c>
      <c r="H141" s="1" t="s">
        <v>54</v>
      </c>
      <c r="K141" s="5">
        <v>0</v>
      </c>
    </row>
    <row r="142" spans="1:13" x14ac:dyDescent="0.25">
      <c r="B142" s="1" t="s">
        <v>177</v>
      </c>
      <c r="F142" s="1" t="s">
        <v>173</v>
      </c>
      <c r="G142" s="4" t="s">
        <v>178</v>
      </c>
      <c r="H142" s="1" t="s">
        <v>64</v>
      </c>
      <c r="K142" s="5">
        <v>0</v>
      </c>
    </row>
    <row r="144" spans="1:13" x14ac:dyDescent="0.25">
      <c r="B144" s="1" t="s">
        <v>180</v>
      </c>
      <c r="D144" s="1" t="s">
        <v>181</v>
      </c>
      <c r="E144" s="1" t="s">
        <v>173</v>
      </c>
      <c r="F144" s="1" t="s">
        <v>182</v>
      </c>
      <c r="G144" s="4" t="s">
        <v>183</v>
      </c>
      <c r="H144" s="1" t="s">
        <v>52</v>
      </c>
      <c r="I144" s="1" t="s">
        <v>279</v>
      </c>
      <c r="K144" s="5">
        <f>5524+785</f>
        <v>6309</v>
      </c>
    </row>
    <row r="145" spans="2:11" x14ac:dyDescent="0.25">
      <c r="B145" s="1" t="s">
        <v>180</v>
      </c>
      <c r="D145" s="1" t="s">
        <v>181</v>
      </c>
      <c r="E145" s="1" t="s">
        <v>173</v>
      </c>
      <c r="F145" s="1" t="s">
        <v>182</v>
      </c>
      <c r="G145" s="4" t="s">
        <v>183</v>
      </c>
      <c r="H145" s="1" t="s">
        <v>54</v>
      </c>
      <c r="K145" s="5">
        <v>0</v>
      </c>
    </row>
    <row r="146" spans="2:11" x14ac:dyDescent="0.25">
      <c r="B146" s="1" t="s">
        <v>180</v>
      </c>
      <c r="D146" s="1" t="s">
        <v>181</v>
      </c>
      <c r="E146" s="1" t="s">
        <v>173</v>
      </c>
      <c r="F146" s="1" t="s">
        <v>182</v>
      </c>
      <c r="G146" s="4" t="s">
        <v>183</v>
      </c>
      <c r="H146" s="1" t="s">
        <v>64</v>
      </c>
      <c r="K146" s="5">
        <v>0</v>
      </c>
    </row>
    <row r="148" spans="2:11" x14ac:dyDescent="0.25">
      <c r="B148" s="1" t="s">
        <v>180</v>
      </c>
      <c r="D148" s="1" t="s">
        <v>181</v>
      </c>
      <c r="E148" s="1" t="s">
        <v>184</v>
      </c>
      <c r="F148" s="48" t="s">
        <v>185</v>
      </c>
      <c r="G148" s="4" t="s">
        <v>186</v>
      </c>
      <c r="H148" s="1" t="s">
        <v>52</v>
      </c>
      <c r="I148" s="1" t="s">
        <v>279</v>
      </c>
      <c r="K148" s="5">
        <v>380</v>
      </c>
    </row>
    <row r="149" spans="2:11" x14ac:dyDescent="0.25">
      <c r="B149" s="1" t="s">
        <v>180</v>
      </c>
      <c r="D149" s="1" t="s">
        <v>181</v>
      </c>
      <c r="E149" s="1" t="s">
        <v>184</v>
      </c>
      <c r="F149" s="48" t="s">
        <v>185</v>
      </c>
      <c r="G149" s="4" t="s">
        <v>186</v>
      </c>
      <c r="H149" s="1" t="s">
        <v>54</v>
      </c>
      <c r="K149" s="5">
        <v>0</v>
      </c>
    </row>
    <row r="150" spans="2:11" x14ac:dyDescent="0.25">
      <c r="B150" s="1" t="s">
        <v>180</v>
      </c>
      <c r="D150" s="1" t="s">
        <v>181</v>
      </c>
      <c r="E150" s="1" t="s">
        <v>184</v>
      </c>
      <c r="F150" s="48" t="s">
        <v>185</v>
      </c>
      <c r="G150" s="4" t="s">
        <v>186</v>
      </c>
      <c r="H150" s="1" t="s">
        <v>64</v>
      </c>
      <c r="K150" s="5">
        <v>0</v>
      </c>
    </row>
    <row r="151" spans="2:11" x14ac:dyDescent="0.25">
      <c r="F151" s="48"/>
    </row>
    <row r="152" spans="2:11" x14ac:dyDescent="0.25">
      <c r="B152" s="1" t="s">
        <v>180</v>
      </c>
      <c r="D152" s="1" t="s">
        <v>181</v>
      </c>
      <c r="E152" s="1" t="s">
        <v>184</v>
      </c>
      <c r="F152" s="1" t="s">
        <v>187</v>
      </c>
      <c r="G152" s="4" t="s">
        <v>188</v>
      </c>
      <c r="H152" s="1" t="s">
        <v>52</v>
      </c>
      <c r="I152" s="1" t="s">
        <v>279</v>
      </c>
      <c r="K152" s="5">
        <v>0</v>
      </c>
    </row>
    <row r="153" spans="2:11" x14ac:dyDescent="0.25">
      <c r="B153" s="1" t="s">
        <v>180</v>
      </c>
      <c r="D153" s="1" t="s">
        <v>181</v>
      </c>
      <c r="E153" s="1" t="s">
        <v>184</v>
      </c>
      <c r="F153" s="1" t="s">
        <v>187</v>
      </c>
      <c r="G153" s="4" t="s">
        <v>188</v>
      </c>
      <c r="H153" s="1" t="s">
        <v>54</v>
      </c>
      <c r="K153" s="5">
        <v>0</v>
      </c>
    </row>
    <row r="154" spans="2:11" x14ac:dyDescent="0.25">
      <c r="B154" s="1" t="s">
        <v>180</v>
      </c>
      <c r="D154" s="1" t="s">
        <v>181</v>
      </c>
      <c r="E154" s="1" t="s">
        <v>184</v>
      </c>
      <c r="F154" s="1" t="s">
        <v>187</v>
      </c>
      <c r="G154" s="4" t="s">
        <v>188</v>
      </c>
      <c r="H154" s="1" t="s">
        <v>64</v>
      </c>
      <c r="K154" s="5">
        <v>0</v>
      </c>
    </row>
    <row r="155" spans="2:11" x14ac:dyDescent="0.25">
      <c r="K155" s="27"/>
    </row>
    <row r="156" spans="2:11" x14ac:dyDescent="0.25">
      <c r="B156" s="1" t="s">
        <v>180</v>
      </c>
      <c r="D156" s="1" t="s">
        <v>181</v>
      </c>
      <c r="E156" s="1" t="s">
        <v>184</v>
      </c>
      <c r="F156" s="1" t="s">
        <v>189</v>
      </c>
      <c r="G156" s="4" t="s">
        <v>190</v>
      </c>
      <c r="H156" s="1" t="s">
        <v>52</v>
      </c>
      <c r="I156" s="1" t="s">
        <v>279</v>
      </c>
      <c r="K156" s="5">
        <v>0</v>
      </c>
    </row>
    <row r="157" spans="2:11" x14ac:dyDescent="0.25">
      <c r="B157" s="1" t="s">
        <v>180</v>
      </c>
      <c r="D157" s="1" t="s">
        <v>181</v>
      </c>
      <c r="E157" s="1" t="s">
        <v>184</v>
      </c>
      <c r="F157" s="1" t="s">
        <v>189</v>
      </c>
      <c r="G157" s="4" t="s">
        <v>190</v>
      </c>
      <c r="H157" s="1" t="s">
        <v>54</v>
      </c>
      <c r="K157" s="5">
        <v>0</v>
      </c>
    </row>
    <row r="158" spans="2:11" x14ac:dyDescent="0.25">
      <c r="B158" s="1" t="s">
        <v>180</v>
      </c>
      <c r="D158" s="1" t="s">
        <v>181</v>
      </c>
      <c r="E158" s="1" t="s">
        <v>184</v>
      </c>
      <c r="F158" s="1" t="s">
        <v>189</v>
      </c>
      <c r="G158" s="4" t="s">
        <v>190</v>
      </c>
      <c r="H158" s="1" t="s">
        <v>64</v>
      </c>
      <c r="K158" s="5">
        <v>0</v>
      </c>
    </row>
    <row r="159" spans="2:11" x14ac:dyDescent="0.25">
      <c r="K159" s="27"/>
    </row>
    <row r="160" spans="2:11" x14ac:dyDescent="0.25">
      <c r="B160" s="1" t="s">
        <v>180</v>
      </c>
      <c r="D160" s="1" t="s">
        <v>181</v>
      </c>
      <c r="E160" s="1" t="s">
        <v>191</v>
      </c>
      <c r="F160" s="1" t="s">
        <v>192</v>
      </c>
      <c r="G160" s="4" t="s">
        <v>193</v>
      </c>
      <c r="H160" s="1" t="s">
        <v>52</v>
      </c>
      <c r="I160" s="1" t="s">
        <v>279</v>
      </c>
      <c r="K160" s="5">
        <v>392</v>
      </c>
    </row>
    <row r="161" spans="2:11" x14ac:dyDescent="0.25">
      <c r="B161" s="1" t="s">
        <v>180</v>
      </c>
      <c r="D161" s="1" t="s">
        <v>181</v>
      </c>
      <c r="E161" s="1" t="s">
        <v>191</v>
      </c>
      <c r="F161" s="1" t="s">
        <v>192</v>
      </c>
      <c r="G161" s="4" t="s">
        <v>193</v>
      </c>
      <c r="H161" s="1" t="s">
        <v>54</v>
      </c>
      <c r="K161" s="5">
        <v>0</v>
      </c>
    </row>
    <row r="162" spans="2:11" x14ac:dyDescent="0.25">
      <c r="B162" s="1" t="s">
        <v>180</v>
      </c>
      <c r="D162" s="1" t="s">
        <v>181</v>
      </c>
      <c r="E162" s="1" t="s">
        <v>191</v>
      </c>
      <c r="F162" s="1" t="s">
        <v>192</v>
      </c>
      <c r="G162" s="4" t="s">
        <v>193</v>
      </c>
      <c r="H162" s="1" t="s">
        <v>64</v>
      </c>
      <c r="K162" s="5">
        <v>0</v>
      </c>
    </row>
    <row r="163" spans="2:11" x14ac:dyDescent="0.25">
      <c r="K163" s="27"/>
    </row>
    <row r="164" spans="2:11" x14ac:dyDescent="0.25">
      <c r="B164" s="1" t="s">
        <v>180</v>
      </c>
      <c r="D164" s="1" t="s">
        <v>181</v>
      </c>
      <c r="E164" s="1" t="s">
        <v>191</v>
      </c>
      <c r="F164" s="1" t="s">
        <v>194</v>
      </c>
      <c r="G164" s="4" t="s">
        <v>195</v>
      </c>
      <c r="H164" s="1" t="s">
        <v>52</v>
      </c>
      <c r="I164" s="1" t="s">
        <v>279</v>
      </c>
      <c r="K164" s="5">
        <v>0</v>
      </c>
    </row>
    <row r="165" spans="2:11" x14ac:dyDescent="0.25">
      <c r="B165" s="1" t="s">
        <v>180</v>
      </c>
      <c r="D165" s="1" t="s">
        <v>181</v>
      </c>
      <c r="E165" s="1" t="s">
        <v>191</v>
      </c>
      <c r="F165" s="1" t="s">
        <v>194</v>
      </c>
      <c r="G165" s="4" t="s">
        <v>195</v>
      </c>
      <c r="H165" s="1" t="s">
        <v>54</v>
      </c>
      <c r="K165" s="5">
        <v>0</v>
      </c>
    </row>
    <row r="166" spans="2:11" x14ac:dyDescent="0.25">
      <c r="B166" s="1" t="s">
        <v>180</v>
      </c>
      <c r="D166" s="1" t="s">
        <v>181</v>
      </c>
      <c r="E166" s="1" t="s">
        <v>191</v>
      </c>
      <c r="F166" s="1" t="s">
        <v>194</v>
      </c>
      <c r="G166" s="4" t="s">
        <v>195</v>
      </c>
      <c r="H166" s="1" t="s">
        <v>64</v>
      </c>
      <c r="K166" s="5">
        <v>0</v>
      </c>
    </row>
    <row r="167" spans="2:11" x14ac:dyDescent="0.25">
      <c r="K167" s="27"/>
    </row>
    <row r="168" spans="2:11" x14ac:dyDescent="0.25">
      <c r="B168" s="1" t="s">
        <v>180</v>
      </c>
      <c r="D168" s="1" t="s">
        <v>181</v>
      </c>
      <c r="E168" s="1" t="s">
        <v>191</v>
      </c>
      <c r="F168" s="1" t="s">
        <v>196</v>
      </c>
      <c r="G168" s="4" t="s">
        <v>197</v>
      </c>
      <c r="H168" s="1" t="s">
        <v>52</v>
      </c>
      <c r="I168" s="1" t="s">
        <v>279</v>
      </c>
      <c r="K168" s="5">
        <v>0</v>
      </c>
    </row>
    <row r="169" spans="2:11" x14ac:dyDescent="0.25">
      <c r="B169" s="1" t="s">
        <v>180</v>
      </c>
      <c r="D169" s="1" t="s">
        <v>181</v>
      </c>
      <c r="E169" s="1" t="s">
        <v>191</v>
      </c>
      <c r="F169" s="1" t="s">
        <v>196</v>
      </c>
      <c r="G169" s="4" t="s">
        <v>197</v>
      </c>
      <c r="H169" s="1" t="s">
        <v>54</v>
      </c>
      <c r="K169" s="5">
        <v>0</v>
      </c>
    </row>
    <row r="170" spans="2:11" x14ac:dyDescent="0.25">
      <c r="B170" s="1" t="s">
        <v>180</v>
      </c>
      <c r="D170" s="1" t="s">
        <v>181</v>
      </c>
      <c r="E170" s="1" t="s">
        <v>191</v>
      </c>
      <c r="F170" s="1" t="s">
        <v>196</v>
      </c>
      <c r="G170" s="4" t="s">
        <v>197</v>
      </c>
      <c r="H170" s="1" t="s">
        <v>64</v>
      </c>
      <c r="K170" s="5">
        <v>0</v>
      </c>
    </row>
    <row r="171" spans="2:11" x14ac:dyDescent="0.25">
      <c r="K171" s="27"/>
    </row>
    <row r="172" spans="2:11" x14ac:dyDescent="0.25">
      <c r="B172" s="1" t="s">
        <v>180</v>
      </c>
      <c r="D172" s="1" t="s">
        <v>181</v>
      </c>
      <c r="E172" s="1" t="s">
        <v>198</v>
      </c>
      <c r="F172" s="1" t="s">
        <v>199</v>
      </c>
      <c r="G172" s="4" t="s">
        <v>200</v>
      </c>
      <c r="H172" s="1" t="s">
        <v>52</v>
      </c>
      <c r="I172" s="1" t="s">
        <v>279</v>
      </c>
      <c r="K172" s="5">
        <v>323</v>
      </c>
    </row>
    <row r="173" spans="2:11" x14ac:dyDescent="0.25">
      <c r="B173" s="1" t="s">
        <v>180</v>
      </c>
      <c r="D173" s="1" t="s">
        <v>181</v>
      </c>
      <c r="E173" s="1" t="s">
        <v>198</v>
      </c>
      <c r="F173" s="1" t="s">
        <v>199</v>
      </c>
      <c r="G173" s="4" t="s">
        <v>200</v>
      </c>
      <c r="H173" s="1" t="s">
        <v>54</v>
      </c>
      <c r="K173" s="5">
        <v>0</v>
      </c>
    </row>
    <row r="174" spans="2:11" x14ac:dyDescent="0.25">
      <c r="B174" s="1" t="s">
        <v>180</v>
      </c>
      <c r="D174" s="1" t="s">
        <v>181</v>
      </c>
      <c r="E174" s="1" t="s">
        <v>198</v>
      </c>
      <c r="F174" s="1" t="s">
        <v>199</v>
      </c>
      <c r="G174" s="4" t="s">
        <v>200</v>
      </c>
      <c r="H174" s="1" t="s">
        <v>64</v>
      </c>
      <c r="K174" s="5">
        <v>0</v>
      </c>
    </row>
    <row r="175" spans="2:11" x14ac:dyDescent="0.25">
      <c r="K175" s="27"/>
    </row>
    <row r="176" spans="2:11" x14ac:dyDescent="0.25">
      <c r="B176" s="1" t="s">
        <v>180</v>
      </c>
      <c r="D176" s="1" t="s">
        <v>181</v>
      </c>
      <c r="E176" s="1" t="s">
        <v>198</v>
      </c>
      <c r="F176" s="1" t="s">
        <v>201</v>
      </c>
      <c r="G176" s="4" t="s">
        <v>202</v>
      </c>
      <c r="H176" s="1" t="s">
        <v>52</v>
      </c>
      <c r="I176" s="1" t="s">
        <v>279</v>
      </c>
      <c r="K176" s="5">
        <v>0</v>
      </c>
    </row>
    <row r="177" spans="2:11" x14ac:dyDescent="0.25">
      <c r="B177" s="1" t="s">
        <v>180</v>
      </c>
      <c r="D177" s="1" t="s">
        <v>181</v>
      </c>
      <c r="E177" s="1" t="s">
        <v>198</v>
      </c>
      <c r="F177" s="1" t="s">
        <v>201</v>
      </c>
      <c r="G177" s="4" t="s">
        <v>202</v>
      </c>
      <c r="H177" s="1" t="s">
        <v>54</v>
      </c>
      <c r="K177" s="5">
        <v>0</v>
      </c>
    </row>
    <row r="178" spans="2:11" x14ac:dyDescent="0.25">
      <c r="B178" s="1" t="s">
        <v>180</v>
      </c>
      <c r="D178" s="1" t="s">
        <v>181</v>
      </c>
      <c r="E178" s="1" t="s">
        <v>198</v>
      </c>
      <c r="F178" s="1" t="s">
        <v>201</v>
      </c>
      <c r="G178" s="4" t="s">
        <v>202</v>
      </c>
      <c r="H178" s="1" t="s">
        <v>64</v>
      </c>
      <c r="K178" s="5">
        <v>0</v>
      </c>
    </row>
    <row r="179" spans="2:11" x14ac:dyDescent="0.25">
      <c r="K179" s="27"/>
    </row>
    <row r="180" spans="2:11" x14ac:dyDescent="0.25">
      <c r="B180" s="1" t="s">
        <v>180</v>
      </c>
      <c r="D180" s="1" t="s">
        <v>181</v>
      </c>
      <c r="E180" s="1" t="s">
        <v>198</v>
      </c>
      <c r="F180" s="1" t="s">
        <v>203</v>
      </c>
      <c r="G180" s="4" t="s">
        <v>204</v>
      </c>
      <c r="H180" s="1" t="s">
        <v>52</v>
      </c>
      <c r="I180" s="1" t="s">
        <v>279</v>
      </c>
      <c r="K180" s="5">
        <v>0</v>
      </c>
    </row>
    <row r="181" spans="2:11" x14ac:dyDescent="0.25">
      <c r="B181" s="1" t="s">
        <v>180</v>
      </c>
      <c r="D181" s="1" t="s">
        <v>181</v>
      </c>
      <c r="E181" s="1" t="s">
        <v>198</v>
      </c>
      <c r="F181" s="1" t="s">
        <v>203</v>
      </c>
      <c r="G181" s="4" t="s">
        <v>204</v>
      </c>
      <c r="H181" s="1" t="s">
        <v>54</v>
      </c>
      <c r="K181" s="5">
        <v>0</v>
      </c>
    </row>
    <row r="182" spans="2:11" x14ac:dyDescent="0.25">
      <c r="B182" s="1" t="s">
        <v>180</v>
      </c>
      <c r="D182" s="1" t="s">
        <v>181</v>
      </c>
      <c r="E182" s="1" t="s">
        <v>198</v>
      </c>
      <c r="F182" s="1" t="s">
        <v>203</v>
      </c>
      <c r="G182" s="4" t="s">
        <v>204</v>
      </c>
      <c r="H182" s="1" t="s">
        <v>64</v>
      </c>
      <c r="K182" s="5">
        <v>0</v>
      </c>
    </row>
    <row r="183" spans="2:11" x14ac:dyDescent="0.25">
      <c r="K183" s="27"/>
    </row>
    <row r="184" spans="2:11" x14ac:dyDescent="0.25">
      <c r="B184" s="1" t="s">
        <v>180</v>
      </c>
      <c r="D184" s="1" t="s">
        <v>181</v>
      </c>
      <c r="E184" s="1" t="s">
        <v>198</v>
      </c>
      <c r="F184" s="1" t="s">
        <v>205</v>
      </c>
      <c r="G184" s="4" t="s">
        <v>206</v>
      </c>
      <c r="H184" s="1" t="s">
        <v>52</v>
      </c>
      <c r="I184" s="1" t="s">
        <v>279</v>
      </c>
      <c r="K184" s="5">
        <v>0</v>
      </c>
    </row>
    <row r="185" spans="2:11" x14ac:dyDescent="0.25">
      <c r="B185" s="1" t="s">
        <v>180</v>
      </c>
      <c r="D185" s="1" t="s">
        <v>181</v>
      </c>
      <c r="E185" s="1" t="s">
        <v>198</v>
      </c>
      <c r="F185" s="1" t="s">
        <v>205</v>
      </c>
      <c r="G185" s="4" t="s">
        <v>206</v>
      </c>
      <c r="H185" s="1" t="s">
        <v>54</v>
      </c>
      <c r="K185" s="5">
        <v>0</v>
      </c>
    </row>
    <row r="186" spans="2:11" x14ac:dyDescent="0.25">
      <c r="B186" s="1" t="s">
        <v>180</v>
      </c>
      <c r="D186" s="1" t="s">
        <v>181</v>
      </c>
      <c r="E186" s="1" t="s">
        <v>198</v>
      </c>
      <c r="F186" s="1" t="s">
        <v>205</v>
      </c>
      <c r="G186" s="4" t="s">
        <v>206</v>
      </c>
      <c r="H186" s="1" t="s">
        <v>64</v>
      </c>
      <c r="K186" s="5">
        <v>0</v>
      </c>
    </row>
    <row r="187" spans="2:11" x14ac:dyDescent="0.25">
      <c r="K187" s="27"/>
    </row>
    <row r="188" spans="2:11" x14ac:dyDescent="0.25">
      <c r="B188" s="1" t="s">
        <v>180</v>
      </c>
      <c r="D188" s="1" t="s">
        <v>181</v>
      </c>
      <c r="E188" s="1" t="s">
        <v>198</v>
      </c>
      <c r="F188" s="1" t="s">
        <v>207</v>
      </c>
      <c r="G188" s="4" t="s">
        <v>208</v>
      </c>
      <c r="H188" s="1" t="s">
        <v>52</v>
      </c>
      <c r="I188" s="1" t="s">
        <v>279</v>
      </c>
      <c r="K188" s="5">
        <v>0</v>
      </c>
    </row>
    <row r="189" spans="2:11" x14ac:dyDescent="0.25">
      <c r="B189" s="1" t="s">
        <v>180</v>
      </c>
      <c r="D189" s="1" t="s">
        <v>181</v>
      </c>
      <c r="E189" s="1" t="s">
        <v>198</v>
      </c>
      <c r="F189" s="1" t="s">
        <v>207</v>
      </c>
      <c r="G189" s="4" t="s">
        <v>208</v>
      </c>
      <c r="H189" s="1" t="s">
        <v>54</v>
      </c>
      <c r="K189" s="5">
        <v>0</v>
      </c>
    </row>
    <row r="190" spans="2:11" x14ac:dyDescent="0.25">
      <c r="B190" s="1" t="s">
        <v>180</v>
      </c>
      <c r="D190" s="1" t="s">
        <v>181</v>
      </c>
      <c r="E190" s="1" t="s">
        <v>198</v>
      </c>
      <c r="F190" s="1" t="s">
        <v>207</v>
      </c>
      <c r="G190" s="4" t="s">
        <v>208</v>
      </c>
      <c r="H190" s="1" t="s">
        <v>64</v>
      </c>
      <c r="K190" s="5">
        <v>0</v>
      </c>
    </row>
    <row r="191" spans="2:11" x14ac:dyDescent="0.25">
      <c r="K191" s="27"/>
    </row>
    <row r="192" spans="2:11" x14ac:dyDescent="0.25">
      <c r="B192" s="1" t="s">
        <v>180</v>
      </c>
      <c r="D192" s="1" t="s">
        <v>181</v>
      </c>
      <c r="E192" s="1" t="s">
        <v>198</v>
      </c>
      <c r="F192" s="1" t="s">
        <v>209</v>
      </c>
      <c r="G192" s="4" t="s">
        <v>210</v>
      </c>
      <c r="H192" s="1" t="s">
        <v>52</v>
      </c>
      <c r="I192" s="1" t="s">
        <v>279</v>
      </c>
      <c r="K192" s="5">
        <v>0</v>
      </c>
    </row>
    <row r="193" spans="2:11" x14ac:dyDescent="0.25">
      <c r="B193" s="1" t="s">
        <v>180</v>
      </c>
      <c r="D193" s="1" t="s">
        <v>181</v>
      </c>
      <c r="E193" s="1" t="s">
        <v>198</v>
      </c>
      <c r="F193" s="1" t="s">
        <v>209</v>
      </c>
      <c r="G193" s="4" t="s">
        <v>210</v>
      </c>
      <c r="H193" s="1" t="s">
        <v>54</v>
      </c>
      <c r="K193" s="5">
        <v>0</v>
      </c>
    </row>
    <row r="194" spans="2:11" x14ac:dyDescent="0.25">
      <c r="B194" s="1" t="s">
        <v>180</v>
      </c>
      <c r="D194" s="1" t="s">
        <v>181</v>
      </c>
      <c r="E194" s="1" t="s">
        <v>198</v>
      </c>
      <c r="F194" s="1" t="s">
        <v>209</v>
      </c>
      <c r="G194" s="4" t="s">
        <v>210</v>
      </c>
      <c r="H194" s="1" t="s">
        <v>64</v>
      </c>
      <c r="K194" s="5">
        <v>0</v>
      </c>
    </row>
    <row r="195" spans="2:11" ht="13.5" customHeight="1" x14ac:dyDescent="0.25">
      <c r="K195" s="27"/>
    </row>
    <row r="196" spans="2:11" x14ac:dyDescent="0.25">
      <c r="B196" s="1" t="s">
        <v>180</v>
      </c>
      <c r="D196" s="1" t="s">
        <v>181</v>
      </c>
      <c r="E196" s="1" t="s">
        <v>211</v>
      </c>
      <c r="F196" s="1" t="s">
        <v>212</v>
      </c>
      <c r="G196" s="4" t="s">
        <v>213</v>
      </c>
      <c r="H196" s="1" t="s">
        <v>52</v>
      </c>
      <c r="I196" s="1" t="s">
        <v>279</v>
      </c>
      <c r="K196" s="5">
        <v>297</v>
      </c>
    </row>
    <row r="197" spans="2:11" x14ac:dyDescent="0.25">
      <c r="B197" s="1" t="s">
        <v>180</v>
      </c>
      <c r="D197" s="1" t="s">
        <v>181</v>
      </c>
      <c r="E197" s="1" t="s">
        <v>211</v>
      </c>
      <c r="F197" s="1" t="s">
        <v>212</v>
      </c>
      <c r="G197" s="4" t="s">
        <v>213</v>
      </c>
      <c r="H197" s="1" t="s">
        <v>54</v>
      </c>
      <c r="K197" s="5">
        <v>0</v>
      </c>
    </row>
    <row r="198" spans="2:11" x14ac:dyDescent="0.25">
      <c r="B198" s="1" t="s">
        <v>180</v>
      </c>
      <c r="D198" s="1" t="s">
        <v>181</v>
      </c>
      <c r="E198" s="1" t="s">
        <v>211</v>
      </c>
      <c r="F198" s="1" t="s">
        <v>212</v>
      </c>
      <c r="G198" s="4" t="s">
        <v>213</v>
      </c>
      <c r="H198" s="1" t="s">
        <v>64</v>
      </c>
      <c r="K198" s="5">
        <v>0</v>
      </c>
    </row>
    <row r="199" spans="2:11" x14ac:dyDescent="0.25">
      <c r="K199" s="27"/>
    </row>
    <row r="200" spans="2:11" x14ac:dyDescent="0.25">
      <c r="B200" s="1" t="s">
        <v>180</v>
      </c>
      <c r="D200" s="1" t="s">
        <v>181</v>
      </c>
      <c r="E200" s="1" t="s">
        <v>211</v>
      </c>
      <c r="F200" s="1" t="s">
        <v>214</v>
      </c>
      <c r="G200" s="4" t="s">
        <v>215</v>
      </c>
      <c r="H200" s="1" t="s">
        <v>52</v>
      </c>
      <c r="I200" s="1" t="s">
        <v>279</v>
      </c>
      <c r="K200" s="5">
        <v>0</v>
      </c>
    </row>
    <row r="201" spans="2:11" x14ac:dyDescent="0.25">
      <c r="B201" s="1" t="s">
        <v>180</v>
      </c>
      <c r="D201" s="1" t="s">
        <v>181</v>
      </c>
      <c r="E201" s="1" t="s">
        <v>211</v>
      </c>
      <c r="F201" s="1" t="s">
        <v>214</v>
      </c>
      <c r="G201" s="4" t="s">
        <v>215</v>
      </c>
      <c r="H201" s="1" t="s">
        <v>54</v>
      </c>
      <c r="K201" s="5">
        <v>0</v>
      </c>
    </row>
    <row r="202" spans="2:11" x14ac:dyDescent="0.25">
      <c r="B202" s="1" t="s">
        <v>180</v>
      </c>
      <c r="D202" s="1" t="s">
        <v>181</v>
      </c>
      <c r="E202" s="1" t="s">
        <v>211</v>
      </c>
      <c r="F202" s="1" t="s">
        <v>214</v>
      </c>
      <c r="G202" s="4" t="s">
        <v>215</v>
      </c>
      <c r="H202" s="1" t="s">
        <v>64</v>
      </c>
      <c r="K202" s="5">
        <v>0</v>
      </c>
    </row>
    <row r="203" spans="2:11" x14ac:dyDescent="0.25">
      <c r="K203" s="27"/>
    </row>
    <row r="204" spans="2:11" x14ac:dyDescent="0.25">
      <c r="B204" s="1" t="s">
        <v>180</v>
      </c>
      <c r="D204" s="1" t="s">
        <v>181</v>
      </c>
      <c r="E204" s="1" t="s">
        <v>216</v>
      </c>
      <c r="F204" s="1" t="s">
        <v>217</v>
      </c>
      <c r="G204" s="4" t="s">
        <v>218</v>
      </c>
      <c r="H204" s="1" t="s">
        <v>52</v>
      </c>
      <c r="I204" s="1" t="s">
        <v>279</v>
      </c>
      <c r="K204" s="5">
        <v>358</v>
      </c>
    </row>
    <row r="205" spans="2:11" x14ac:dyDescent="0.25">
      <c r="B205" s="1" t="s">
        <v>180</v>
      </c>
      <c r="D205" s="1" t="s">
        <v>181</v>
      </c>
      <c r="E205" s="1" t="s">
        <v>216</v>
      </c>
      <c r="F205" s="1" t="s">
        <v>217</v>
      </c>
      <c r="G205" s="4" t="s">
        <v>218</v>
      </c>
      <c r="H205" s="1" t="s">
        <v>54</v>
      </c>
      <c r="K205" s="5">
        <v>0</v>
      </c>
    </row>
    <row r="206" spans="2:11" x14ac:dyDescent="0.25">
      <c r="B206" s="1" t="s">
        <v>180</v>
      </c>
      <c r="D206" s="1" t="s">
        <v>181</v>
      </c>
      <c r="E206" s="1" t="s">
        <v>216</v>
      </c>
      <c r="F206" s="1" t="s">
        <v>217</v>
      </c>
      <c r="G206" s="4" t="s">
        <v>218</v>
      </c>
      <c r="H206" s="1" t="s">
        <v>64</v>
      </c>
      <c r="K206" s="5">
        <v>0</v>
      </c>
    </row>
    <row r="207" spans="2:11" x14ac:dyDescent="0.25">
      <c r="K207" s="27"/>
    </row>
    <row r="208" spans="2:11" x14ac:dyDescent="0.25">
      <c r="B208" s="1" t="s">
        <v>180</v>
      </c>
      <c r="D208" s="1" t="s">
        <v>181</v>
      </c>
      <c r="E208" s="1" t="s">
        <v>216</v>
      </c>
      <c r="F208" s="1" t="s">
        <v>219</v>
      </c>
      <c r="G208" s="4" t="s">
        <v>220</v>
      </c>
      <c r="H208" s="1" t="s">
        <v>52</v>
      </c>
      <c r="I208" s="1" t="s">
        <v>279</v>
      </c>
      <c r="K208" s="5">
        <v>0</v>
      </c>
    </row>
    <row r="209" spans="2:11" x14ac:dyDescent="0.25">
      <c r="B209" s="1" t="s">
        <v>180</v>
      </c>
      <c r="D209" s="1" t="s">
        <v>181</v>
      </c>
      <c r="E209" s="1" t="s">
        <v>216</v>
      </c>
      <c r="F209" s="1" t="s">
        <v>219</v>
      </c>
      <c r="G209" s="4" t="s">
        <v>220</v>
      </c>
      <c r="H209" s="1" t="s">
        <v>54</v>
      </c>
      <c r="K209" s="5">
        <v>0</v>
      </c>
    </row>
    <row r="210" spans="2:11" x14ac:dyDescent="0.25">
      <c r="B210" s="1" t="s">
        <v>180</v>
      </c>
      <c r="D210" s="1" t="s">
        <v>181</v>
      </c>
      <c r="E210" s="1" t="s">
        <v>216</v>
      </c>
      <c r="F210" s="1" t="s">
        <v>219</v>
      </c>
      <c r="G210" s="4" t="s">
        <v>220</v>
      </c>
      <c r="H210" s="1" t="s">
        <v>64</v>
      </c>
      <c r="K210" s="5">
        <v>0</v>
      </c>
    </row>
    <row r="211" spans="2:11" x14ac:dyDescent="0.25">
      <c r="K211" s="27"/>
    </row>
    <row r="212" spans="2:11" x14ac:dyDescent="0.25">
      <c r="B212" s="1" t="s">
        <v>180</v>
      </c>
      <c r="D212" s="1" t="s">
        <v>181</v>
      </c>
      <c r="E212" s="1" t="s">
        <v>221</v>
      </c>
      <c r="F212" s="1" t="s">
        <v>222</v>
      </c>
      <c r="G212" s="4" t="s">
        <v>223</v>
      </c>
      <c r="H212" s="1" t="s">
        <v>52</v>
      </c>
      <c r="I212" s="1" t="s">
        <v>279</v>
      </c>
      <c r="K212" s="5">
        <v>667</v>
      </c>
    </row>
    <row r="213" spans="2:11" x14ac:dyDescent="0.25">
      <c r="B213" s="1" t="s">
        <v>180</v>
      </c>
      <c r="D213" s="1" t="s">
        <v>181</v>
      </c>
      <c r="E213" s="1" t="s">
        <v>221</v>
      </c>
      <c r="F213" s="1" t="s">
        <v>222</v>
      </c>
      <c r="G213" s="4" t="s">
        <v>223</v>
      </c>
      <c r="H213" s="1" t="s">
        <v>54</v>
      </c>
      <c r="K213" s="5">
        <v>0</v>
      </c>
    </row>
    <row r="214" spans="2:11" x14ac:dyDescent="0.25">
      <c r="B214" s="1" t="s">
        <v>180</v>
      </c>
      <c r="D214" s="1" t="s">
        <v>181</v>
      </c>
      <c r="E214" s="1" t="s">
        <v>221</v>
      </c>
      <c r="F214" s="1" t="s">
        <v>222</v>
      </c>
      <c r="G214" s="4" t="s">
        <v>223</v>
      </c>
      <c r="H214" s="1" t="s">
        <v>64</v>
      </c>
      <c r="K214" s="5">
        <v>0</v>
      </c>
    </row>
    <row r="215" spans="2:11" x14ac:dyDescent="0.25">
      <c r="K215" s="27"/>
    </row>
    <row r="216" spans="2:11" x14ac:dyDescent="0.25">
      <c r="B216" s="1" t="s">
        <v>180</v>
      </c>
      <c r="D216" s="1" t="s">
        <v>181</v>
      </c>
      <c r="E216" s="1" t="s">
        <v>221</v>
      </c>
      <c r="F216" s="1" t="s">
        <v>224</v>
      </c>
      <c r="G216" s="4" t="s">
        <v>225</v>
      </c>
      <c r="H216" s="1" t="s">
        <v>52</v>
      </c>
      <c r="I216" s="1" t="s">
        <v>279</v>
      </c>
      <c r="K216" s="5">
        <v>0</v>
      </c>
    </row>
    <row r="217" spans="2:11" x14ac:dyDescent="0.25">
      <c r="B217" s="1" t="s">
        <v>180</v>
      </c>
      <c r="D217" s="1" t="s">
        <v>181</v>
      </c>
      <c r="E217" s="1" t="s">
        <v>221</v>
      </c>
      <c r="F217" s="1" t="s">
        <v>224</v>
      </c>
      <c r="G217" s="4" t="s">
        <v>225</v>
      </c>
      <c r="H217" s="1" t="s">
        <v>54</v>
      </c>
      <c r="K217" s="5">
        <v>0</v>
      </c>
    </row>
    <row r="218" spans="2:11" x14ac:dyDescent="0.25">
      <c r="B218" s="1" t="s">
        <v>180</v>
      </c>
      <c r="D218" s="1" t="s">
        <v>181</v>
      </c>
      <c r="E218" s="1" t="s">
        <v>221</v>
      </c>
      <c r="F218" s="1" t="s">
        <v>224</v>
      </c>
      <c r="G218" s="4" t="s">
        <v>225</v>
      </c>
      <c r="H218" s="1" t="s">
        <v>64</v>
      </c>
      <c r="K218" s="5">
        <v>0</v>
      </c>
    </row>
    <row r="219" spans="2:11" x14ac:dyDescent="0.25">
      <c r="K219" s="27"/>
    </row>
    <row r="220" spans="2:11" x14ac:dyDescent="0.25">
      <c r="B220" s="1" t="s">
        <v>180</v>
      </c>
      <c r="D220" s="1" t="s">
        <v>181</v>
      </c>
      <c r="E220" s="1" t="s">
        <v>221</v>
      </c>
      <c r="F220" s="1" t="s">
        <v>226</v>
      </c>
      <c r="G220" s="4" t="s">
        <v>227</v>
      </c>
      <c r="H220" s="1" t="s">
        <v>52</v>
      </c>
      <c r="I220" s="1" t="s">
        <v>279</v>
      </c>
      <c r="K220" s="5">
        <v>0</v>
      </c>
    </row>
    <row r="221" spans="2:11" x14ac:dyDescent="0.25">
      <c r="B221" s="1" t="s">
        <v>180</v>
      </c>
      <c r="D221" s="1" t="s">
        <v>181</v>
      </c>
      <c r="E221" s="1" t="s">
        <v>221</v>
      </c>
      <c r="F221" s="1" t="s">
        <v>226</v>
      </c>
      <c r="G221" s="4" t="s">
        <v>227</v>
      </c>
      <c r="H221" s="1" t="s">
        <v>54</v>
      </c>
      <c r="K221" s="5">
        <v>0</v>
      </c>
    </row>
    <row r="222" spans="2:11" x14ac:dyDescent="0.25">
      <c r="B222" s="1" t="s">
        <v>180</v>
      </c>
      <c r="D222" s="1" t="s">
        <v>181</v>
      </c>
      <c r="E222" s="1" t="s">
        <v>221</v>
      </c>
      <c r="F222" s="1" t="s">
        <v>226</v>
      </c>
      <c r="G222" s="4" t="s">
        <v>227</v>
      </c>
      <c r="H222" s="1" t="s">
        <v>64</v>
      </c>
      <c r="K222" s="5">
        <v>0</v>
      </c>
    </row>
    <row r="223" spans="2:11" x14ac:dyDescent="0.25">
      <c r="K223" s="27"/>
    </row>
    <row r="224" spans="2:11" x14ac:dyDescent="0.25">
      <c r="B224" s="1" t="s">
        <v>180</v>
      </c>
      <c r="D224" s="1" t="s">
        <v>181</v>
      </c>
      <c r="E224" s="1" t="s">
        <v>221</v>
      </c>
      <c r="F224" s="1" t="s">
        <v>228</v>
      </c>
      <c r="G224" s="4" t="s">
        <v>229</v>
      </c>
      <c r="H224" s="1" t="s">
        <v>52</v>
      </c>
      <c r="I224" s="1" t="s">
        <v>279</v>
      </c>
      <c r="K224" s="5">
        <v>0</v>
      </c>
    </row>
    <row r="225" spans="2:11" x14ac:dyDescent="0.25">
      <c r="B225" s="1" t="s">
        <v>180</v>
      </c>
      <c r="D225" s="1" t="s">
        <v>181</v>
      </c>
      <c r="E225" s="1" t="s">
        <v>221</v>
      </c>
      <c r="F225" s="1" t="s">
        <v>228</v>
      </c>
      <c r="G225" s="4" t="s">
        <v>229</v>
      </c>
      <c r="H225" s="1" t="s">
        <v>54</v>
      </c>
      <c r="K225" s="5">
        <v>0</v>
      </c>
    </row>
    <row r="226" spans="2:11" x14ac:dyDescent="0.25">
      <c r="B226" s="1" t="s">
        <v>180</v>
      </c>
      <c r="D226" s="1" t="s">
        <v>181</v>
      </c>
      <c r="E226" s="1" t="s">
        <v>221</v>
      </c>
      <c r="F226" s="1" t="s">
        <v>228</v>
      </c>
      <c r="G226" s="4" t="s">
        <v>229</v>
      </c>
      <c r="H226" s="1" t="s">
        <v>64</v>
      </c>
      <c r="K226" s="5">
        <v>0</v>
      </c>
    </row>
    <row r="227" spans="2:11" x14ac:dyDescent="0.25">
      <c r="K227" s="27"/>
    </row>
    <row r="228" spans="2:11" x14ac:dyDescent="0.25">
      <c r="B228" s="1" t="s">
        <v>180</v>
      </c>
      <c r="D228" s="1" t="s">
        <v>181</v>
      </c>
      <c r="E228" s="1" t="s">
        <v>221</v>
      </c>
      <c r="F228" s="1" t="s">
        <v>230</v>
      </c>
      <c r="G228" s="4" t="s">
        <v>231</v>
      </c>
      <c r="H228" s="1" t="s">
        <v>52</v>
      </c>
      <c r="I228" s="1" t="s">
        <v>279</v>
      </c>
      <c r="K228" s="5">
        <v>0</v>
      </c>
    </row>
    <row r="229" spans="2:11" x14ac:dyDescent="0.25">
      <c r="B229" s="1" t="s">
        <v>180</v>
      </c>
      <c r="D229" s="1" t="s">
        <v>181</v>
      </c>
      <c r="E229" s="1" t="s">
        <v>221</v>
      </c>
      <c r="F229" s="1" t="s">
        <v>230</v>
      </c>
      <c r="G229" s="4" t="s">
        <v>231</v>
      </c>
      <c r="H229" s="1" t="s">
        <v>54</v>
      </c>
      <c r="K229" s="5">
        <v>0</v>
      </c>
    </row>
    <row r="230" spans="2:11" x14ac:dyDescent="0.25">
      <c r="B230" s="1" t="s">
        <v>180</v>
      </c>
      <c r="D230" s="1" t="s">
        <v>181</v>
      </c>
      <c r="E230" s="1" t="s">
        <v>221</v>
      </c>
      <c r="F230" s="1" t="s">
        <v>230</v>
      </c>
      <c r="G230" s="4" t="s">
        <v>231</v>
      </c>
      <c r="H230" s="1" t="s">
        <v>64</v>
      </c>
      <c r="K230" s="5">
        <v>0</v>
      </c>
    </row>
    <row r="231" spans="2:11" x14ac:dyDescent="0.25">
      <c r="K231" s="27"/>
    </row>
    <row r="232" spans="2:11" x14ac:dyDescent="0.25">
      <c r="B232" s="1" t="s">
        <v>180</v>
      </c>
      <c r="D232" s="1" t="s">
        <v>181</v>
      </c>
      <c r="E232" s="1" t="s">
        <v>221</v>
      </c>
      <c r="F232" s="1" t="s">
        <v>232</v>
      </c>
      <c r="G232" s="4" t="s">
        <v>233</v>
      </c>
      <c r="H232" s="1" t="s">
        <v>52</v>
      </c>
      <c r="I232" s="1" t="s">
        <v>279</v>
      </c>
      <c r="K232" s="5">
        <v>0</v>
      </c>
    </row>
    <row r="233" spans="2:11" x14ac:dyDescent="0.25">
      <c r="B233" s="1" t="s">
        <v>180</v>
      </c>
      <c r="D233" s="1" t="s">
        <v>181</v>
      </c>
      <c r="E233" s="1" t="s">
        <v>221</v>
      </c>
      <c r="F233" s="1" t="s">
        <v>232</v>
      </c>
      <c r="G233" s="4" t="s">
        <v>233</v>
      </c>
      <c r="H233" s="1" t="s">
        <v>54</v>
      </c>
      <c r="K233" s="5">
        <v>0</v>
      </c>
    </row>
    <row r="234" spans="2:11" x14ac:dyDescent="0.25">
      <c r="B234" s="1" t="s">
        <v>180</v>
      </c>
      <c r="D234" s="1" t="s">
        <v>181</v>
      </c>
      <c r="E234" s="1" t="s">
        <v>221</v>
      </c>
      <c r="F234" s="1" t="s">
        <v>232</v>
      </c>
      <c r="G234" s="4" t="s">
        <v>233</v>
      </c>
      <c r="H234" s="1" t="s">
        <v>64</v>
      </c>
      <c r="K234" s="5">
        <v>0</v>
      </c>
    </row>
    <row r="235" spans="2:11" x14ac:dyDescent="0.25">
      <c r="K235" s="27"/>
    </row>
    <row r="236" spans="2:11" x14ac:dyDescent="0.25">
      <c r="B236" s="1" t="s">
        <v>180</v>
      </c>
      <c r="D236" s="1" t="s">
        <v>181</v>
      </c>
      <c r="E236" s="1" t="s">
        <v>221</v>
      </c>
      <c r="F236" s="1" t="s">
        <v>234</v>
      </c>
      <c r="G236" s="4" t="s">
        <v>235</v>
      </c>
      <c r="H236" s="1" t="s">
        <v>52</v>
      </c>
      <c r="I236" s="1" t="s">
        <v>279</v>
      </c>
      <c r="K236" s="5">
        <v>0</v>
      </c>
    </row>
    <row r="237" spans="2:11" x14ac:dyDescent="0.25">
      <c r="B237" s="1" t="s">
        <v>180</v>
      </c>
      <c r="D237" s="1" t="s">
        <v>181</v>
      </c>
      <c r="E237" s="1" t="s">
        <v>221</v>
      </c>
      <c r="F237" s="1" t="s">
        <v>234</v>
      </c>
      <c r="G237" s="4" t="s">
        <v>235</v>
      </c>
      <c r="H237" s="1" t="s">
        <v>54</v>
      </c>
      <c r="K237" s="5">
        <v>0</v>
      </c>
    </row>
    <row r="238" spans="2:11" x14ac:dyDescent="0.25">
      <c r="B238" s="1" t="s">
        <v>180</v>
      </c>
      <c r="D238" s="1" t="s">
        <v>181</v>
      </c>
      <c r="E238" s="1" t="s">
        <v>221</v>
      </c>
      <c r="F238" s="1" t="s">
        <v>234</v>
      </c>
      <c r="G238" s="4" t="s">
        <v>235</v>
      </c>
      <c r="H238" s="1" t="s">
        <v>64</v>
      </c>
      <c r="K238" s="5">
        <v>0</v>
      </c>
    </row>
    <row r="239" spans="2:11" x14ac:dyDescent="0.25">
      <c r="K239" s="27"/>
    </row>
    <row r="240" spans="2:11" x14ac:dyDescent="0.25">
      <c r="B240" s="1" t="s">
        <v>180</v>
      </c>
      <c r="D240" s="1" t="s">
        <v>181</v>
      </c>
      <c r="E240" s="1" t="s">
        <v>221</v>
      </c>
      <c r="F240" s="1" t="s">
        <v>236</v>
      </c>
      <c r="G240" s="4" t="s">
        <v>237</v>
      </c>
      <c r="H240" s="1" t="s">
        <v>52</v>
      </c>
      <c r="I240" s="1" t="s">
        <v>279</v>
      </c>
      <c r="K240" s="5">
        <v>0</v>
      </c>
    </row>
    <row r="241" spans="2:13" x14ac:dyDescent="0.25">
      <c r="B241" s="1" t="s">
        <v>180</v>
      </c>
      <c r="D241" s="1" t="s">
        <v>181</v>
      </c>
      <c r="E241" s="1" t="s">
        <v>221</v>
      </c>
      <c r="F241" s="1" t="s">
        <v>236</v>
      </c>
      <c r="G241" s="4" t="s">
        <v>237</v>
      </c>
      <c r="H241" s="1" t="s">
        <v>54</v>
      </c>
      <c r="K241" s="5">
        <v>0</v>
      </c>
    </row>
    <row r="242" spans="2:13" x14ac:dyDescent="0.25">
      <c r="B242" s="1" t="s">
        <v>180</v>
      </c>
      <c r="D242" s="1" t="s">
        <v>181</v>
      </c>
      <c r="E242" s="1" t="s">
        <v>221</v>
      </c>
      <c r="F242" s="1" t="s">
        <v>236</v>
      </c>
      <c r="G242" s="4" t="s">
        <v>237</v>
      </c>
      <c r="H242" s="1" t="s">
        <v>64</v>
      </c>
      <c r="K242" s="5">
        <v>0</v>
      </c>
    </row>
    <row r="243" spans="2:13" x14ac:dyDescent="0.25">
      <c r="K243" s="27"/>
    </row>
    <row r="244" spans="2:13" x14ac:dyDescent="0.25">
      <c r="B244" s="1" t="s">
        <v>239</v>
      </c>
      <c r="F244" s="1" t="s">
        <v>241</v>
      </c>
      <c r="G244" s="4" t="s">
        <v>242</v>
      </c>
      <c r="H244" s="1" t="s">
        <v>52</v>
      </c>
      <c r="I244" s="1" t="s">
        <v>279</v>
      </c>
      <c r="K244" s="5">
        <v>73</v>
      </c>
      <c r="M244" s="5" t="s">
        <v>173</v>
      </c>
    </row>
    <row r="245" spans="2:13" x14ac:dyDescent="0.25">
      <c r="B245" s="1" t="s">
        <v>239</v>
      </c>
      <c r="F245" s="1" t="s">
        <v>241</v>
      </c>
      <c r="G245" s="4" t="s">
        <v>242</v>
      </c>
      <c r="H245" s="1" t="s">
        <v>54</v>
      </c>
      <c r="K245" s="5">
        <v>0</v>
      </c>
      <c r="M245" s="5" t="s">
        <v>274</v>
      </c>
    </row>
    <row r="246" spans="2:13" x14ac:dyDescent="0.25">
      <c r="B246" s="1" t="s">
        <v>239</v>
      </c>
      <c r="F246" s="1" t="s">
        <v>241</v>
      </c>
      <c r="G246" s="4" t="s">
        <v>242</v>
      </c>
      <c r="H246" s="1" t="s">
        <v>64</v>
      </c>
      <c r="K246" s="5">
        <v>0</v>
      </c>
      <c r="M246" s="5">
        <f>SUM(K133:K246)</f>
        <v>12018</v>
      </c>
    </row>
    <row r="248" spans="2:13" x14ac:dyDescent="0.25">
      <c r="I248" s="65" t="s">
        <v>276</v>
      </c>
      <c r="K248" s="5">
        <f>SUM(M99:M246)</f>
        <v>71388</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607"/>
  <sheetViews>
    <sheetView topLeftCell="A152" zoomScale="75" zoomScaleNormal="75" workbookViewId="0">
      <selection activeCell="K169" sqref="K169"/>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3" style="1" customWidth="1"/>
    <col min="7" max="7" width="10.33203125" style="4" customWidth="1"/>
    <col min="8" max="8" width="9.5546875" style="1" customWidth="1"/>
    <col min="9" max="9" width="0.33203125" style="1" hidden="1" customWidth="1"/>
    <col min="10" max="10" width="0.109375" style="1" hidden="1" customWidth="1"/>
    <col min="11" max="11" width="13"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October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October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5">
      <c r="B11" s="1" t="s">
        <v>48</v>
      </c>
      <c r="C11" s="2">
        <v>1</v>
      </c>
      <c r="D11" s="2">
        <v>33</v>
      </c>
      <c r="E11" s="1" t="s">
        <v>49</v>
      </c>
      <c r="F11" s="1" t="s">
        <v>50</v>
      </c>
      <c r="G11" s="4" t="s">
        <v>51</v>
      </c>
      <c r="H11" s="1" t="s">
        <v>52</v>
      </c>
      <c r="I11" s="1" t="s">
        <v>53</v>
      </c>
      <c r="K11" s="13" t="e">
        <f>'Total Reqs'!#REF!</f>
        <v>#REF!</v>
      </c>
      <c r="L11" s="15">
        <v>0</v>
      </c>
      <c r="M11" s="13"/>
      <c r="N11" s="13"/>
      <c r="O11" s="13"/>
      <c r="P11" s="19"/>
    </row>
    <row r="12" spans="1:100" hidden="1" outlineLevel="2" x14ac:dyDescent="0.25">
      <c r="B12" s="1" t="s">
        <v>48</v>
      </c>
      <c r="C12" s="2">
        <v>1</v>
      </c>
      <c r="D12" s="2">
        <v>33</v>
      </c>
      <c r="E12" s="1" t="s">
        <v>49</v>
      </c>
      <c r="F12" s="1" t="s">
        <v>50</v>
      </c>
      <c r="G12" s="4" t="s">
        <v>51</v>
      </c>
      <c r="H12" s="1" t="s">
        <v>54</v>
      </c>
      <c r="I12" s="1" t="s">
        <v>53</v>
      </c>
      <c r="K12" s="13" t="e">
        <f>'Total Reqs'!#REF!</f>
        <v>#REF!</v>
      </c>
      <c r="L12" s="15"/>
      <c r="M12" s="13"/>
      <c r="N12" s="13"/>
      <c r="O12" s="13"/>
      <c r="P12" s="19"/>
      <c r="S12" s="5">
        <v>0</v>
      </c>
    </row>
    <row r="13" spans="1:100" outlineLevel="1" collapsed="1" x14ac:dyDescent="0.25">
      <c r="L13" s="15"/>
      <c r="M13" s="13"/>
      <c r="N13" s="13"/>
      <c r="O13" s="13"/>
      <c r="P13" s="19"/>
    </row>
    <row r="14" spans="1:100" hidden="1" outlineLevel="2" x14ac:dyDescent="0.25">
      <c r="B14" s="1" t="s">
        <v>48</v>
      </c>
      <c r="C14" s="2">
        <v>3</v>
      </c>
      <c r="D14" s="2">
        <v>15</v>
      </c>
      <c r="E14" s="1" t="s">
        <v>49</v>
      </c>
      <c r="F14" s="1" t="s">
        <v>56</v>
      </c>
      <c r="G14" s="4" t="s">
        <v>57</v>
      </c>
      <c r="H14" s="1" t="s">
        <v>52</v>
      </c>
      <c r="I14" s="1" t="s">
        <v>58</v>
      </c>
      <c r="K14" s="13" t="s">
        <v>59</v>
      </c>
      <c r="L14" s="15"/>
      <c r="M14" s="13"/>
      <c r="N14" s="13"/>
      <c r="O14" s="13"/>
      <c r="P14" s="19"/>
    </row>
    <row r="15" spans="1:100" hidden="1" outlineLevel="2" x14ac:dyDescent="0.25">
      <c r="B15" s="1" t="s">
        <v>48</v>
      </c>
      <c r="C15" s="2">
        <v>3</v>
      </c>
      <c r="D15" s="2">
        <v>15</v>
      </c>
      <c r="E15" s="1" t="s">
        <v>49</v>
      </c>
      <c r="F15" s="1" t="s">
        <v>56</v>
      </c>
      <c r="G15" s="4" t="s">
        <v>57</v>
      </c>
      <c r="H15" s="1" t="s">
        <v>54</v>
      </c>
      <c r="I15" s="1" t="s">
        <v>58</v>
      </c>
      <c r="L15" s="15"/>
      <c r="M15" s="13"/>
      <c r="N15" s="13"/>
      <c r="O15" s="13"/>
      <c r="P15" s="19"/>
    </row>
    <row r="16" spans="1:100" hidden="1" outlineLevel="2" x14ac:dyDescent="0.25">
      <c r="D16" s="2">
        <v>15</v>
      </c>
      <c r="L16" s="15"/>
      <c r="M16" s="13"/>
      <c r="N16" s="13"/>
      <c r="O16" s="13"/>
      <c r="P16" s="19"/>
    </row>
    <row r="17" spans="2:50" outlineLevel="2" x14ac:dyDescent="0.25">
      <c r="B17" s="1" t="s">
        <v>48</v>
      </c>
      <c r="C17" s="2">
        <v>3</v>
      </c>
      <c r="D17" s="2">
        <v>15</v>
      </c>
      <c r="E17" s="1" t="s">
        <v>60</v>
      </c>
      <c r="F17" s="1" t="s">
        <v>61</v>
      </c>
      <c r="G17" s="4" t="s">
        <v>62</v>
      </c>
      <c r="H17" s="1" t="s">
        <v>52</v>
      </c>
      <c r="I17" s="1" t="s">
        <v>63</v>
      </c>
      <c r="K17" s="13">
        <f>'Total Reqs'!K11</f>
        <v>432</v>
      </c>
      <c r="L17" s="15"/>
      <c r="M17" s="13"/>
      <c r="N17" s="13"/>
      <c r="O17" s="13"/>
      <c r="P17" s="19"/>
    </row>
    <row r="18" spans="2:50" outlineLevel="2" x14ac:dyDescent="0.25">
      <c r="B18" s="1" t="s">
        <v>48</v>
      </c>
      <c r="C18" s="2">
        <v>3</v>
      </c>
      <c r="D18" s="2">
        <v>15</v>
      </c>
      <c r="E18" s="1" t="s">
        <v>60</v>
      </c>
      <c r="F18" s="1" t="s">
        <v>61</v>
      </c>
      <c r="G18" s="4" t="s">
        <v>62</v>
      </c>
      <c r="H18" s="1" t="s">
        <v>54</v>
      </c>
      <c r="I18" s="1" t="s">
        <v>63</v>
      </c>
      <c r="K18" s="13">
        <f>'Total Reqs'!K12</f>
        <v>0</v>
      </c>
      <c r="L18" s="15"/>
      <c r="M18" s="13"/>
      <c r="N18" s="13"/>
      <c r="O18" s="13"/>
      <c r="P18" s="19"/>
    </row>
    <row r="19" spans="2:50" outlineLevel="2" x14ac:dyDescent="0.25">
      <c r="B19" s="1" t="s">
        <v>48</v>
      </c>
      <c r="C19" s="2">
        <v>3</v>
      </c>
      <c r="D19" s="2">
        <v>15</v>
      </c>
      <c r="E19" s="1" t="s">
        <v>60</v>
      </c>
      <c r="F19" s="1" t="s">
        <v>61</v>
      </c>
      <c r="G19" s="4" t="s">
        <v>62</v>
      </c>
      <c r="H19" s="1" t="s">
        <v>64</v>
      </c>
      <c r="I19" s="1" t="s">
        <v>63</v>
      </c>
      <c r="K19" s="13">
        <f>'Total Reqs'!K13</f>
        <v>0</v>
      </c>
      <c r="L19" s="15"/>
      <c r="M19" s="13"/>
      <c r="N19" s="13"/>
      <c r="O19" s="13"/>
      <c r="P19" s="19"/>
      <c r="S19" s="5">
        <v>887</v>
      </c>
    </row>
    <row r="20" spans="2:50" outlineLevel="2" x14ac:dyDescent="0.25">
      <c r="D20" s="2">
        <v>15</v>
      </c>
      <c r="K20" s="26"/>
      <c r="L20" s="15"/>
      <c r="M20" s="13"/>
      <c r="N20" s="13"/>
      <c r="O20" s="13"/>
      <c r="P20" s="19"/>
      <c r="Q20" s="27"/>
      <c r="T20" s="27"/>
      <c r="W20" s="27"/>
      <c r="Z20" s="27"/>
      <c r="AC20" s="27"/>
      <c r="AF20" s="27"/>
      <c r="AI20" s="27"/>
      <c r="AL20" s="27"/>
      <c r="AO20" s="27"/>
      <c r="AR20" s="27"/>
      <c r="AU20" s="27"/>
      <c r="AX20" s="27"/>
    </row>
    <row r="21" spans="2:50" outlineLevel="1" x14ac:dyDescent="0.25">
      <c r="B21" s="2"/>
      <c r="C21" s="2">
        <v>3</v>
      </c>
      <c r="D21" s="20" t="s">
        <v>65</v>
      </c>
      <c r="E21" s="16"/>
      <c r="F21" s="16"/>
      <c r="G21" s="21"/>
      <c r="H21" s="16"/>
      <c r="I21" s="16"/>
      <c r="J21" s="16"/>
      <c r="K21" s="22">
        <f>SUBTOTAL(9,K14:K20)</f>
        <v>432</v>
      </c>
      <c r="L21" s="22">
        <f>SUBTOTAL(9,L14:L20)</f>
        <v>0</v>
      </c>
      <c r="M21" s="22">
        <f>K21-L21</f>
        <v>432</v>
      </c>
      <c r="N21" s="22">
        <v>261</v>
      </c>
      <c r="O21" s="22">
        <f>IF(M21&lt;0.9*N21,0.9*N21,IF(M21&gt;1.1*N21,1.1*N21,M21))</f>
        <v>287.10000000000002</v>
      </c>
      <c r="P21" s="23">
        <f>(M21-O21)</f>
        <v>144.89999999999998</v>
      </c>
      <c r="Q21" s="24"/>
      <c r="R21" s="24"/>
      <c r="S21" s="24">
        <f>SUBTOTAL(9,S14:S20)</f>
        <v>887</v>
      </c>
      <c r="T21" s="24"/>
      <c r="U21" s="24">
        <f>S21-K21</f>
        <v>455</v>
      </c>
    </row>
    <row r="22" spans="2:50" outlineLevel="1" x14ac:dyDescent="0.25">
      <c r="L22" s="15"/>
      <c r="M22" s="13"/>
      <c r="N22" s="13"/>
      <c r="O22" s="13"/>
      <c r="P22" s="19"/>
    </row>
    <row r="23" spans="2:50" outlineLevel="2" x14ac:dyDescent="0.25">
      <c r="B23" s="1" t="s">
        <v>48</v>
      </c>
      <c r="C23" s="2">
        <v>4</v>
      </c>
      <c r="D23" s="2">
        <v>25</v>
      </c>
      <c r="E23" s="1" t="s">
        <v>60</v>
      </c>
      <c r="F23" s="1" t="s">
        <v>68</v>
      </c>
      <c r="G23" s="29" t="s">
        <v>69</v>
      </c>
      <c r="H23" s="1" t="s">
        <v>52</v>
      </c>
      <c r="I23" s="1" t="s">
        <v>63</v>
      </c>
      <c r="K23" s="13">
        <f>'Total Reqs'!K15</f>
        <v>186</v>
      </c>
      <c r="L23" s="15"/>
      <c r="M23" s="13"/>
      <c r="N23" s="13"/>
      <c r="O23" s="13"/>
      <c r="P23" s="19"/>
      <c r="S23" s="5">
        <v>74</v>
      </c>
    </row>
    <row r="24" spans="2:50" outlineLevel="2" x14ac:dyDescent="0.25">
      <c r="B24" s="1" t="s">
        <v>48</v>
      </c>
      <c r="C24" s="2">
        <v>4</v>
      </c>
      <c r="D24" s="2">
        <v>25</v>
      </c>
      <c r="E24" s="1" t="s">
        <v>60</v>
      </c>
      <c r="F24" s="1" t="s">
        <v>68</v>
      </c>
      <c r="G24" s="29" t="s">
        <v>69</v>
      </c>
      <c r="H24" s="1" t="s">
        <v>54</v>
      </c>
      <c r="K24" s="13">
        <f>'Total Reqs'!K16</f>
        <v>0</v>
      </c>
      <c r="L24" s="15"/>
      <c r="M24" s="13"/>
      <c r="N24" s="13"/>
      <c r="O24" s="13"/>
      <c r="P24" s="19"/>
    </row>
    <row r="25" spans="2:50" outlineLevel="2" x14ac:dyDescent="0.25">
      <c r="D25" s="2">
        <v>25</v>
      </c>
      <c r="G25" s="29"/>
      <c r="L25" s="15"/>
      <c r="M25" s="13"/>
      <c r="N25" s="13"/>
      <c r="O25" s="13"/>
      <c r="P25" s="19"/>
    </row>
    <row r="26" spans="2:50" outlineLevel="2" x14ac:dyDescent="0.25">
      <c r="B26" s="1" t="s">
        <v>48</v>
      </c>
      <c r="C26" s="2">
        <v>4</v>
      </c>
      <c r="D26" s="2">
        <v>25</v>
      </c>
      <c r="E26" s="1" t="s">
        <v>60</v>
      </c>
      <c r="F26" s="1" t="s">
        <v>70</v>
      </c>
      <c r="G26" s="31" t="s">
        <v>71</v>
      </c>
      <c r="H26" s="1" t="s">
        <v>52</v>
      </c>
      <c r="I26" s="1" t="s">
        <v>53</v>
      </c>
      <c r="K26" s="13">
        <f>'Total Reqs'!K18</f>
        <v>4050</v>
      </c>
      <c r="L26" s="15">
        <f>2187*(1-0.02184)</f>
        <v>2139.2359200000001</v>
      </c>
      <c r="M26" s="13"/>
      <c r="N26" s="13"/>
      <c r="O26" s="13"/>
      <c r="P26" s="19"/>
      <c r="S26" s="5">
        <v>4427</v>
      </c>
    </row>
    <row r="27" spans="2:50" outlineLevel="2" x14ac:dyDescent="0.25">
      <c r="B27" s="1" t="s">
        <v>48</v>
      </c>
      <c r="C27" s="2">
        <v>4</v>
      </c>
      <c r="D27" s="2">
        <v>25</v>
      </c>
      <c r="E27" s="1" t="s">
        <v>60</v>
      </c>
      <c r="F27" s="1" t="s">
        <v>70</v>
      </c>
      <c r="G27" s="31" t="s">
        <v>71</v>
      </c>
      <c r="H27" s="1" t="s">
        <v>54</v>
      </c>
      <c r="K27" s="13">
        <f>'Total Reqs'!K19</f>
        <v>0</v>
      </c>
      <c r="L27" s="15"/>
      <c r="M27" s="13"/>
      <c r="N27" s="13"/>
      <c r="O27" s="13"/>
      <c r="P27" s="19"/>
    </row>
    <row r="28" spans="2:50" outlineLevel="2" x14ac:dyDescent="0.25">
      <c r="D28" s="2">
        <v>25</v>
      </c>
      <c r="G28" s="31"/>
      <c r="K28" s="26"/>
      <c r="L28" s="15"/>
      <c r="M28" s="13"/>
      <c r="N28" s="13"/>
      <c r="O28" s="13"/>
      <c r="P28" s="19"/>
      <c r="Q28" s="27"/>
      <c r="T28" s="27"/>
      <c r="W28" s="27"/>
      <c r="Z28" s="27"/>
      <c r="AC28" s="27"/>
      <c r="AF28" s="27"/>
      <c r="AI28" s="27"/>
      <c r="AL28" s="27"/>
      <c r="AO28" s="27"/>
      <c r="AR28" s="27"/>
      <c r="AU28" s="27"/>
      <c r="AX28" s="27"/>
    </row>
    <row r="29" spans="2:50" hidden="1" outlineLevel="2" x14ac:dyDescent="0.25">
      <c r="B29" s="1" t="s">
        <v>48</v>
      </c>
      <c r="C29" s="2">
        <v>4</v>
      </c>
      <c r="D29" s="2">
        <v>25</v>
      </c>
      <c r="E29" s="1" t="s">
        <v>49</v>
      </c>
      <c r="F29" s="1" t="s">
        <v>70</v>
      </c>
      <c r="G29" s="31" t="s">
        <v>71</v>
      </c>
      <c r="H29" s="1" t="s">
        <v>52</v>
      </c>
      <c r="K29" s="13" t="e">
        <f>'Total Reqs'!#REF!</f>
        <v>#REF!</v>
      </c>
      <c r="L29" s="15"/>
      <c r="M29" s="13"/>
      <c r="N29" s="13"/>
      <c r="O29" s="13"/>
      <c r="P29" s="19"/>
    </row>
    <row r="30" spans="2:50" hidden="1" outlineLevel="2" x14ac:dyDescent="0.25">
      <c r="B30" s="1" t="s">
        <v>48</v>
      </c>
      <c r="C30" s="2">
        <v>4</v>
      </c>
      <c r="D30" s="2">
        <v>25</v>
      </c>
      <c r="E30" s="1" t="s">
        <v>49</v>
      </c>
      <c r="F30" s="1" t="s">
        <v>70</v>
      </c>
      <c r="G30" s="31" t="s">
        <v>71</v>
      </c>
      <c r="H30" s="1" t="s">
        <v>54</v>
      </c>
      <c r="I30" s="1" t="s">
        <v>53</v>
      </c>
      <c r="K30" s="13" t="e">
        <f>'Total Reqs'!#REF!</f>
        <v>#REF!</v>
      </c>
      <c r="L30" s="15"/>
      <c r="M30" s="13"/>
      <c r="N30" s="13"/>
      <c r="O30" s="13"/>
      <c r="P30" s="19"/>
    </row>
    <row r="31" spans="2:50" hidden="1" outlineLevel="2" x14ac:dyDescent="0.25">
      <c r="B31" s="1" t="s">
        <v>48</v>
      </c>
      <c r="C31" s="2">
        <v>4</v>
      </c>
      <c r="D31" s="2">
        <v>25</v>
      </c>
      <c r="E31" s="1" t="s">
        <v>72</v>
      </c>
      <c r="F31" s="1" t="s">
        <v>70</v>
      </c>
      <c r="G31" s="31" t="s">
        <v>71</v>
      </c>
      <c r="H31" s="1" t="s">
        <v>54</v>
      </c>
      <c r="I31" s="1" t="s">
        <v>53</v>
      </c>
      <c r="K31" s="13" t="e">
        <f>'Total Reqs'!#REF!</f>
        <v>#REF!</v>
      </c>
      <c r="L31" s="15"/>
      <c r="M31" s="13"/>
      <c r="N31" s="13"/>
      <c r="O31" s="13"/>
      <c r="P31" s="19"/>
    </row>
    <row r="32" spans="2:50" outlineLevel="1" collapsed="1" x14ac:dyDescent="0.25">
      <c r="B32" s="2" t="str">
        <f>B31</f>
        <v>TCO</v>
      </c>
      <c r="C32" s="2">
        <f>C31</f>
        <v>4</v>
      </c>
      <c r="D32" s="20" t="s">
        <v>73</v>
      </c>
      <c r="E32" s="16"/>
      <c r="F32" s="16"/>
      <c r="G32" s="21"/>
      <c r="H32" s="16"/>
      <c r="I32" s="16"/>
      <c r="J32" s="16"/>
      <c r="K32" s="22">
        <f>SUBTOTAL(9,K23:K27)</f>
        <v>4236</v>
      </c>
      <c r="L32" s="22">
        <f>SUBTOTAL(9,L23:L31)</f>
        <v>2139.2359200000001</v>
      </c>
      <c r="M32" s="22">
        <f>K32-L32</f>
        <v>2096.7640799999999</v>
      </c>
      <c r="N32" s="22">
        <v>4152</v>
      </c>
      <c r="O32" s="22">
        <f>IF(M32&lt;0.9*N32,0.9*N32,IF(M32&gt;1.1*N32,1.1*N32,M32))</f>
        <v>3736.8</v>
      </c>
      <c r="P32" s="23">
        <f>(M32-O32)</f>
        <v>-1640.0359200000003</v>
      </c>
      <c r="Q32" s="24"/>
      <c r="R32" s="24"/>
      <c r="S32" s="24">
        <f>SUBTOTAL(9,S23:S31)</f>
        <v>4501</v>
      </c>
      <c r="T32" s="24"/>
      <c r="U32" s="24">
        <f>S32-K32</f>
        <v>265</v>
      </c>
    </row>
    <row r="33" spans="2:50" outlineLevel="1" x14ac:dyDescent="0.25">
      <c r="G33" s="31"/>
      <c r="K33" s="26"/>
      <c r="L33" s="15"/>
      <c r="M33" s="13"/>
      <c r="N33" s="13"/>
      <c r="O33" s="13"/>
      <c r="P33" s="19"/>
      <c r="Q33" s="27"/>
      <c r="T33" s="27"/>
      <c r="W33" s="27"/>
      <c r="Z33" s="27"/>
      <c r="AC33" s="27"/>
      <c r="AF33" s="27"/>
      <c r="AI33" s="27"/>
      <c r="AL33" s="27"/>
      <c r="AO33" s="27"/>
      <c r="AR33" s="27"/>
      <c r="AU33" s="27"/>
      <c r="AX33" s="27"/>
    </row>
    <row r="34" spans="2:50" outlineLevel="2" x14ac:dyDescent="0.25">
      <c r="B34" s="1" t="s">
        <v>48</v>
      </c>
      <c r="C34" s="2">
        <v>5</v>
      </c>
      <c r="D34" s="2">
        <v>2</v>
      </c>
      <c r="E34" s="1" t="s">
        <v>60</v>
      </c>
      <c r="F34" s="1" t="s">
        <v>61</v>
      </c>
      <c r="G34" s="4" t="s">
        <v>74</v>
      </c>
      <c r="H34" s="1" t="s">
        <v>52</v>
      </c>
      <c r="I34" s="1" t="s">
        <v>63</v>
      </c>
      <c r="K34" s="13">
        <f>'Total Reqs'!K21</f>
        <v>4860</v>
      </c>
      <c r="L34" s="15"/>
      <c r="M34" s="13"/>
      <c r="N34" s="13"/>
      <c r="O34" s="13"/>
      <c r="P34" s="19"/>
      <c r="S34" s="5">
        <v>8000</v>
      </c>
    </row>
    <row r="35" spans="2:50" outlineLevel="2" x14ac:dyDescent="0.25">
      <c r="B35" s="1" t="s">
        <v>48</v>
      </c>
      <c r="C35" s="2">
        <v>5</v>
      </c>
      <c r="D35" s="2">
        <v>2</v>
      </c>
      <c r="E35" s="1" t="s">
        <v>60</v>
      </c>
      <c r="F35" s="1" t="s">
        <v>61</v>
      </c>
      <c r="G35" s="4" t="s">
        <v>74</v>
      </c>
      <c r="H35" s="1" t="s">
        <v>54</v>
      </c>
      <c r="I35" s="1" t="s">
        <v>63</v>
      </c>
      <c r="K35" s="13">
        <f>'Total Reqs'!K22</f>
        <v>0</v>
      </c>
      <c r="L35" s="15"/>
      <c r="M35" s="13"/>
      <c r="N35" s="13"/>
      <c r="O35" s="13"/>
      <c r="P35" s="19"/>
    </row>
    <row r="36" spans="2:50" outlineLevel="2" x14ac:dyDescent="0.25">
      <c r="B36" s="1" t="s">
        <v>48</v>
      </c>
      <c r="C36" s="2">
        <v>5</v>
      </c>
      <c r="D36" s="2">
        <v>2</v>
      </c>
      <c r="E36" s="1" t="s">
        <v>60</v>
      </c>
      <c r="F36" s="1" t="s">
        <v>61</v>
      </c>
      <c r="G36" s="4" t="s">
        <v>74</v>
      </c>
      <c r="H36" s="1" t="s">
        <v>64</v>
      </c>
      <c r="I36" s="1" t="s">
        <v>63</v>
      </c>
      <c r="K36" s="13">
        <f>'Total Reqs'!K23</f>
        <v>0</v>
      </c>
      <c r="L36" s="15"/>
      <c r="M36" s="13"/>
      <c r="N36" s="13"/>
      <c r="O36" s="13"/>
      <c r="P36" s="19"/>
      <c r="S36" s="5">
        <v>7377</v>
      </c>
    </row>
    <row r="37" spans="2:50" outlineLevel="2" x14ac:dyDescent="0.25">
      <c r="D37" s="2">
        <v>2</v>
      </c>
      <c r="K37" s="26"/>
      <c r="L37" s="15"/>
      <c r="M37" s="13"/>
      <c r="N37" s="13"/>
      <c r="O37" s="13"/>
      <c r="P37" s="19"/>
      <c r="Q37" s="27"/>
      <c r="T37" s="27"/>
      <c r="W37" s="27"/>
      <c r="Z37" s="27"/>
      <c r="AC37" s="27"/>
      <c r="AF37" s="27"/>
      <c r="AI37" s="27"/>
      <c r="AL37" s="27"/>
      <c r="AO37" s="27"/>
      <c r="AR37" s="27"/>
      <c r="AU37" s="27"/>
      <c r="AX37" s="27"/>
    </row>
    <row r="38" spans="2:50" outlineLevel="1" x14ac:dyDescent="0.25">
      <c r="B38" s="2"/>
      <c r="C38" s="2">
        <v>5</v>
      </c>
      <c r="D38" s="20" t="s">
        <v>75</v>
      </c>
      <c r="E38" s="16"/>
      <c r="F38" s="16"/>
      <c r="G38" s="21"/>
      <c r="H38" s="16"/>
      <c r="I38" s="16"/>
      <c r="J38" s="16"/>
      <c r="K38" s="22">
        <f>SUBTOTAL(9,K34:K37)</f>
        <v>4860</v>
      </c>
      <c r="L38" s="22">
        <f>SUBTOTAL(9,L34:L37)</f>
        <v>0</v>
      </c>
      <c r="M38" s="22">
        <f>K38-L38</f>
        <v>4860</v>
      </c>
      <c r="N38" s="22">
        <v>2769</v>
      </c>
      <c r="O38" s="22">
        <f>IF(M38&lt;0.9*N38,0.9*N38,IF(M38&gt;1.1*N38,1.1*N38,M38))</f>
        <v>3045.9</v>
      </c>
      <c r="P38" s="23">
        <f>(M38-O38)</f>
        <v>1814.1</v>
      </c>
      <c r="Q38" s="24"/>
      <c r="R38" s="24"/>
      <c r="S38" s="24">
        <f>SUBTOTAL(9,S34:S37)</f>
        <v>15377</v>
      </c>
      <c r="T38" s="24"/>
      <c r="U38" s="32">
        <f>S38-K38</f>
        <v>10517</v>
      </c>
    </row>
    <row r="39" spans="2:50" outlineLevel="1" x14ac:dyDescent="0.25">
      <c r="K39" s="26"/>
      <c r="L39" s="15"/>
      <c r="M39" s="13"/>
      <c r="N39" s="13"/>
      <c r="O39" s="13"/>
      <c r="P39" s="19"/>
      <c r="Q39" s="27"/>
      <c r="T39" s="27"/>
      <c r="W39" s="27"/>
      <c r="Z39" s="27"/>
      <c r="AC39" s="27"/>
      <c r="AF39" s="27"/>
      <c r="AI39" s="27"/>
      <c r="AL39" s="27"/>
      <c r="AO39" s="27"/>
      <c r="AR39" s="27"/>
      <c r="AU39" s="27"/>
      <c r="AX39" s="27"/>
    </row>
    <row r="40" spans="2:50" outlineLevel="2" x14ac:dyDescent="0.25">
      <c r="B40" s="1" t="s">
        <v>48</v>
      </c>
      <c r="C40" s="2">
        <v>5</v>
      </c>
      <c r="D40" s="2">
        <v>7</v>
      </c>
      <c r="E40" s="1" t="s">
        <v>60</v>
      </c>
      <c r="F40" s="1" t="s">
        <v>61</v>
      </c>
      <c r="G40" s="4" t="s">
        <v>76</v>
      </c>
      <c r="H40" s="1" t="s">
        <v>52</v>
      </c>
      <c r="I40" s="1" t="s">
        <v>63</v>
      </c>
      <c r="K40" s="13">
        <f>'Total Reqs'!K25</f>
        <v>1942</v>
      </c>
      <c r="L40" s="15"/>
      <c r="M40" s="13"/>
      <c r="N40" s="13"/>
      <c r="O40" s="13"/>
      <c r="P40" s="19"/>
      <c r="S40" s="5">
        <v>5100</v>
      </c>
    </row>
    <row r="41" spans="2:50" outlineLevel="2" x14ac:dyDescent="0.25">
      <c r="B41" s="1" t="s">
        <v>48</v>
      </c>
      <c r="C41" s="2">
        <v>5</v>
      </c>
      <c r="D41" s="2">
        <v>7</v>
      </c>
      <c r="E41" s="1" t="s">
        <v>60</v>
      </c>
      <c r="F41" s="1" t="s">
        <v>61</v>
      </c>
      <c r="G41" s="4" t="s">
        <v>76</v>
      </c>
      <c r="H41" s="1" t="s">
        <v>54</v>
      </c>
      <c r="I41" s="1" t="s">
        <v>63</v>
      </c>
      <c r="K41" s="13">
        <f>'Total Reqs'!K26</f>
        <v>0</v>
      </c>
      <c r="L41" s="15"/>
      <c r="M41" s="13"/>
      <c r="N41" s="13"/>
      <c r="O41" s="13"/>
      <c r="P41" s="19"/>
    </row>
    <row r="42" spans="2:50" outlineLevel="2" x14ac:dyDescent="0.25">
      <c r="B42" s="1" t="s">
        <v>48</v>
      </c>
      <c r="C42" s="2">
        <v>5</v>
      </c>
      <c r="D42" s="2">
        <v>7</v>
      </c>
      <c r="E42" s="1" t="s">
        <v>60</v>
      </c>
      <c r="F42" s="1" t="s">
        <v>61</v>
      </c>
      <c r="G42" s="4" t="s">
        <v>76</v>
      </c>
      <c r="H42" s="1" t="s">
        <v>64</v>
      </c>
      <c r="I42" s="1" t="s">
        <v>63</v>
      </c>
      <c r="K42" s="13">
        <f>'Total Reqs'!K27</f>
        <v>0</v>
      </c>
      <c r="L42" s="15"/>
      <c r="M42" s="13"/>
      <c r="N42" s="13"/>
      <c r="O42" s="13"/>
      <c r="P42" s="19"/>
      <c r="S42" s="5">
        <v>2977</v>
      </c>
    </row>
    <row r="43" spans="2:50" outlineLevel="2" x14ac:dyDescent="0.25">
      <c r="D43" s="2">
        <v>7</v>
      </c>
      <c r="K43" s="26"/>
      <c r="L43" s="15"/>
      <c r="M43" s="13"/>
      <c r="N43" s="13"/>
      <c r="O43" s="13"/>
      <c r="P43" s="19"/>
      <c r="Q43" s="27"/>
      <c r="T43" s="27"/>
      <c r="W43" s="27"/>
      <c r="Z43" s="27"/>
      <c r="AC43" s="27"/>
      <c r="AF43" s="27"/>
      <c r="AI43" s="27"/>
      <c r="AL43" s="27"/>
      <c r="AO43" s="27"/>
      <c r="AR43" s="27"/>
      <c r="AU43" s="27"/>
      <c r="AX43" s="27"/>
    </row>
    <row r="44" spans="2:50" outlineLevel="1" x14ac:dyDescent="0.25">
      <c r="B44" s="2"/>
      <c r="C44" s="2">
        <v>5</v>
      </c>
      <c r="D44" s="20" t="s">
        <v>77</v>
      </c>
      <c r="E44" s="16"/>
      <c r="F44" s="16"/>
      <c r="G44" s="21"/>
      <c r="H44" s="16"/>
      <c r="I44" s="16"/>
      <c r="J44" s="16"/>
      <c r="K44" s="22">
        <f>SUBTOTAL(9,K40:K43)</f>
        <v>1942</v>
      </c>
      <c r="L44" s="22">
        <f>SUBTOTAL(9,L40:L43)</f>
        <v>0</v>
      </c>
      <c r="M44" s="22">
        <f>K44-L44</f>
        <v>1942</v>
      </c>
      <c r="N44" s="22">
        <v>1117</v>
      </c>
      <c r="O44" s="22">
        <f>IF(M44&lt;0.9*N44,0.9*N44,IF(M44&gt;1.1*N44,1.1*N44,M44))</f>
        <v>1228.7</v>
      </c>
      <c r="P44" s="23">
        <f>(M44-O44)</f>
        <v>713.3</v>
      </c>
      <c r="Q44" s="24"/>
      <c r="R44" s="24"/>
      <c r="S44" s="24">
        <f>SUBTOTAL(9,S40:S43)</f>
        <v>8077</v>
      </c>
      <c r="T44" s="24"/>
      <c r="U44" s="32">
        <f>S44-K44</f>
        <v>6135</v>
      </c>
    </row>
    <row r="45" spans="2:50" outlineLevel="1" x14ac:dyDescent="0.25">
      <c r="K45" s="26"/>
      <c r="L45" s="15"/>
      <c r="M45" s="13"/>
      <c r="N45" s="13"/>
      <c r="O45" s="13"/>
      <c r="P45" s="19"/>
      <c r="Q45" s="27"/>
      <c r="T45" s="27"/>
      <c r="W45" s="27"/>
      <c r="Z45" s="27"/>
      <c r="AC45" s="27"/>
      <c r="AF45" s="27"/>
      <c r="AI45" s="27"/>
      <c r="AL45" s="27"/>
      <c r="AO45" s="27"/>
      <c r="AR45" s="27"/>
      <c r="AU45" s="27"/>
      <c r="AX45" s="27"/>
    </row>
    <row r="46" spans="2:50" hidden="1" outlineLevel="2" x14ac:dyDescent="0.25">
      <c r="B46" s="1" t="s">
        <v>48</v>
      </c>
      <c r="C46" s="2">
        <v>6</v>
      </c>
      <c r="D46" s="2">
        <v>10</v>
      </c>
      <c r="F46" s="1" t="s">
        <v>78</v>
      </c>
      <c r="G46" s="33" t="s">
        <v>79</v>
      </c>
      <c r="H46" s="1" t="s">
        <v>52</v>
      </c>
      <c r="I46" s="1" t="s">
        <v>67</v>
      </c>
      <c r="K46" s="13" t="e">
        <f>'Total Reqs'!#REF!</f>
        <v>#REF!</v>
      </c>
      <c r="L46" s="15"/>
      <c r="M46" s="13"/>
      <c r="N46" s="13"/>
      <c r="O46" s="13"/>
      <c r="P46" s="19"/>
      <c r="S46" s="5">
        <v>0</v>
      </c>
    </row>
    <row r="47" spans="2:50" hidden="1" outlineLevel="2" x14ac:dyDescent="0.25">
      <c r="B47" s="1" t="s">
        <v>48</v>
      </c>
      <c r="C47" s="2">
        <v>6</v>
      </c>
      <c r="D47" s="2">
        <v>10</v>
      </c>
      <c r="F47" s="1" t="s">
        <v>78</v>
      </c>
      <c r="G47" s="33" t="s">
        <v>79</v>
      </c>
      <c r="H47" s="1" t="s">
        <v>54</v>
      </c>
      <c r="I47" s="1" t="s">
        <v>67</v>
      </c>
      <c r="K47" s="13" t="e">
        <f>'Total Reqs'!#REF!</f>
        <v>#REF!</v>
      </c>
      <c r="L47" s="15"/>
      <c r="M47" s="13"/>
      <c r="N47" s="13"/>
      <c r="O47" s="13"/>
      <c r="P47" s="19"/>
    </row>
    <row r="48" spans="2:50" outlineLevel="2" x14ac:dyDescent="0.25">
      <c r="B48" s="1" t="s">
        <v>48</v>
      </c>
      <c r="C48" s="2">
        <v>7</v>
      </c>
      <c r="D48" s="2">
        <v>1</v>
      </c>
      <c r="E48" s="1" t="s">
        <v>60</v>
      </c>
      <c r="F48" s="1" t="s">
        <v>61</v>
      </c>
      <c r="G48" s="4" t="s">
        <v>80</v>
      </c>
      <c r="H48" s="1" t="s">
        <v>52</v>
      </c>
      <c r="I48" s="1" t="s">
        <v>63</v>
      </c>
      <c r="K48" s="13">
        <f>'Total Reqs'!K29</f>
        <v>9532</v>
      </c>
      <c r="L48" s="15">
        <f>(1-0.02184)*5185</f>
        <v>5071.7596000000003</v>
      </c>
      <c r="M48" s="13"/>
      <c r="N48" s="13"/>
      <c r="O48" s="13"/>
      <c r="P48" s="19"/>
    </row>
    <row r="49" spans="2:50" outlineLevel="2" x14ac:dyDescent="0.25">
      <c r="B49" s="1" t="s">
        <v>48</v>
      </c>
      <c r="C49" s="2">
        <v>7</v>
      </c>
      <c r="D49" s="2">
        <v>1</v>
      </c>
      <c r="E49" s="1" t="s">
        <v>60</v>
      </c>
      <c r="F49" s="1" t="s">
        <v>61</v>
      </c>
      <c r="G49" s="4" t="s">
        <v>80</v>
      </c>
      <c r="H49" s="1" t="s">
        <v>54</v>
      </c>
      <c r="I49" s="1" t="s">
        <v>63</v>
      </c>
      <c r="K49" s="13">
        <f>'Total Reqs'!K30</f>
        <v>0</v>
      </c>
      <c r="L49" s="15"/>
      <c r="M49" s="13"/>
      <c r="N49" s="13"/>
      <c r="O49" s="13"/>
      <c r="P49" s="19"/>
    </row>
    <row r="50" spans="2:50" outlineLevel="2" x14ac:dyDescent="0.25">
      <c r="B50" s="1" t="s">
        <v>48</v>
      </c>
      <c r="C50" s="2">
        <v>7</v>
      </c>
      <c r="D50" s="2">
        <v>1</v>
      </c>
      <c r="E50" s="1" t="s">
        <v>60</v>
      </c>
      <c r="F50" s="1" t="s">
        <v>61</v>
      </c>
      <c r="G50" s="4" t="s">
        <v>80</v>
      </c>
      <c r="H50" s="1" t="s">
        <v>64</v>
      </c>
      <c r="I50" s="1" t="s">
        <v>63</v>
      </c>
      <c r="K50" s="13">
        <f>'Total Reqs'!K31</f>
        <v>0</v>
      </c>
      <c r="L50" s="15"/>
      <c r="M50" s="13"/>
      <c r="N50" s="13"/>
      <c r="O50" s="13"/>
      <c r="P50" s="19"/>
      <c r="S50" s="5">
        <v>15138</v>
      </c>
    </row>
    <row r="51" spans="2:50" outlineLevel="2" x14ac:dyDescent="0.25">
      <c r="D51" s="2">
        <v>1</v>
      </c>
      <c r="K51" s="26"/>
      <c r="L51" s="15"/>
      <c r="M51" s="13"/>
      <c r="N51" s="13"/>
      <c r="O51" s="13"/>
      <c r="P51" s="19"/>
      <c r="Q51" s="27"/>
      <c r="T51" s="27"/>
      <c r="W51" s="27"/>
      <c r="Z51" s="27"/>
      <c r="AC51" s="27"/>
      <c r="AF51" s="27"/>
      <c r="AI51" s="27"/>
      <c r="AL51" s="27"/>
      <c r="AO51" s="27"/>
      <c r="AR51" s="27"/>
      <c r="AU51" s="27"/>
      <c r="AX51" s="27"/>
    </row>
    <row r="52" spans="2:50" outlineLevel="1" x14ac:dyDescent="0.25">
      <c r="B52" s="2"/>
      <c r="C52" s="2">
        <v>7</v>
      </c>
      <c r="D52" s="20" t="s">
        <v>81</v>
      </c>
      <c r="E52" s="16"/>
      <c r="F52" s="16"/>
      <c r="G52" s="21"/>
      <c r="H52" s="16"/>
      <c r="I52" s="16"/>
      <c r="J52" s="16"/>
      <c r="K52" s="22">
        <f>SUBTOTAL(9,K48:K51)</f>
        <v>9532</v>
      </c>
      <c r="L52" s="22">
        <f>SUBTOTAL(9,L48:L51)</f>
        <v>5071.7596000000003</v>
      </c>
      <c r="M52" s="22">
        <f>K52-L52</f>
        <v>4460.2403999999997</v>
      </c>
      <c r="N52" s="22">
        <v>5538</v>
      </c>
      <c r="O52" s="22">
        <f>IF(M52&lt;0.9*N52,0.9*N52,IF(M52&gt;1.1*N52,1.1*N52,M52))</f>
        <v>4984.2</v>
      </c>
      <c r="P52" s="23">
        <f>(M52-O52)</f>
        <v>-523.95960000000014</v>
      </c>
      <c r="Q52" s="24"/>
      <c r="R52" s="24"/>
      <c r="S52" s="24">
        <f>SUBTOTAL(9,S48:S51)</f>
        <v>15138</v>
      </c>
      <c r="T52" s="24"/>
      <c r="U52" s="32">
        <f>S52-K52</f>
        <v>5606</v>
      </c>
    </row>
    <row r="53" spans="2:50" outlineLevel="1" x14ac:dyDescent="0.25">
      <c r="L53" s="15"/>
      <c r="M53" s="13"/>
      <c r="N53" s="13"/>
      <c r="O53" s="13"/>
      <c r="P53" s="19"/>
    </row>
    <row r="54" spans="2:50" hidden="1" outlineLevel="2" x14ac:dyDescent="0.25">
      <c r="B54" s="1" t="s">
        <v>48</v>
      </c>
      <c r="C54" s="2">
        <v>7</v>
      </c>
      <c r="D54" s="2">
        <v>3</v>
      </c>
      <c r="E54" s="1" t="s">
        <v>49</v>
      </c>
      <c r="F54" s="1" t="s">
        <v>82</v>
      </c>
      <c r="G54" s="29" t="s">
        <v>83</v>
      </c>
      <c r="H54" s="1" t="s">
        <v>52</v>
      </c>
      <c r="I54" s="1" t="s">
        <v>58</v>
      </c>
      <c r="K54" s="13" t="e">
        <f>'Total Reqs'!#REF!</f>
        <v>#REF!</v>
      </c>
      <c r="L54" s="15"/>
      <c r="M54" s="13"/>
      <c r="N54" s="13"/>
      <c r="O54" s="13"/>
      <c r="P54" s="19"/>
      <c r="S54" s="30"/>
    </row>
    <row r="55" spans="2:50" hidden="1" outlineLevel="2" x14ac:dyDescent="0.25">
      <c r="B55" s="1" t="s">
        <v>48</v>
      </c>
      <c r="C55" s="2">
        <v>7</v>
      </c>
      <c r="D55" s="2">
        <v>3</v>
      </c>
      <c r="E55" s="1" t="s">
        <v>49</v>
      </c>
      <c r="F55" s="1" t="s">
        <v>82</v>
      </c>
      <c r="G55" s="29" t="s">
        <v>83</v>
      </c>
      <c r="H55" s="1" t="s">
        <v>54</v>
      </c>
      <c r="K55" s="13" t="e">
        <f>'Total Reqs'!#REF!</f>
        <v>#REF!</v>
      </c>
      <c r="L55" s="15"/>
      <c r="M55" s="13"/>
      <c r="N55" s="13"/>
      <c r="O55" s="13"/>
      <c r="P55" s="19"/>
    </row>
    <row r="56" spans="2:50" hidden="1" outlineLevel="2" x14ac:dyDescent="0.25">
      <c r="D56" s="2">
        <v>3</v>
      </c>
      <c r="G56" s="29"/>
      <c r="K56" s="34"/>
      <c r="L56" s="15"/>
      <c r="M56" s="13"/>
      <c r="N56" s="13"/>
      <c r="O56" s="13"/>
      <c r="P56" s="19"/>
    </row>
    <row r="57" spans="2:50" outlineLevel="2" x14ac:dyDescent="0.25">
      <c r="B57" s="1" t="s">
        <v>48</v>
      </c>
      <c r="C57" s="2">
        <v>7</v>
      </c>
      <c r="D57" s="2">
        <v>3</v>
      </c>
      <c r="E57" s="1" t="s">
        <v>60</v>
      </c>
      <c r="F57" s="1" t="s">
        <v>61</v>
      </c>
      <c r="G57" s="4" t="s">
        <v>84</v>
      </c>
      <c r="H57" s="1" t="s">
        <v>52</v>
      </c>
      <c r="I57" s="1" t="s">
        <v>63</v>
      </c>
      <c r="K57" s="13">
        <f>'Total Reqs'!K33</f>
        <v>1435</v>
      </c>
      <c r="L57" s="15"/>
      <c r="M57" s="13"/>
      <c r="N57" s="13"/>
      <c r="O57" s="13"/>
      <c r="P57" s="19"/>
      <c r="S57" s="5">
        <v>0</v>
      </c>
    </row>
    <row r="58" spans="2:50" outlineLevel="2" x14ac:dyDescent="0.25">
      <c r="B58" s="1" t="s">
        <v>48</v>
      </c>
      <c r="C58" s="2">
        <v>7</v>
      </c>
      <c r="D58" s="2">
        <v>3</v>
      </c>
      <c r="E58" s="1" t="s">
        <v>60</v>
      </c>
      <c r="F58" s="1" t="s">
        <v>61</v>
      </c>
      <c r="G58" s="4" t="s">
        <v>84</v>
      </c>
      <c r="H58" s="1" t="s">
        <v>54</v>
      </c>
      <c r="I58" s="1" t="s">
        <v>63</v>
      </c>
      <c r="K58" s="13">
        <f>'Total Reqs'!K34</f>
        <v>0</v>
      </c>
      <c r="L58" s="15"/>
      <c r="M58" s="13"/>
      <c r="N58" s="13"/>
      <c r="O58" s="13"/>
      <c r="P58" s="19"/>
    </row>
    <row r="59" spans="2:50" outlineLevel="2" x14ac:dyDescent="0.25">
      <c r="B59" s="1" t="s">
        <v>48</v>
      </c>
      <c r="C59" s="2">
        <v>7</v>
      </c>
      <c r="D59" s="2">
        <v>3</v>
      </c>
      <c r="E59" s="1" t="s">
        <v>60</v>
      </c>
      <c r="F59" s="1" t="s">
        <v>61</v>
      </c>
      <c r="G59" s="4" t="s">
        <v>84</v>
      </c>
      <c r="H59" s="1" t="s">
        <v>64</v>
      </c>
      <c r="I59" s="1" t="s">
        <v>63</v>
      </c>
      <c r="K59" s="13">
        <f>'Total Reqs'!K35</f>
        <v>0</v>
      </c>
      <c r="L59" s="15"/>
      <c r="M59" s="13"/>
      <c r="N59" s="13"/>
      <c r="O59" s="13"/>
      <c r="P59" s="19"/>
      <c r="S59" s="5">
        <v>2273</v>
      </c>
    </row>
    <row r="60" spans="2:50" outlineLevel="2" x14ac:dyDescent="0.25">
      <c r="D60" s="2">
        <v>3</v>
      </c>
      <c r="K60" s="26"/>
      <c r="L60" s="15"/>
      <c r="M60" s="13"/>
      <c r="N60" s="13"/>
      <c r="O60" s="13"/>
      <c r="P60" s="19"/>
      <c r="Q60" s="27"/>
      <c r="T60" s="27"/>
      <c r="W60" s="27"/>
      <c r="Z60" s="27"/>
      <c r="AC60" s="27"/>
      <c r="AF60" s="27"/>
      <c r="AI60" s="27"/>
      <c r="AL60" s="27"/>
      <c r="AO60" s="27"/>
      <c r="AR60" s="27"/>
      <c r="AU60" s="27"/>
      <c r="AX60" s="27"/>
    </row>
    <row r="61" spans="2:50" outlineLevel="1" x14ac:dyDescent="0.25">
      <c r="B61" s="2"/>
      <c r="C61" s="2">
        <v>7</v>
      </c>
      <c r="D61" s="20" t="s">
        <v>85</v>
      </c>
      <c r="E61" s="16"/>
      <c r="F61" s="16"/>
      <c r="G61" s="21"/>
      <c r="H61" s="16"/>
      <c r="I61" s="16"/>
      <c r="J61" s="16"/>
      <c r="K61" s="22">
        <f>SUBTOTAL(9,K57:K60)</f>
        <v>1435</v>
      </c>
      <c r="L61" s="22">
        <f>SUBTOTAL(9,L54:L60)</f>
        <v>0</v>
      </c>
      <c r="M61" s="22">
        <f>K61-L61</f>
        <v>1435</v>
      </c>
      <c r="N61" s="22">
        <v>821</v>
      </c>
      <c r="O61" s="22">
        <f>IF(M61&lt;0.9*N61,0.9*N61,IF(M61&gt;1.1*N61,1.1*N61,M61))</f>
        <v>903.1</v>
      </c>
      <c r="P61" s="23">
        <f>(M61-O61)</f>
        <v>531.9</v>
      </c>
      <c r="Q61" s="24"/>
      <c r="R61" s="24"/>
      <c r="S61" s="24">
        <f>SUBTOTAL(9,S54:S60)</f>
        <v>2273</v>
      </c>
      <c r="T61" s="24"/>
      <c r="U61" s="32">
        <f>S61-K61</f>
        <v>838</v>
      </c>
    </row>
    <row r="62" spans="2:50" outlineLevel="1" x14ac:dyDescent="0.25">
      <c r="L62" s="15"/>
      <c r="M62" s="13"/>
      <c r="N62" s="13"/>
      <c r="O62" s="13"/>
      <c r="P62" s="19"/>
    </row>
    <row r="63" spans="2:50" hidden="1" outlineLevel="2" x14ac:dyDescent="0.25">
      <c r="B63" s="1" t="s">
        <v>48</v>
      </c>
      <c r="C63" s="2">
        <v>7</v>
      </c>
      <c r="D63" s="2">
        <v>4</v>
      </c>
      <c r="E63" s="1" t="s">
        <v>49</v>
      </c>
      <c r="F63" s="1" t="s">
        <v>86</v>
      </c>
      <c r="G63" s="29" t="s">
        <v>87</v>
      </c>
      <c r="H63" s="1" t="s">
        <v>52</v>
      </c>
      <c r="I63" s="1" t="s">
        <v>58</v>
      </c>
      <c r="K63" s="13" t="s">
        <v>59</v>
      </c>
      <c r="L63" s="15"/>
      <c r="M63" s="13"/>
      <c r="N63" s="13"/>
      <c r="O63" s="13"/>
      <c r="P63" s="19"/>
    </row>
    <row r="64" spans="2:50" hidden="1" outlineLevel="2" x14ac:dyDescent="0.25">
      <c r="B64" s="1" t="s">
        <v>48</v>
      </c>
      <c r="C64" s="2">
        <v>7</v>
      </c>
      <c r="D64" s="2">
        <v>4</v>
      </c>
      <c r="E64" s="1" t="s">
        <v>49</v>
      </c>
      <c r="F64" s="1" t="s">
        <v>86</v>
      </c>
      <c r="G64" s="29" t="s">
        <v>87</v>
      </c>
      <c r="H64" s="1" t="s">
        <v>54</v>
      </c>
      <c r="L64" s="15"/>
      <c r="M64" s="13"/>
      <c r="N64" s="13"/>
      <c r="O64" s="13"/>
      <c r="P64" s="19"/>
    </row>
    <row r="65" spans="2:50" hidden="1" outlineLevel="2" x14ac:dyDescent="0.25">
      <c r="D65" s="2">
        <v>4</v>
      </c>
      <c r="G65" s="29"/>
      <c r="L65" s="15"/>
      <c r="M65" s="13"/>
      <c r="N65" s="13"/>
      <c r="O65" s="13"/>
      <c r="P65" s="19"/>
    </row>
    <row r="66" spans="2:50" outlineLevel="2" x14ac:dyDescent="0.25">
      <c r="B66" s="1" t="s">
        <v>48</v>
      </c>
      <c r="C66" s="2">
        <v>7</v>
      </c>
      <c r="D66" s="2">
        <v>4</v>
      </c>
      <c r="E66" s="1" t="s">
        <v>60</v>
      </c>
      <c r="F66" s="1" t="s">
        <v>61</v>
      </c>
      <c r="G66" s="4" t="s">
        <v>88</v>
      </c>
      <c r="H66" s="1" t="s">
        <v>52</v>
      </c>
      <c r="I66" s="1" t="s">
        <v>63</v>
      </c>
      <c r="K66" s="13">
        <f>'Total Reqs'!K37</f>
        <v>1141</v>
      </c>
      <c r="L66" s="15"/>
      <c r="M66" s="13"/>
      <c r="N66" s="13"/>
      <c r="O66" s="13"/>
      <c r="P66" s="19"/>
      <c r="S66" s="5">
        <v>3000</v>
      </c>
    </row>
    <row r="67" spans="2:50" outlineLevel="2" x14ac:dyDescent="0.25">
      <c r="B67" s="1" t="s">
        <v>48</v>
      </c>
      <c r="C67" s="2">
        <v>7</v>
      </c>
      <c r="D67" s="2">
        <v>4</v>
      </c>
      <c r="E67" s="1" t="s">
        <v>60</v>
      </c>
      <c r="F67" s="1" t="s">
        <v>61</v>
      </c>
      <c r="G67" s="4" t="s">
        <v>88</v>
      </c>
      <c r="H67" s="1" t="s">
        <v>54</v>
      </c>
      <c r="I67" s="1" t="s">
        <v>63</v>
      </c>
      <c r="K67" s="13">
        <f>'Total Reqs'!K38</f>
        <v>0</v>
      </c>
      <c r="L67" s="15"/>
      <c r="M67" s="13"/>
      <c r="N67" s="13"/>
      <c r="O67" s="13"/>
      <c r="P67" s="19"/>
    </row>
    <row r="68" spans="2:50" outlineLevel="2" x14ac:dyDescent="0.25">
      <c r="B68" s="1" t="s">
        <v>48</v>
      </c>
      <c r="C68" s="2">
        <v>7</v>
      </c>
      <c r="D68" s="2">
        <v>4</v>
      </c>
      <c r="E68" s="1" t="s">
        <v>60</v>
      </c>
      <c r="F68" s="1" t="s">
        <v>61</v>
      </c>
      <c r="G68" s="4" t="s">
        <v>88</v>
      </c>
      <c r="H68" s="1" t="s">
        <v>64</v>
      </c>
      <c r="I68" s="1" t="s">
        <v>63</v>
      </c>
      <c r="K68" s="13">
        <f>'Total Reqs'!K39</f>
        <v>0</v>
      </c>
      <c r="L68" s="15"/>
      <c r="M68" s="13"/>
      <c r="N68" s="13"/>
      <c r="O68" s="13"/>
      <c r="P68" s="19"/>
      <c r="S68" s="5">
        <v>1763</v>
      </c>
    </row>
    <row r="69" spans="2:50" outlineLevel="2" x14ac:dyDescent="0.25">
      <c r="D69" s="2">
        <v>4</v>
      </c>
      <c r="K69" s="26"/>
      <c r="L69" s="15"/>
      <c r="M69" s="13"/>
      <c r="N69" s="13"/>
      <c r="O69" s="13"/>
      <c r="P69" s="19"/>
      <c r="Q69" s="27"/>
      <c r="T69" s="27"/>
      <c r="W69" s="27"/>
      <c r="Z69" s="27"/>
      <c r="AC69" s="27"/>
      <c r="AF69" s="27"/>
      <c r="AI69" s="27"/>
      <c r="AL69" s="27"/>
      <c r="AO69" s="27"/>
      <c r="AR69" s="27"/>
      <c r="AU69" s="27"/>
      <c r="AX69" s="27"/>
    </row>
    <row r="70" spans="2:50" outlineLevel="1" x14ac:dyDescent="0.25">
      <c r="B70" s="2"/>
      <c r="C70" s="2">
        <v>7</v>
      </c>
      <c r="D70" s="20" t="s">
        <v>89</v>
      </c>
      <c r="E70" s="16"/>
      <c r="F70" s="16"/>
      <c r="G70" s="21"/>
      <c r="H70" s="16"/>
      <c r="I70" s="16"/>
      <c r="J70" s="16"/>
      <c r="K70" s="22">
        <f>SUBTOTAL(9,K63:K69)</f>
        <v>1141</v>
      </c>
      <c r="L70" s="22">
        <f>SUBTOTAL(9,L63:L69)</f>
        <v>0</v>
      </c>
      <c r="M70" s="22">
        <f>K70-L70</f>
        <v>1141</v>
      </c>
      <c r="N70" s="22">
        <v>673</v>
      </c>
      <c r="O70" s="22">
        <f>IF(M70&lt;0.9*N70,0.9*N70,IF(M70&gt;1.1*N70,1.1*N70,M70))</f>
        <v>740.30000000000007</v>
      </c>
      <c r="P70" s="23">
        <f>(M70-O70)</f>
        <v>400.69999999999993</v>
      </c>
      <c r="Q70" s="24"/>
      <c r="R70" s="24"/>
      <c r="S70" s="24">
        <f>SUBTOTAL(9,S63:S69)</f>
        <v>4763</v>
      </c>
      <c r="T70" s="24"/>
      <c r="U70" s="32">
        <f>S70-K70</f>
        <v>3622</v>
      </c>
    </row>
    <row r="71" spans="2:50" outlineLevel="1" x14ac:dyDescent="0.25">
      <c r="H71" s="35"/>
      <c r="I71" s="35"/>
      <c r="J71" s="35"/>
      <c r="K71" s="36"/>
      <c r="L71" s="15"/>
      <c r="M71" s="13"/>
      <c r="N71" s="13"/>
      <c r="O71" s="13"/>
      <c r="P71" s="19"/>
      <c r="Q71" s="27"/>
      <c r="T71" s="27"/>
      <c r="W71" s="27"/>
      <c r="Z71" s="27"/>
      <c r="AC71" s="27"/>
      <c r="AF71" s="27"/>
      <c r="AI71" s="27"/>
      <c r="AL71" s="27"/>
      <c r="AO71" s="27"/>
      <c r="AR71" s="27"/>
      <c r="AU71" s="27"/>
      <c r="AX71" s="27"/>
    </row>
    <row r="72" spans="2:50" outlineLevel="2" x14ac:dyDescent="0.25">
      <c r="B72" s="1" t="s">
        <v>48</v>
      </c>
      <c r="C72" s="2">
        <v>7</v>
      </c>
      <c r="D72" s="2">
        <v>5</v>
      </c>
      <c r="E72" s="1" t="s">
        <v>60</v>
      </c>
      <c r="F72" s="1" t="s">
        <v>61</v>
      </c>
      <c r="G72" s="4" t="s">
        <v>90</v>
      </c>
      <c r="H72" s="1" t="s">
        <v>52</v>
      </c>
      <c r="I72" s="1" t="s">
        <v>63</v>
      </c>
      <c r="K72" s="13">
        <f>'Total Reqs'!K41</f>
        <v>8947</v>
      </c>
      <c r="L72" s="15"/>
      <c r="M72" s="13"/>
      <c r="N72" s="13"/>
      <c r="O72" s="13"/>
      <c r="P72" s="19"/>
      <c r="S72" s="5">
        <v>0</v>
      </c>
    </row>
    <row r="73" spans="2:50" outlineLevel="2" x14ac:dyDescent="0.25">
      <c r="B73" s="1" t="s">
        <v>48</v>
      </c>
      <c r="C73" s="2">
        <v>7</v>
      </c>
      <c r="D73" s="2">
        <v>5</v>
      </c>
      <c r="E73" s="1" t="s">
        <v>60</v>
      </c>
      <c r="F73" s="1" t="s">
        <v>61</v>
      </c>
      <c r="G73" s="4" t="s">
        <v>90</v>
      </c>
      <c r="H73" s="1" t="s">
        <v>54</v>
      </c>
      <c r="I73" s="1" t="s">
        <v>63</v>
      </c>
      <c r="K73" s="13">
        <f>'Total Reqs'!K42</f>
        <v>0</v>
      </c>
      <c r="L73" s="15"/>
      <c r="M73" s="13"/>
      <c r="N73" s="13"/>
      <c r="O73" s="13"/>
      <c r="P73" s="19"/>
    </row>
    <row r="74" spans="2:50" outlineLevel="2" x14ac:dyDescent="0.25">
      <c r="B74" s="1" t="s">
        <v>48</v>
      </c>
      <c r="C74" s="2">
        <v>7</v>
      </c>
      <c r="D74" s="2">
        <v>5</v>
      </c>
      <c r="E74" s="1" t="s">
        <v>60</v>
      </c>
      <c r="F74" s="1" t="s">
        <v>61</v>
      </c>
      <c r="G74" s="4" t="s">
        <v>90</v>
      </c>
      <c r="H74" s="1" t="s">
        <v>64</v>
      </c>
      <c r="I74" s="1" t="s">
        <v>63</v>
      </c>
      <c r="K74" s="13">
        <f>'Total Reqs'!K43</f>
        <v>0</v>
      </c>
      <c r="L74" s="15"/>
      <c r="M74" s="13"/>
      <c r="N74" s="13"/>
      <c r="O74" s="13"/>
      <c r="P74" s="19"/>
      <c r="S74" s="5">
        <v>14119</v>
      </c>
    </row>
    <row r="75" spans="2:50" outlineLevel="2" x14ac:dyDescent="0.25">
      <c r="D75" s="2">
        <v>5</v>
      </c>
      <c r="K75" s="26"/>
      <c r="L75" s="15"/>
      <c r="M75" s="13"/>
      <c r="N75" s="13"/>
      <c r="O75" s="13"/>
      <c r="P75" s="19"/>
      <c r="Q75" s="27"/>
      <c r="T75" s="27"/>
      <c r="W75" s="27"/>
      <c r="Z75" s="27"/>
      <c r="AC75" s="27"/>
      <c r="AF75" s="27"/>
      <c r="AI75" s="27"/>
      <c r="AL75" s="27"/>
      <c r="AO75" s="27"/>
      <c r="AR75" s="27"/>
      <c r="AU75" s="27"/>
      <c r="AX75" s="27"/>
    </row>
    <row r="76" spans="2:50" outlineLevel="1" x14ac:dyDescent="0.25">
      <c r="B76" s="2"/>
      <c r="C76" s="2">
        <v>7</v>
      </c>
      <c r="D76" s="20" t="s">
        <v>91</v>
      </c>
      <c r="E76" s="16"/>
      <c r="F76" s="16"/>
      <c r="G76" s="21"/>
      <c r="H76" s="16"/>
      <c r="I76" s="16"/>
      <c r="J76" s="16"/>
      <c r="K76" s="22">
        <f>SUBTOTAL(9,K72:K75)</f>
        <v>8947</v>
      </c>
      <c r="L76" s="22">
        <f>SUBTOTAL(9,L72:L75)</f>
        <v>0</v>
      </c>
      <c r="M76" s="22">
        <f>K76-L76</f>
        <v>8947</v>
      </c>
      <c r="N76" s="22">
        <v>5153</v>
      </c>
      <c r="O76" s="22">
        <f>IF(M76&lt;0.9*N76,0.9*N76,IF(M76&gt;1.1*N76,1.1*N76,M76))</f>
        <v>5668.3</v>
      </c>
      <c r="P76" s="23">
        <f>(M76-O76)</f>
        <v>3278.7</v>
      </c>
      <c r="Q76" s="24"/>
      <c r="R76" s="24"/>
      <c r="S76" s="24">
        <f>SUBTOTAL(9,S72:S75)</f>
        <v>14119</v>
      </c>
      <c r="T76" s="24"/>
      <c r="U76" s="32">
        <f>S76-K76</f>
        <v>5172</v>
      </c>
    </row>
    <row r="77" spans="2:50" outlineLevel="1" x14ac:dyDescent="0.25">
      <c r="K77" s="26"/>
      <c r="L77" s="15"/>
      <c r="M77" s="13"/>
      <c r="N77" s="13"/>
      <c r="O77" s="13"/>
      <c r="P77" s="19"/>
      <c r="Q77" s="27"/>
      <c r="T77" s="27"/>
      <c r="W77" s="27"/>
      <c r="Z77" s="27"/>
      <c r="AC77" s="27"/>
      <c r="AF77" s="27"/>
      <c r="AI77" s="27"/>
      <c r="AL77" s="27"/>
      <c r="AO77" s="27"/>
      <c r="AR77" s="27"/>
      <c r="AU77" s="27"/>
      <c r="AX77" s="27"/>
    </row>
    <row r="78" spans="2:50" outlineLevel="2" x14ac:dyDescent="0.25">
      <c r="B78" s="1" t="s">
        <v>48</v>
      </c>
      <c r="C78" s="2">
        <v>7</v>
      </c>
      <c r="D78" s="2">
        <v>6</v>
      </c>
      <c r="E78" s="1" t="s">
        <v>60</v>
      </c>
      <c r="F78" s="1" t="s">
        <v>61</v>
      </c>
      <c r="G78" s="4" t="s">
        <v>92</v>
      </c>
      <c r="H78" s="1" t="s">
        <v>52</v>
      </c>
      <c r="I78" s="1" t="s">
        <v>63</v>
      </c>
      <c r="K78" s="13">
        <f>'Total Reqs'!K45</f>
        <v>1491</v>
      </c>
      <c r="L78" s="15"/>
      <c r="M78" s="13"/>
      <c r="N78" s="13"/>
      <c r="O78" s="13"/>
      <c r="P78" s="19"/>
      <c r="S78" s="5">
        <v>0</v>
      </c>
    </row>
    <row r="79" spans="2:50" outlineLevel="2" x14ac:dyDescent="0.25">
      <c r="B79" s="1" t="s">
        <v>48</v>
      </c>
      <c r="C79" s="2">
        <v>7</v>
      </c>
      <c r="D79" s="2">
        <v>6</v>
      </c>
      <c r="E79" s="1" t="s">
        <v>60</v>
      </c>
      <c r="F79" s="1" t="s">
        <v>61</v>
      </c>
      <c r="G79" s="4" t="s">
        <v>92</v>
      </c>
      <c r="H79" s="1" t="s">
        <v>54</v>
      </c>
      <c r="I79" s="1" t="s">
        <v>63</v>
      </c>
      <c r="K79" s="13">
        <f>'Total Reqs'!K46</f>
        <v>0</v>
      </c>
      <c r="L79" s="15"/>
      <c r="M79" s="13"/>
      <c r="N79" s="13"/>
      <c r="O79" s="13"/>
      <c r="P79" s="19"/>
    </row>
    <row r="80" spans="2:50" outlineLevel="2" x14ac:dyDescent="0.25">
      <c r="B80" s="1" t="s">
        <v>48</v>
      </c>
      <c r="C80" s="2">
        <v>7</v>
      </c>
      <c r="D80" s="2">
        <v>6</v>
      </c>
      <c r="E80" s="1" t="s">
        <v>60</v>
      </c>
      <c r="F80" s="1" t="s">
        <v>61</v>
      </c>
      <c r="G80" s="4" t="s">
        <v>92</v>
      </c>
      <c r="H80" s="1" t="s">
        <v>64</v>
      </c>
      <c r="I80" s="1" t="s">
        <v>63</v>
      </c>
      <c r="K80" s="13">
        <f>'Total Reqs'!K47</f>
        <v>0</v>
      </c>
      <c r="L80" s="15"/>
      <c r="M80" s="13"/>
      <c r="N80" s="13"/>
      <c r="O80" s="13"/>
      <c r="P80" s="19"/>
      <c r="S80" s="5">
        <v>2405</v>
      </c>
    </row>
    <row r="81" spans="2:50" outlineLevel="2" x14ac:dyDescent="0.25">
      <c r="D81" s="2">
        <v>6</v>
      </c>
      <c r="K81" s="26"/>
      <c r="L81" s="15"/>
      <c r="M81" s="13"/>
      <c r="N81" s="13"/>
      <c r="O81" s="13"/>
      <c r="P81" s="19"/>
      <c r="Q81" s="27"/>
      <c r="T81" s="27"/>
      <c r="W81" s="27"/>
      <c r="Z81" s="27"/>
      <c r="AC81" s="27"/>
      <c r="AF81" s="27"/>
      <c r="AI81" s="27"/>
      <c r="AL81" s="27"/>
      <c r="AO81" s="27"/>
      <c r="AR81" s="27"/>
      <c r="AU81" s="27"/>
      <c r="AX81" s="27"/>
    </row>
    <row r="82" spans="2:50" outlineLevel="1" x14ac:dyDescent="0.25">
      <c r="B82" s="2"/>
      <c r="C82" s="2">
        <v>7</v>
      </c>
      <c r="D82" s="20" t="s">
        <v>93</v>
      </c>
      <c r="E82" s="16"/>
      <c r="F82" s="16"/>
      <c r="G82" s="21"/>
      <c r="H82" s="16"/>
      <c r="I82" s="16"/>
      <c r="J82" s="16"/>
      <c r="K82" s="22">
        <f>SUBTOTAL(9,K78:K81)</f>
        <v>1491</v>
      </c>
      <c r="L82" s="22">
        <f>SUBTOTAL(9,L78:L81)</f>
        <v>0</v>
      </c>
      <c r="M82" s="22">
        <f>K82-L82</f>
        <v>1491</v>
      </c>
      <c r="N82" s="22">
        <v>869</v>
      </c>
      <c r="O82" s="22">
        <f>IF(M82&lt;0.9*N82,0.9*N82,IF(M82&gt;1.1*N82,1.1*N82,M82))</f>
        <v>955.90000000000009</v>
      </c>
      <c r="P82" s="23">
        <f>(M82-O82)</f>
        <v>535.09999999999991</v>
      </c>
      <c r="Q82" s="24"/>
      <c r="R82" s="24"/>
      <c r="S82" s="24">
        <f>SUBTOTAL(9,S78:S81)</f>
        <v>2405</v>
      </c>
      <c r="T82" s="24"/>
      <c r="U82" s="32">
        <f>S82-K82</f>
        <v>914</v>
      </c>
    </row>
    <row r="83" spans="2:50" outlineLevel="1" x14ac:dyDescent="0.25">
      <c r="K83" s="26"/>
      <c r="L83" s="15"/>
      <c r="M83" s="13"/>
      <c r="N83" s="13"/>
      <c r="O83" s="13"/>
      <c r="P83" s="19"/>
      <c r="Q83" s="27"/>
      <c r="T83" s="27"/>
      <c r="W83" s="27"/>
      <c r="Z83" s="27"/>
      <c r="AC83" s="27"/>
      <c r="AF83" s="27"/>
      <c r="AI83" s="27"/>
      <c r="AL83" s="27"/>
      <c r="AO83" s="27"/>
      <c r="AR83" s="27"/>
      <c r="AU83" s="27"/>
      <c r="AX83" s="27"/>
    </row>
    <row r="84" spans="2:50" hidden="1" outlineLevel="1" x14ac:dyDescent="0.25">
      <c r="L84" s="15"/>
      <c r="M84" s="13"/>
      <c r="N84" s="13"/>
      <c r="O84" s="13"/>
      <c r="P84" s="19"/>
    </row>
    <row r="85" spans="2:50" hidden="1" outlineLevel="2" x14ac:dyDescent="0.25">
      <c r="B85" s="1" t="s">
        <v>48</v>
      </c>
      <c r="C85" s="2">
        <v>7</v>
      </c>
      <c r="D85" s="2">
        <v>8</v>
      </c>
      <c r="E85" s="1" t="s">
        <v>49</v>
      </c>
      <c r="F85" s="1" t="s">
        <v>94</v>
      </c>
      <c r="G85" s="29" t="s">
        <v>95</v>
      </c>
      <c r="H85" s="1" t="s">
        <v>52</v>
      </c>
      <c r="I85" s="1" t="s">
        <v>58</v>
      </c>
      <c r="K85" s="13" t="s">
        <v>59</v>
      </c>
      <c r="L85" s="15"/>
      <c r="M85" s="13"/>
      <c r="N85" s="13"/>
      <c r="O85" s="13"/>
      <c r="P85" s="19"/>
    </row>
    <row r="86" spans="2:50" hidden="1" outlineLevel="2" x14ac:dyDescent="0.25">
      <c r="B86" s="1" t="s">
        <v>48</v>
      </c>
      <c r="C86" s="2">
        <v>7</v>
      </c>
      <c r="D86" s="2">
        <v>8</v>
      </c>
      <c r="E86" s="1" t="s">
        <v>49</v>
      </c>
      <c r="F86" s="1" t="s">
        <v>94</v>
      </c>
      <c r="G86" s="29" t="s">
        <v>95</v>
      </c>
      <c r="H86" s="1" t="s">
        <v>54</v>
      </c>
      <c r="I86" s="1" t="s">
        <v>58</v>
      </c>
      <c r="L86" s="15"/>
      <c r="M86" s="13"/>
      <c r="N86" s="13"/>
      <c r="O86" s="13"/>
      <c r="P86" s="19"/>
    </row>
    <row r="87" spans="2:50" hidden="1" outlineLevel="2" x14ac:dyDescent="0.25">
      <c r="D87" s="2">
        <v>8</v>
      </c>
      <c r="G87" s="29"/>
      <c r="L87" s="15"/>
      <c r="M87" s="13"/>
      <c r="N87" s="13"/>
      <c r="O87" s="13"/>
      <c r="P87" s="19"/>
    </row>
    <row r="88" spans="2:50" outlineLevel="2" x14ac:dyDescent="0.25">
      <c r="B88" s="1" t="s">
        <v>48</v>
      </c>
      <c r="C88" s="2">
        <v>7</v>
      </c>
      <c r="D88" s="2">
        <v>8</v>
      </c>
      <c r="E88" s="1" t="s">
        <v>60</v>
      </c>
      <c r="F88" s="1" t="s">
        <v>61</v>
      </c>
      <c r="G88" s="4" t="s">
        <v>96</v>
      </c>
      <c r="H88" s="1" t="s">
        <v>52</v>
      </c>
      <c r="I88" s="1" t="s">
        <v>63</v>
      </c>
      <c r="K88" s="13">
        <f>'Total Reqs'!K49</f>
        <v>1555</v>
      </c>
      <c r="L88" s="15"/>
      <c r="M88" s="13"/>
      <c r="N88" s="13"/>
      <c r="O88" s="13"/>
      <c r="P88" s="19"/>
      <c r="S88" s="5">
        <v>0</v>
      </c>
    </row>
    <row r="89" spans="2:50" outlineLevel="2" x14ac:dyDescent="0.25">
      <c r="B89" s="1" t="s">
        <v>48</v>
      </c>
      <c r="C89" s="2">
        <v>7</v>
      </c>
      <c r="D89" s="2">
        <v>8</v>
      </c>
      <c r="E89" s="1" t="s">
        <v>60</v>
      </c>
      <c r="F89" s="1" t="s">
        <v>61</v>
      </c>
      <c r="G89" s="4" t="s">
        <v>96</v>
      </c>
      <c r="H89" s="1" t="s">
        <v>54</v>
      </c>
      <c r="I89" s="1" t="s">
        <v>63</v>
      </c>
      <c r="K89" s="13">
        <f>'Total Reqs'!K50</f>
        <v>0</v>
      </c>
      <c r="L89" s="15"/>
      <c r="M89" s="13"/>
      <c r="N89" s="13"/>
      <c r="O89" s="13"/>
      <c r="P89" s="19"/>
    </row>
    <row r="90" spans="2:50" outlineLevel="2" x14ac:dyDescent="0.25">
      <c r="B90" s="1" t="s">
        <v>48</v>
      </c>
      <c r="C90" s="2">
        <v>7</v>
      </c>
      <c r="D90" s="2">
        <v>8</v>
      </c>
      <c r="E90" s="1" t="s">
        <v>60</v>
      </c>
      <c r="F90" s="1" t="s">
        <v>61</v>
      </c>
      <c r="G90" s="4" t="s">
        <v>96</v>
      </c>
      <c r="H90" s="1" t="s">
        <v>64</v>
      </c>
      <c r="I90" s="1" t="s">
        <v>63</v>
      </c>
      <c r="K90" s="13">
        <f>'Total Reqs'!K51</f>
        <v>0</v>
      </c>
      <c r="L90" s="15"/>
      <c r="M90" s="13"/>
      <c r="N90" s="13"/>
      <c r="O90" s="13"/>
      <c r="P90" s="19"/>
      <c r="S90" s="5">
        <v>2573</v>
      </c>
    </row>
    <row r="91" spans="2:50" outlineLevel="2" x14ac:dyDescent="0.25">
      <c r="D91" s="2">
        <v>8</v>
      </c>
      <c r="K91" s="26"/>
      <c r="L91" s="15"/>
      <c r="M91" s="13"/>
      <c r="N91" s="13"/>
      <c r="O91" s="13"/>
      <c r="P91" s="19"/>
      <c r="Q91" s="27"/>
      <c r="T91" s="27"/>
      <c r="W91" s="27"/>
      <c r="Z91" s="27"/>
      <c r="AC91" s="27"/>
      <c r="AF91" s="27"/>
      <c r="AI91" s="27"/>
      <c r="AL91" s="27"/>
      <c r="AO91" s="27"/>
      <c r="AR91" s="27"/>
      <c r="AU91" s="27"/>
      <c r="AX91" s="27"/>
    </row>
    <row r="92" spans="2:50" outlineLevel="1" x14ac:dyDescent="0.25">
      <c r="B92" s="2"/>
      <c r="C92" s="2">
        <v>7</v>
      </c>
      <c r="D92" s="20" t="s">
        <v>97</v>
      </c>
      <c r="E92" s="16"/>
      <c r="F92" s="16"/>
      <c r="G92" s="21"/>
      <c r="H92" s="16"/>
      <c r="I92" s="16"/>
      <c r="J92" s="16"/>
      <c r="K92" s="22">
        <f>SUBTOTAL(9,K85:K91)</f>
        <v>1555</v>
      </c>
      <c r="L92" s="22">
        <f>SUBTOTAL(9,L85:L91)</f>
        <v>0</v>
      </c>
      <c r="M92" s="22">
        <f>K92-L92</f>
        <v>1555</v>
      </c>
      <c r="N92" s="22">
        <v>965</v>
      </c>
      <c r="O92" s="22">
        <f>IF(M92&lt;0.9*N92,0.9*N92,IF(M92&gt;1.1*N92,1.1*N92,M92))</f>
        <v>1061.5</v>
      </c>
      <c r="P92" s="23">
        <f>(M92-O92)</f>
        <v>493.5</v>
      </c>
      <c r="Q92" s="24"/>
      <c r="R92" s="24"/>
      <c r="S92" s="24">
        <f>SUBTOTAL(9,S85:S91)</f>
        <v>2573</v>
      </c>
      <c r="T92" s="32"/>
      <c r="U92" s="32">
        <f>S92-K92</f>
        <v>1018</v>
      </c>
    </row>
    <row r="93" spans="2:50" outlineLevel="1" x14ac:dyDescent="0.25">
      <c r="L93" s="15"/>
      <c r="M93" s="13"/>
      <c r="N93" s="13"/>
      <c r="O93" s="13"/>
      <c r="P93" s="19"/>
    </row>
    <row r="94" spans="2:50" outlineLevel="2" x14ac:dyDescent="0.25">
      <c r="B94" s="1" t="s">
        <v>48</v>
      </c>
      <c r="C94" s="2">
        <v>7</v>
      </c>
      <c r="D94" s="2">
        <v>9</v>
      </c>
      <c r="E94" s="1" t="s">
        <v>60</v>
      </c>
      <c r="F94" s="1" t="s">
        <v>61</v>
      </c>
      <c r="G94" s="4" t="s">
        <v>98</v>
      </c>
      <c r="H94" s="1" t="s">
        <v>52</v>
      </c>
      <c r="I94" s="1" t="s">
        <v>63</v>
      </c>
      <c r="K94" s="13">
        <f>'Total Reqs'!K53</f>
        <v>1927</v>
      </c>
      <c r="L94" s="15"/>
      <c r="M94" s="13"/>
      <c r="N94" s="13"/>
      <c r="O94" s="13"/>
      <c r="P94" s="19"/>
      <c r="S94" s="5">
        <v>2000</v>
      </c>
    </row>
    <row r="95" spans="2:50" outlineLevel="2" x14ac:dyDescent="0.25">
      <c r="B95" s="1" t="s">
        <v>48</v>
      </c>
      <c r="C95" s="2">
        <v>7</v>
      </c>
      <c r="D95" s="2">
        <v>9</v>
      </c>
      <c r="E95" s="1" t="s">
        <v>60</v>
      </c>
      <c r="F95" s="1" t="s">
        <v>61</v>
      </c>
      <c r="G95" s="4" t="s">
        <v>98</v>
      </c>
      <c r="H95" s="1" t="s">
        <v>54</v>
      </c>
      <c r="I95" s="1" t="s">
        <v>63</v>
      </c>
      <c r="K95" s="13">
        <f>'Total Reqs'!K54</f>
        <v>0</v>
      </c>
      <c r="L95" s="15"/>
      <c r="M95" s="13"/>
      <c r="N95" s="13"/>
      <c r="O95" s="13"/>
      <c r="P95" s="19"/>
    </row>
    <row r="96" spans="2:50" outlineLevel="2" x14ac:dyDescent="0.25">
      <c r="B96" s="1" t="s">
        <v>48</v>
      </c>
      <c r="C96" s="2">
        <v>7</v>
      </c>
      <c r="D96" s="2">
        <v>9</v>
      </c>
      <c r="E96" s="1" t="s">
        <v>60</v>
      </c>
      <c r="F96" s="1" t="s">
        <v>61</v>
      </c>
      <c r="G96" s="4" t="s">
        <v>98</v>
      </c>
      <c r="H96" s="1" t="s">
        <v>64</v>
      </c>
      <c r="I96" s="1" t="s">
        <v>63</v>
      </c>
      <c r="K96" s="13">
        <f>'Total Reqs'!K55</f>
        <v>0</v>
      </c>
      <c r="L96" s="15"/>
      <c r="M96" s="13"/>
      <c r="N96" s="13"/>
      <c r="O96" s="13"/>
      <c r="P96" s="19"/>
      <c r="S96" s="5">
        <v>3128</v>
      </c>
    </row>
    <row r="97" spans="2:50" outlineLevel="2" x14ac:dyDescent="0.25">
      <c r="D97" s="2">
        <v>9</v>
      </c>
      <c r="K97" s="26"/>
      <c r="L97" s="15"/>
      <c r="M97" s="13"/>
      <c r="N97" s="13"/>
      <c r="O97" s="13"/>
      <c r="P97" s="19"/>
      <c r="Q97" s="27"/>
      <c r="T97" s="27"/>
      <c r="W97" s="27"/>
      <c r="Z97" s="27"/>
      <c r="AC97" s="27"/>
      <c r="AF97" s="27"/>
      <c r="AI97" s="27"/>
      <c r="AL97" s="27"/>
      <c r="AO97" s="27"/>
      <c r="AR97" s="27"/>
      <c r="AU97" s="27"/>
      <c r="AX97" s="27"/>
    </row>
    <row r="98" spans="2:50" outlineLevel="1" x14ac:dyDescent="0.25">
      <c r="B98" s="2"/>
      <c r="C98" s="2">
        <v>7</v>
      </c>
      <c r="D98" s="20" t="s">
        <v>99</v>
      </c>
      <c r="E98" s="16"/>
      <c r="F98" s="16"/>
      <c r="G98" s="21"/>
      <c r="H98" s="16"/>
      <c r="I98" s="16"/>
      <c r="J98" s="16"/>
      <c r="K98" s="22">
        <f>SUBTOTAL(9,K94:K97)</f>
        <v>1927</v>
      </c>
      <c r="L98" s="22">
        <f>SUBTOTAL(9,L94:L97)</f>
        <v>0</v>
      </c>
      <c r="M98" s="22">
        <f>K98-L98</f>
        <v>1927</v>
      </c>
      <c r="N98" s="22">
        <v>1151</v>
      </c>
      <c r="O98" s="22">
        <f>IF(M98&lt;0.9*N98,0.9*N98,IF(M98&gt;1.1*N98,1.1*N98,M98))</f>
        <v>1266.1000000000001</v>
      </c>
      <c r="P98" s="23">
        <f>(M98-O98)</f>
        <v>660.89999999999986</v>
      </c>
      <c r="Q98" s="24"/>
      <c r="R98" s="24"/>
      <c r="S98" s="24">
        <f>SUBTOTAL(9,S94:S97)</f>
        <v>5128</v>
      </c>
      <c r="T98" s="24"/>
      <c r="U98" s="32">
        <f>S98-K98</f>
        <v>3201</v>
      </c>
    </row>
    <row r="99" spans="2:50" outlineLevel="1" x14ac:dyDescent="0.25">
      <c r="K99" s="26"/>
      <c r="L99" s="15"/>
      <c r="M99" s="13"/>
      <c r="N99" s="13"/>
      <c r="O99" s="13"/>
      <c r="P99" s="19"/>
      <c r="Q99" s="27"/>
      <c r="T99" s="27"/>
      <c r="W99" s="27"/>
      <c r="Z99" s="27"/>
      <c r="AC99" s="27"/>
      <c r="AF99" s="27"/>
      <c r="AI99" s="27"/>
      <c r="AL99" s="27"/>
      <c r="AO99" s="27"/>
      <c r="AR99" s="27"/>
      <c r="AU99" s="27"/>
      <c r="AX99" s="27"/>
    </row>
    <row r="100" spans="2:50" outlineLevel="2" x14ac:dyDescent="0.25">
      <c r="B100" s="1" t="s">
        <v>48</v>
      </c>
      <c r="C100" s="2">
        <v>8</v>
      </c>
      <c r="D100" s="2">
        <v>26</v>
      </c>
      <c r="E100" s="1" t="s">
        <v>60</v>
      </c>
      <c r="F100" s="1" t="s">
        <v>68</v>
      </c>
      <c r="G100" s="29" t="s">
        <v>100</v>
      </c>
      <c r="H100" s="1" t="s">
        <v>52</v>
      </c>
      <c r="I100" s="1" t="s">
        <v>63</v>
      </c>
      <c r="K100" s="13">
        <f>'Total Reqs'!K57</f>
        <v>54</v>
      </c>
      <c r="L100" s="15"/>
      <c r="M100" s="13"/>
      <c r="N100" s="13"/>
      <c r="O100" s="13"/>
      <c r="P100" s="19"/>
      <c r="S100" s="5">
        <v>19</v>
      </c>
    </row>
    <row r="101" spans="2:50" outlineLevel="2" x14ac:dyDescent="0.25">
      <c r="B101" s="1" t="s">
        <v>48</v>
      </c>
      <c r="C101" s="2">
        <v>8</v>
      </c>
      <c r="D101" s="2">
        <v>26</v>
      </c>
      <c r="E101" s="1" t="s">
        <v>60</v>
      </c>
      <c r="F101" s="1" t="s">
        <v>68</v>
      </c>
      <c r="G101" s="29" t="s">
        <v>100</v>
      </c>
      <c r="H101" s="1" t="s">
        <v>54</v>
      </c>
      <c r="I101" s="1" t="s">
        <v>63</v>
      </c>
      <c r="K101" s="13">
        <f>'Total Reqs'!K58</f>
        <v>0</v>
      </c>
      <c r="L101" s="15"/>
      <c r="M101" s="13"/>
      <c r="N101" s="13"/>
      <c r="O101" s="13"/>
      <c r="P101" s="19"/>
    </row>
    <row r="102" spans="2:50" outlineLevel="2" x14ac:dyDescent="0.25">
      <c r="D102" s="2">
        <v>26</v>
      </c>
      <c r="G102" s="29"/>
      <c r="L102" s="15"/>
      <c r="M102" s="13"/>
      <c r="N102" s="13"/>
      <c r="O102" s="13"/>
      <c r="P102" s="19"/>
    </row>
    <row r="103" spans="2:50" outlineLevel="2" x14ac:dyDescent="0.25">
      <c r="B103" s="1" t="s">
        <v>48</v>
      </c>
      <c r="C103" s="2">
        <v>8</v>
      </c>
      <c r="D103" s="2">
        <v>26</v>
      </c>
      <c r="E103" s="1" t="s">
        <v>60</v>
      </c>
      <c r="F103" s="1" t="s">
        <v>70</v>
      </c>
      <c r="G103" s="4" t="s">
        <v>101</v>
      </c>
      <c r="H103" s="1" t="s">
        <v>52</v>
      </c>
      <c r="I103" s="1" t="s">
        <v>53</v>
      </c>
      <c r="K103" s="13">
        <f>'Total Reqs'!K60</f>
        <v>40</v>
      </c>
      <c r="L103" s="15"/>
      <c r="M103" s="13"/>
      <c r="N103" s="13"/>
      <c r="O103" s="13"/>
      <c r="P103" s="19"/>
      <c r="S103" s="5">
        <v>40</v>
      </c>
    </row>
    <row r="104" spans="2:50" outlineLevel="2" x14ac:dyDescent="0.25">
      <c r="B104" s="1" t="s">
        <v>48</v>
      </c>
      <c r="C104" s="2">
        <v>8</v>
      </c>
      <c r="D104" s="2">
        <v>26</v>
      </c>
      <c r="E104" s="1" t="s">
        <v>60</v>
      </c>
      <c r="F104" s="1" t="s">
        <v>70</v>
      </c>
      <c r="G104" s="4" t="s">
        <v>101</v>
      </c>
      <c r="H104" s="1" t="s">
        <v>54</v>
      </c>
      <c r="K104" s="13">
        <f>'Total Reqs'!K61</f>
        <v>0</v>
      </c>
      <c r="L104" s="15"/>
      <c r="M104" s="13"/>
      <c r="N104" s="13"/>
      <c r="O104" s="13"/>
      <c r="P104" s="19"/>
    </row>
    <row r="105" spans="2:50" outlineLevel="2" x14ac:dyDescent="0.25">
      <c r="D105" s="2">
        <v>26</v>
      </c>
      <c r="K105" s="26"/>
      <c r="L105" s="15"/>
      <c r="M105" s="13"/>
      <c r="N105" s="13"/>
      <c r="O105" s="13"/>
      <c r="P105" s="19"/>
      <c r="Q105" s="27"/>
      <c r="T105" s="27"/>
      <c r="W105" s="27"/>
      <c r="Z105" s="27"/>
      <c r="AC105" s="27"/>
      <c r="AF105" s="27"/>
      <c r="AI105" s="27"/>
      <c r="AL105" s="27"/>
      <c r="AO105" s="27"/>
      <c r="AR105" s="27"/>
      <c r="AU105" s="27"/>
      <c r="AX105" s="27"/>
    </row>
    <row r="106" spans="2:50" outlineLevel="1" x14ac:dyDescent="0.25">
      <c r="B106" s="2"/>
      <c r="C106" s="2">
        <v>8</v>
      </c>
      <c r="D106" s="20" t="s">
        <v>102</v>
      </c>
      <c r="E106" s="16"/>
      <c r="F106" s="16"/>
      <c r="G106" s="21"/>
      <c r="H106" s="16"/>
      <c r="I106" s="16"/>
      <c r="J106" s="16"/>
      <c r="K106" s="22">
        <f>SUBTOTAL(9,K100:K105)</f>
        <v>94</v>
      </c>
      <c r="L106" s="22">
        <f>SUBTOTAL(9,L100:L105)</f>
        <v>0</v>
      </c>
      <c r="M106" s="22">
        <f>K106-L106</f>
        <v>94</v>
      </c>
      <c r="N106" s="22">
        <v>40</v>
      </c>
      <c r="O106" s="22">
        <f>IF(M106&lt;0.9*N106,0.9*N106,IF(M106&gt;1.1*N106,1.1*N106,M106))</f>
        <v>44</v>
      </c>
      <c r="P106" s="23">
        <f>(M106-O106)</f>
        <v>50</v>
      </c>
      <c r="Q106" s="24"/>
      <c r="R106" s="24"/>
      <c r="S106" s="24">
        <v>55</v>
      </c>
      <c r="T106" s="24"/>
      <c r="U106" s="32">
        <f>S106-K106</f>
        <v>-39</v>
      </c>
    </row>
    <row r="107" spans="2:50" outlineLevel="1" x14ac:dyDescent="0.25">
      <c r="L107" s="15"/>
      <c r="M107" s="13"/>
      <c r="N107" s="13"/>
      <c r="O107" s="13"/>
      <c r="P107" s="19"/>
    </row>
    <row r="108" spans="2:50" outlineLevel="2" x14ac:dyDescent="0.25">
      <c r="B108" s="1" t="s">
        <v>48</v>
      </c>
      <c r="C108" s="2">
        <v>8</v>
      </c>
      <c r="D108" s="2">
        <v>27</v>
      </c>
      <c r="E108" s="1" t="s">
        <v>60</v>
      </c>
      <c r="F108" s="1" t="s">
        <v>68</v>
      </c>
      <c r="G108" s="4" t="s">
        <v>103</v>
      </c>
      <c r="H108" s="1" t="s">
        <v>52</v>
      </c>
      <c r="I108" s="1" t="s">
        <v>63</v>
      </c>
      <c r="K108" s="13">
        <f>'Total Reqs'!K63</f>
        <v>213</v>
      </c>
      <c r="L108" s="15"/>
      <c r="M108" s="13"/>
      <c r="N108" s="13"/>
      <c r="O108" s="13"/>
      <c r="P108" s="19"/>
      <c r="S108" s="5">
        <v>97</v>
      </c>
    </row>
    <row r="109" spans="2:50" outlineLevel="2" x14ac:dyDescent="0.25">
      <c r="B109" s="1" t="s">
        <v>48</v>
      </c>
      <c r="C109" s="2">
        <v>8</v>
      </c>
      <c r="D109" s="2">
        <v>27</v>
      </c>
      <c r="E109" s="1" t="s">
        <v>60</v>
      </c>
      <c r="F109" s="1" t="s">
        <v>68</v>
      </c>
      <c r="G109" s="4" t="s">
        <v>103</v>
      </c>
      <c r="H109" s="1" t="s">
        <v>54</v>
      </c>
      <c r="I109" s="1" t="s">
        <v>63</v>
      </c>
      <c r="K109" s="13">
        <f>'Total Reqs'!K64</f>
        <v>0</v>
      </c>
      <c r="L109" s="15"/>
      <c r="M109" s="13"/>
      <c r="N109" s="13"/>
      <c r="O109" s="13"/>
      <c r="P109" s="19"/>
    </row>
    <row r="110" spans="2:50" outlineLevel="2" x14ac:dyDescent="0.25">
      <c r="D110" s="2">
        <v>27</v>
      </c>
      <c r="L110" s="15"/>
      <c r="M110" s="13"/>
      <c r="N110" s="13"/>
      <c r="O110" s="13"/>
      <c r="P110" s="19"/>
    </row>
    <row r="111" spans="2:50" outlineLevel="1" x14ac:dyDescent="0.25">
      <c r="B111" s="2"/>
      <c r="C111" s="2">
        <v>8</v>
      </c>
      <c r="D111" s="20" t="s">
        <v>104</v>
      </c>
      <c r="E111" s="16"/>
      <c r="F111" s="16"/>
      <c r="G111" s="21"/>
      <c r="H111" s="16"/>
      <c r="I111" s="16"/>
      <c r="J111" s="16"/>
      <c r="K111" s="22">
        <f>SUBTOTAL(9,K108:K110)</f>
        <v>213</v>
      </c>
      <c r="L111" s="22">
        <f>SUBTOTAL(9,L108:L110)</f>
        <v>0</v>
      </c>
      <c r="M111" s="22">
        <f>K111-L111</f>
        <v>213</v>
      </c>
      <c r="N111" s="22">
        <v>0</v>
      </c>
      <c r="O111" s="22">
        <f>IF(M111&lt;0.9*N111,0.9*N111,IF(M111&gt;1.1*N111,1.1*N111,M111))</f>
        <v>0</v>
      </c>
      <c r="P111" s="23">
        <f>(M111-O111)</f>
        <v>213</v>
      </c>
      <c r="Q111" s="24"/>
      <c r="R111" s="24"/>
      <c r="S111" s="24">
        <v>66</v>
      </c>
      <c r="T111" s="24"/>
      <c r="U111" s="32">
        <f>S111-K111</f>
        <v>-147</v>
      </c>
    </row>
    <row r="112" spans="2:50" outlineLevel="1" x14ac:dyDescent="0.25">
      <c r="K112" s="26"/>
      <c r="L112" s="15"/>
      <c r="M112" s="13"/>
      <c r="N112" s="13"/>
      <c r="O112" s="13"/>
      <c r="P112" s="19"/>
      <c r="Q112" s="27"/>
      <c r="T112" s="27"/>
      <c r="W112" s="27"/>
      <c r="Z112" s="27"/>
      <c r="AC112" s="27"/>
      <c r="AF112" s="27"/>
      <c r="AI112" s="27"/>
      <c r="AL112" s="27"/>
      <c r="AO112" s="27"/>
      <c r="AR112" s="27"/>
      <c r="AU112" s="27"/>
      <c r="AX112" s="27"/>
    </row>
    <row r="113" spans="2:50" hidden="1" outlineLevel="1" x14ac:dyDescent="0.25">
      <c r="L113" s="15"/>
      <c r="M113" s="13"/>
      <c r="N113" s="13"/>
      <c r="O113" s="13"/>
      <c r="P113" s="19"/>
    </row>
    <row r="114" spans="2:50" hidden="1" outlineLevel="2" x14ac:dyDescent="0.25">
      <c r="B114" s="1" t="s">
        <v>48</v>
      </c>
      <c r="C114" s="2">
        <v>8</v>
      </c>
      <c r="D114" s="2">
        <v>32</v>
      </c>
      <c r="E114" s="1" t="s">
        <v>49</v>
      </c>
      <c r="F114" s="1" t="s">
        <v>66</v>
      </c>
      <c r="G114" s="29" t="s">
        <v>105</v>
      </c>
      <c r="H114" s="1" t="s">
        <v>52</v>
      </c>
      <c r="L114" s="15"/>
      <c r="M114" s="13"/>
      <c r="N114" s="13"/>
      <c r="O114" s="13"/>
      <c r="P114" s="19"/>
      <c r="S114" s="5">
        <v>0</v>
      </c>
    </row>
    <row r="115" spans="2:50" hidden="1" outlineLevel="2" x14ac:dyDescent="0.25">
      <c r="B115" s="1" t="s">
        <v>48</v>
      </c>
      <c r="C115" s="2">
        <v>8</v>
      </c>
      <c r="D115" s="2">
        <v>32</v>
      </c>
      <c r="E115" s="1" t="s">
        <v>49</v>
      </c>
      <c r="F115" s="1" t="s">
        <v>66</v>
      </c>
      <c r="G115" s="29" t="s">
        <v>105</v>
      </c>
      <c r="H115" s="1" t="s">
        <v>54</v>
      </c>
      <c r="L115" s="15"/>
      <c r="M115" s="13"/>
      <c r="N115" s="13"/>
      <c r="O115" s="13"/>
      <c r="P115" s="19"/>
    </row>
    <row r="116" spans="2:50" outlineLevel="2" x14ac:dyDescent="0.25">
      <c r="B116" s="1" t="s">
        <v>48</v>
      </c>
      <c r="C116" s="2">
        <v>8</v>
      </c>
      <c r="D116" s="2">
        <v>32</v>
      </c>
      <c r="E116" s="1" t="s">
        <v>60</v>
      </c>
      <c r="F116" s="1" t="s">
        <v>68</v>
      </c>
      <c r="G116" s="29" t="s">
        <v>106</v>
      </c>
      <c r="H116" s="1" t="s">
        <v>52</v>
      </c>
      <c r="I116" s="1" t="s">
        <v>63</v>
      </c>
      <c r="K116" s="13">
        <f>'Total Reqs'!K66</f>
        <v>42</v>
      </c>
      <c r="L116" s="15"/>
      <c r="M116" s="13"/>
      <c r="N116" s="13"/>
      <c r="O116" s="13"/>
      <c r="P116" s="19"/>
      <c r="S116" s="5">
        <v>30</v>
      </c>
    </row>
    <row r="117" spans="2:50" outlineLevel="2" x14ac:dyDescent="0.25">
      <c r="B117" s="1" t="s">
        <v>48</v>
      </c>
      <c r="C117" s="2">
        <v>8</v>
      </c>
      <c r="D117" s="2">
        <v>32</v>
      </c>
      <c r="E117" s="1" t="s">
        <v>60</v>
      </c>
      <c r="F117" s="1" t="s">
        <v>68</v>
      </c>
      <c r="G117" s="29" t="s">
        <v>106</v>
      </c>
      <c r="H117" s="1" t="s">
        <v>54</v>
      </c>
      <c r="I117" s="1" t="s">
        <v>63</v>
      </c>
      <c r="K117" s="13">
        <f>'Total Reqs'!K67</f>
        <v>0</v>
      </c>
      <c r="L117" s="15"/>
      <c r="M117" s="13"/>
      <c r="N117" s="13"/>
      <c r="O117" s="13"/>
      <c r="P117" s="19"/>
    </row>
    <row r="118" spans="2:50" outlineLevel="2" x14ac:dyDescent="0.25">
      <c r="D118" s="2">
        <v>32</v>
      </c>
      <c r="G118" s="29"/>
      <c r="K118" s="26"/>
      <c r="L118" s="15"/>
      <c r="M118" s="13"/>
      <c r="N118" s="13"/>
      <c r="O118" s="13"/>
      <c r="P118" s="19"/>
      <c r="Q118" s="27"/>
      <c r="T118" s="27"/>
      <c r="W118" s="27"/>
      <c r="Z118" s="27"/>
      <c r="AC118" s="27"/>
      <c r="AF118" s="27"/>
      <c r="AI118" s="27"/>
      <c r="AL118" s="27"/>
      <c r="AO118" s="27"/>
      <c r="AR118" s="27"/>
      <c r="AU118" s="27"/>
      <c r="AX118" s="27"/>
    </row>
    <row r="119" spans="2:50" outlineLevel="1" x14ac:dyDescent="0.25">
      <c r="B119" s="2"/>
      <c r="C119" s="2">
        <v>8</v>
      </c>
      <c r="D119" s="20" t="s">
        <v>107</v>
      </c>
      <c r="E119" s="16"/>
      <c r="F119" s="16"/>
      <c r="G119" s="21"/>
      <c r="H119" s="16"/>
      <c r="I119" s="16"/>
      <c r="J119" s="16"/>
      <c r="K119" s="22">
        <f>SUBTOTAL(9,K114:K118)</f>
        <v>42</v>
      </c>
      <c r="L119" s="22">
        <f>SUBTOTAL(9,L114:L118)</f>
        <v>0</v>
      </c>
      <c r="M119" s="22">
        <f>K119-L119</f>
        <v>42</v>
      </c>
      <c r="N119" s="22">
        <v>0</v>
      </c>
      <c r="O119" s="22">
        <f>IF(M119&lt;0.9*N119,0.9*N119,IF(M119&gt;1.1*N119,1.1*N119,M119))</f>
        <v>0</v>
      </c>
      <c r="P119" s="23">
        <f>(M119-O119)</f>
        <v>42</v>
      </c>
      <c r="Q119" s="24"/>
      <c r="R119" s="24"/>
      <c r="S119" s="24">
        <v>24</v>
      </c>
      <c r="T119" s="24"/>
      <c r="U119" s="32">
        <f>S119-K119</f>
        <v>-18</v>
      </c>
    </row>
    <row r="120" spans="2:50" outlineLevel="1" x14ac:dyDescent="0.25">
      <c r="K120" s="26"/>
      <c r="L120" s="15"/>
      <c r="M120" s="13"/>
      <c r="N120" s="13"/>
      <c r="O120" s="13"/>
      <c r="P120" s="19"/>
      <c r="Q120" s="27"/>
      <c r="T120" s="27"/>
      <c r="W120" s="27"/>
      <c r="Z120" s="27"/>
      <c r="AC120" s="27"/>
      <c r="AF120" s="27"/>
      <c r="AI120" s="27"/>
      <c r="AL120" s="27"/>
      <c r="AO120" s="27"/>
      <c r="AR120" s="27"/>
      <c r="AU120" s="27"/>
      <c r="AX120" s="27"/>
    </row>
    <row r="121" spans="2:50" outlineLevel="2" x14ac:dyDescent="0.25">
      <c r="B121" s="1" t="s">
        <v>48</v>
      </c>
      <c r="C121" s="2">
        <v>8</v>
      </c>
      <c r="D121" s="2">
        <v>35</v>
      </c>
      <c r="E121" s="1" t="s">
        <v>60</v>
      </c>
      <c r="F121" s="1" t="s">
        <v>61</v>
      </c>
      <c r="G121" s="4" t="s">
        <v>108</v>
      </c>
      <c r="H121" s="1" t="s">
        <v>52</v>
      </c>
      <c r="I121" s="1" t="s">
        <v>63</v>
      </c>
      <c r="K121" s="13">
        <f>'Total Reqs'!K69</f>
        <v>1041</v>
      </c>
      <c r="L121" s="15"/>
      <c r="M121" s="13"/>
      <c r="N121" s="13"/>
      <c r="O121" s="13"/>
      <c r="P121" s="19"/>
      <c r="S121" s="5">
        <v>2300</v>
      </c>
    </row>
    <row r="122" spans="2:50" outlineLevel="2" x14ac:dyDescent="0.25">
      <c r="B122" s="1" t="s">
        <v>48</v>
      </c>
      <c r="C122" s="2">
        <v>8</v>
      </c>
      <c r="D122" s="2">
        <v>35</v>
      </c>
      <c r="E122" s="1" t="s">
        <v>60</v>
      </c>
      <c r="F122" s="1" t="s">
        <v>61</v>
      </c>
      <c r="G122" s="4" t="s">
        <v>108</v>
      </c>
      <c r="H122" s="1" t="s">
        <v>54</v>
      </c>
      <c r="I122" s="1" t="s">
        <v>63</v>
      </c>
      <c r="K122" s="13">
        <f>'Total Reqs'!K70</f>
        <v>0</v>
      </c>
      <c r="L122" s="15"/>
      <c r="M122" s="13"/>
      <c r="N122" s="13"/>
      <c r="O122" s="13"/>
      <c r="P122" s="19"/>
    </row>
    <row r="123" spans="2:50" outlineLevel="2" x14ac:dyDescent="0.25">
      <c r="B123" s="1" t="s">
        <v>48</v>
      </c>
      <c r="C123" s="2">
        <v>8</v>
      </c>
      <c r="D123" s="2">
        <v>35</v>
      </c>
      <c r="E123" s="1" t="s">
        <v>60</v>
      </c>
      <c r="F123" s="1" t="s">
        <v>61</v>
      </c>
      <c r="G123" s="4" t="s">
        <v>108</v>
      </c>
      <c r="H123" s="1" t="s">
        <v>64</v>
      </c>
      <c r="I123" s="1" t="s">
        <v>63</v>
      </c>
      <c r="K123" s="13">
        <f>'Total Reqs'!K71</f>
        <v>0</v>
      </c>
      <c r="L123" s="15"/>
      <c r="M123" s="13"/>
      <c r="N123" s="13"/>
      <c r="O123" s="13"/>
      <c r="P123" s="19"/>
      <c r="S123" s="5">
        <v>1654</v>
      </c>
    </row>
    <row r="124" spans="2:50" outlineLevel="2" x14ac:dyDescent="0.25">
      <c r="D124" s="2">
        <v>35</v>
      </c>
      <c r="K124" s="26"/>
      <c r="L124" s="15"/>
      <c r="M124" s="13"/>
      <c r="N124" s="13"/>
      <c r="O124" s="13"/>
      <c r="P124" s="19"/>
      <c r="Q124" s="27"/>
      <c r="T124" s="27"/>
      <c r="W124" s="27"/>
      <c r="Z124" s="27"/>
      <c r="AC124" s="27"/>
      <c r="AF124" s="27"/>
      <c r="AI124" s="27"/>
      <c r="AL124" s="27"/>
      <c r="AO124" s="27"/>
      <c r="AR124" s="27"/>
      <c r="AU124" s="27"/>
      <c r="AX124" s="27"/>
    </row>
    <row r="125" spans="2:50" outlineLevel="2" x14ac:dyDescent="0.25">
      <c r="B125" s="1" t="s">
        <v>48</v>
      </c>
      <c r="C125" s="2">
        <v>8</v>
      </c>
      <c r="D125" s="2">
        <v>35</v>
      </c>
      <c r="E125" s="1" t="s">
        <v>60</v>
      </c>
      <c r="F125" s="1" t="s">
        <v>70</v>
      </c>
      <c r="G125" s="4" t="s">
        <v>109</v>
      </c>
      <c r="H125" s="1" t="s">
        <v>52</v>
      </c>
      <c r="I125" s="1" t="s">
        <v>53</v>
      </c>
      <c r="K125" s="13">
        <f>'Total Reqs'!K73</f>
        <v>8944</v>
      </c>
      <c r="L125" s="15"/>
      <c r="M125" s="13"/>
      <c r="N125" s="13"/>
      <c r="O125" s="13"/>
      <c r="P125" s="19"/>
      <c r="S125" s="5">
        <v>9318</v>
      </c>
    </row>
    <row r="126" spans="2:50" outlineLevel="2" x14ac:dyDescent="0.25">
      <c r="B126" s="1" t="s">
        <v>48</v>
      </c>
      <c r="C126" s="2">
        <v>8</v>
      </c>
      <c r="D126" s="2">
        <v>35</v>
      </c>
      <c r="E126" s="1" t="s">
        <v>60</v>
      </c>
      <c r="F126" s="1" t="s">
        <v>70</v>
      </c>
      <c r="G126" s="4" t="s">
        <v>109</v>
      </c>
      <c r="H126" s="1" t="s">
        <v>54</v>
      </c>
      <c r="K126" s="13">
        <f>'Total Reqs'!K74</f>
        <v>0</v>
      </c>
      <c r="L126" s="15"/>
      <c r="M126" s="13"/>
      <c r="N126" s="13"/>
      <c r="O126" s="13"/>
      <c r="P126" s="19"/>
    </row>
    <row r="127" spans="2:50" outlineLevel="2" x14ac:dyDescent="0.25">
      <c r="D127" s="2">
        <v>35</v>
      </c>
      <c r="K127" s="26"/>
      <c r="L127" s="15"/>
      <c r="M127" s="13"/>
      <c r="N127" s="13"/>
      <c r="O127" s="13"/>
      <c r="P127" s="19"/>
      <c r="Q127" s="27"/>
      <c r="T127" s="27"/>
      <c r="W127" s="27"/>
      <c r="Z127" s="27"/>
      <c r="AC127" s="27"/>
      <c r="AF127" s="27"/>
      <c r="AI127" s="27"/>
      <c r="AL127" s="27"/>
      <c r="AO127" s="27"/>
      <c r="AR127" s="27"/>
      <c r="AU127" s="27"/>
      <c r="AX127" s="27"/>
    </row>
    <row r="128" spans="2:50" outlineLevel="1" x14ac:dyDescent="0.25">
      <c r="B128" s="2"/>
      <c r="C128" s="2">
        <v>8</v>
      </c>
      <c r="D128" s="20" t="s">
        <v>110</v>
      </c>
      <c r="E128" s="16"/>
      <c r="F128" s="16"/>
      <c r="G128" s="21"/>
      <c r="H128" s="16"/>
      <c r="I128" s="16"/>
      <c r="J128" s="16"/>
      <c r="K128" s="22">
        <f>SUBTOTAL(9,K121:K127)</f>
        <v>9985</v>
      </c>
      <c r="L128" s="22">
        <f>SUBTOTAL(9,L121:L127)</f>
        <v>0</v>
      </c>
      <c r="M128" s="22">
        <f>K128-L128</f>
        <v>9985</v>
      </c>
      <c r="N128" s="22">
        <v>9350</v>
      </c>
      <c r="O128" s="22">
        <f>IF(M128&lt;0.9*N128,0.9*N128,IF(M128&gt;1.1*N128,1.1*N128,M128))</f>
        <v>9985</v>
      </c>
      <c r="P128" s="23">
        <f>(M128-O128)</f>
        <v>0</v>
      </c>
      <c r="Q128" s="24"/>
      <c r="R128" s="24"/>
      <c r="S128" s="24">
        <f>SUBTOTAL(9,S121:S127)</f>
        <v>13272</v>
      </c>
      <c r="T128" s="24"/>
      <c r="U128" s="32">
        <f>S128-K128</f>
        <v>3287</v>
      </c>
    </row>
    <row r="129" spans="2:50" outlineLevel="1" x14ac:dyDescent="0.25">
      <c r="K129" s="26"/>
      <c r="L129" s="15"/>
      <c r="M129" s="13"/>
      <c r="N129" s="13"/>
      <c r="O129" s="13"/>
      <c r="P129" s="19"/>
      <c r="Q129" s="27"/>
      <c r="T129" s="27"/>
      <c r="W129" s="27"/>
      <c r="Z129" s="27"/>
      <c r="AC129" s="27"/>
      <c r="AF129" s="27"/>
      <c r="AI129" s="27"/>
      <c r="AL129" s="27"/>
      <c r="AO129" s="27"/>
      <c r="AR129" s="27"/>
      <c r="AU129" s="27"/>
      <c r="AX129" s="27"/>
    </row>
    <row r="130" spans="2:50" outlineLevel="2" x14ac:dyDescent="0.25">
      <c r="B130" s="1" t="s">
        <v>48</v>
      </c>
      <c r="C130" s="2">
        <v>8</v>
      </c>
      <c r="D130" s="2">
        <v>36</v>
      </c>
      <c r="E130" s="1" t="s">
        <v>60</v>
      </c>
      <c r="F130" s="1" t="s">
        <v>70</v>
      </c>
      <c r="G130" s="4" t="s">
        <v>111</v>
      </c>
      <c r="H130" s="1" t="s">
        <v>52</v>
      </c>
      <c r="I130" s="1" t="s">
        <v>53</v>
      </c>
      <c r="K130" s="13">
        <f>'Total Reqs'!K76</f>
        <v>1</v>
      </c>
      <c r="L130" s="15"/>
      <c r="M130" s="13"/>
      <c r="N130" s="13"/>
      <c r="O130" s="13"/>
      <c r="P130" s="19"/>
      <c r="S130" s="5">
        <v>0</v>
      </c>
    </row>
    <row r="131" spans="2:50" outlineLevel="2" x14ac:dyDescent="0.25">
      <c r="D131" s="2">
        <v>36</v>
      </c>
      <c r="K131" s="26"/>
      <c r="L131" s="15"/>
      <c r="M131" s="13"/>
      <c r="N131" s="13"/>
      <c r="O131" s="13"/>
      <c r="P131" s="19"/>
      <c r="Q131" s="27"/>
      <c r="T131" s="27"/>
      <c r="W131" s="27"/>
      <c r="Z131" s="27"/>
      <c r="AC131" s="27"/>
      <c r="AF131" s="27"/>
      <c r="AI131" s="27"/>
      <c r="AL131" s="27"/>
      <c r="AO131" s="27"/>
      <c r="AR131" s="27"/>
      <c r="AU131" s="27"/>
      <c r="AX131" s="27"/>
    </row>
    <row r="132" spans="2:50" hidden="1" outlineLevel="2" x14ac:dyDescent="0.25">
      <c r="D132" s="2">
        <v>36</v>
      </c>
      <c r="K132" s="26"/>
      <c r="L132" s="15"/>
      <c r="M132" s="13"/>
      <c r="N132" s="13"/>
      <c r="O132" s="13"/>
      <c r="P132" s="19"/>
      <c r="Q132" s="27"/>
      <c r="T132" s="27"/>
      <c r="W132" s="27"/>
      <c r="Z132" s="27"/>
      <c r="AC132" s="27"/>
      <c r="AF132" s="27"/>
      <c r="AI132" s="27"/>
      <c r="AL132" s="27"/>
      <c r="AO132" s="27"/>
      <c r="AR132" s="27"/>
      <c r="AU132" s="27"/>
      <c r="AX132" s="27"/>
    </row>
    <row r="133" spans="2:50" hidden="1" outlineLevel="2" x14ac:dyDescent="0.25">
      <c r="D133" s="2">
        <v>36</v>
      </c>
      <c r="F133" s="37"/>
      <c r="G133" s="38"/>
      <c r="H133" s="38"/>
      <c r="I133" s="38"/>
      <c r="J133" s="38"/>
      <c r="K133" s="28"/>
      <c r="L133" s="15"/>
      <c r="M133" s="13"/>
      <c r="N133" s="13"/>
      <c r="O133" s="13"/>
      <c r="P133" s="19"/>
      <c r="Q133" s="27"/>
      <c r="T133" s="27"/>
      <c r="W133" s="27"/>
      <c r="Z133" s="27"/>
      <c r="AC133" s="27"/>
      <c r="AF133" s="27"/>
      <c r="AI133" s="27"/>
      <c r="AL133" s="27"/>
      <c r="AO133" s="27"/>
      <c r="AR133" s="27"/>
      <c r="AU133" s="27"/>
      <c r="AX133" s="27"/>
    </row>
    <row r="134" spans="2:50" hidden="1" outlineLevel="2" x14ac:dyDescent="0.25">
      <c r="B134" s="1" t="s">
        <v>48</v>
      </c>
      <c r="C134" s="2">
        <v>8</v>
      </c>
      <c r="D134" s="2">
        <v>36</v>
      </c>
      <c r="E134" s="1" t="s">
        <v>60</v>
      </c>
      <c r="F134" s="1" t="s">
        <v>55</v>
      </c>
      <c r="G134" s="4" t="s">
        <v>113</v>
      </c>
      <c r="H134" s="1" t="s">
        <v>52</v>
      </c>
      <c r="I134" s="1" t="s">
        <v>53</v>
      </c>
      <c r="K134" s="13" t="e">
        <f>'Total Reqs'!#REF!</f>
        <v>#REF!</v>
      </c>
      <c r="L134" s="15"/>
      <c r="M134" s="13"/>
      <c r="N134" s="13"/>
      <c r="O134" s="13"/>
      <c r="P134" s="19"/>
      <c r="S134" s="5">
        <v>0</v>
      </c>
    </row>
    <row r="135" spans="2:50" hidden="1" outlineLevel="2" x14ac:dyDescent="0.25">
      <c r="B135" s="1" t="s">
        <v>48</v>
      </c>
      <c r="C135" s="2">
        <v>8</v>
      </c>
      <c r="D135" s="2">
        <v>36</v>
      </c>
      <c r="E135" s="1" t="s">
        <v>60</v>
      </c>
      <c r="F135" s="1" t="s">
        <v>55</v>
      </c>
      <c r="G135" s="4" t="s">
        <v>113</v>
      </c>
      <c r="H135" s="1" t="s">
        <v>54</v>
      </c>
      <c r="K135" s="13" t="e">
        <f>'Total Reqs'!#REF!</f>
        <v>#REF!</v>
      </c>
      <c r="L135" s="15"/>
      <c r="M135" s="13"/>
      <c r="N135" s="13"/>
      <c r="O135" s="13"/>
      <c r="P135" s="19"/>
    </row>
    <row r="136" spans="2:50" outlineLevel="1" collapsed="1" x14ac:dyDescent="0.25">
      <c r="B136" s="2"/>
      <c r="C136" s="2">
        <f>C135</f>
        <v>8</v>
      </c>
      <c r="D136" s="20" t="s">
        <v>114</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c r="R136" s="24"/>
      <c r="S136" s="24">
        <f>SUBTOTAL(9,S130:S135)</f>
        <v>0</v>
      </c>
      <c r="T136" s="24"/>
      <c r="U136" s="32">
        <f>S136-K136</f>
        <v>-1</v>
      </c>
    </row>
    <row r="137" spans="2:50" outlineLevel="1" x14ac:dyDescent="0.25">
      <c r="L137" s="15"/>
      <c r="M137" s="13"/>
      <c r="N137" s="13"/>
      <c r="O137" s="13"/>
      <c r="P137" s="19"/>
    </row>
    <row r="138" spans="2:50" outlineLevel="2" x14ac:dyDescent="0.25">
      <c r="B138" s="1" t="s">
        <v>48</v>
      </c>
      <c r="C138" s="2">
        <v>8</v>
      </c>
      <c r="D138" s="2">
        <v>38</v>
      </c>
      <c r="E138" s="1" t="s">
        <v>60</v>
      </c>
      <c r="F138" s="1" t="s">
        <v>70</v>
      </c>
      <c r="G138" s="4" t="s">
        <v>115</v>
      </c>
      <c r="H138" s="1" t="s">
        <v>52</v>
      </c>
      <c r="I138" s="1" t="s">
        <v>53</v>
      </c>
      <c r="K138" s="13">
        <f>'Total Reqs'!K78</f>
        <v>114</v>
      </c>
      <c r="L138" s="15"/>
      <c r="M138" s="13"/>
      <c r="N138" s="13"/>
      <c r="O138" s="13"/>
      <c r="P138" s="19"/>
      <c r="S138" s="5">
        <v>123</v>
      </c>
    </row>
    <row r="139" spans="2:50" outlineLevel="2" x14ac:dyDescent="0.25">
      <c r="B139" s="1" t="s">
        <v>48</v>
      </c>
      <c r="C139" s="2">
        <v>8</v>
      </c>
      <c r="D139" s="2">
        <v>38</v>
      </c>
      <c r="E139" s="1" t="s">
        <v>60</v>
      </c>
      <c r="F139" s="1" t="s">
        <v>70</v>
      </c>
      <c r="G139" s="4" t="s">
        <v>115</v>
      </c>
      <c r="H139" s="1" t="s">
        <v>54</v>
      </c>
      <c r="K139" s="13">
        <f>'Total Reqs'!K79</f>
        <v>0</v>
      </c>
      <c r="L139" s="15"/>
      <c r="M139" s="13"/>
      <c r="N139" s="13"/>
      <c r="O139" s="13"/>
      <c r="P139" s="19"/>
    </row>
    <row r="140" spans="2:50" outlineLevel="2" x14ac:dyDescent="0.25">
      <c r="D140" s="2">
        <v>38</v>
      </c>
      <c r="L140" s="15"/>
      <c r="M140" s="13"/>
      <c r="N140" s="13"/>
      <c r="O140" s="13"/>
      <c r="P140" s="19"/>
    </row>
    <row r="141" spans="2:50" outlineLevel="1" x14ac:dyDescent="0.25">
      <c r="B141" s="2"/>
      <c r="C141" s="2">
        <v>8</v>
      </c>
      <c r="D141" s="20" t="s">
        <v>116</v>
      </c>
      <c r="E141" s="16"/>
      <c r="F141" s="16"/>
      <c r="G141" s="21"/>
      <c r="H141" s="16"/>
      <c r="I141" s="16"/>
      <c r="J141" s="16"/>
      <c r="K141" s="22">
        <f>SUBTOTAL(9,K138:K140)</f>
        <v>114</v>
      </c>
      <c r="L141" s="22"/>
      <c r="M141" s="22">
        <f>K141-L141</f>
        <v>114</v>
      </c>
      <c r="N141" s="22">
        <v>117</v>
      </c>
      <c r="O141" s="22">
        <f>IF(M141&lt;0.9*N141,0.9*N141,IF(M141&gt;1.1*N141,1.1*N141,M141))</f>
        <v>114</v>
      </c>
      <c r="P141" s="23">
        <f>(M141-O141)</f>
        <v>0</v>
      </c>
      <c r="Q141" s="24"/>
      <c r="R141" s="24"/>
      <c r="S141" s="24">
        <f>SUBTOTAL(9,S138:S140)</f>
        <v>123</v>
      </c>
      <c r="T141" s="24"/>
      <c r="U141" s="32">
        <f>S141-K141</f>
        <v>9</v>
      </c>
    </row>
    <row r="142" spans="2:50" outlineLevel="1" x14ac:dyDescent="0.25">
      <c r="L142" s="15"/>
      <c r="M142" s="13"/>
      <c r="N142" s="13"/>
      <c r="O142" s="13"/>
      <c r="P142" s="19"/>
    </row>
    <row r="143" spans="2:50" hidden="1" outlineLevel="2" x14ac:dyDescent="0.25">
      <c r="B143" s="1" t="s">
        <v>48</v>
      </c>
      <c r="C143" s="2">
        <v>8</v>
      </c>
      <c r="D143" s="2">
        <v>39</v>
      </c>
      <c r="E143" s="1" t="s">
        <v>49</v>
      </c>
      <c r="F143" s="1" t="s">
        <v>117</v>
      </c>
      <c r="G143" s="29" t="s">
        <v>118</v>
      </c>
      <c r="H143" s="1" t="s">
        <v>52</v>
      </c>
      <c r="I143" s="1" t="s">
        <v>58</v>
      </c>
      <c r="K143" s="13" t="e">
        <f>'Total Reqs'!#REF!</f>
        <v>#REF!</v>
      </c>
      <c r="L143" s="15"/>
      <c r="M143" s="13"/>
      <c r="N143" s="13"/>
      <c r="O143" s="13"/>
      <c r="P143" s="19"/>
      <c r="S143" s="5">
        <v>0</v>
      </c>
    </row>
    <row r="144" spans="2:50" hidden="1" outlineLevel="2" x14ac:dyDescent="0.25">
      <c r="B144" s="1" t="s">
        <v>48</v>
      </c>
      <c r="C144" s="2">
        <v>8</v>
      </c>
      <c r="D144" s="2">
        <v>39</v>
      </c>
      <c r="E144" s="1" t="s">
        <v>49</v>
      </c>
      <c r="F144" s="1" t="s">
        <v>117</v>
      </c>
      <c r="G144" s="29" t="s">
        <v>118</v>
      </c>
      <c r="H144" s="1" t="s">
        <v>54</v>
      </c>
      <c r="K144" s="13" t="e">
        <f>'Total Reqs'!#REF!</f>
        <v>#REF!</v>
      </c>
      <c r="L144" s="15"/>
      <c r="M144" s="13"/>
      <c r="N144" s="13"/>
      <c r="O144" s="13"/>
      <c r="P144" s="19"/>
    </row>
    <row r="145" spans="2:50" hidden="1" outlineLevel="2" x14ac:dyDescent="0.25">
      <c r="D145" s="2">
        <v>39</v>
      </c>
      <c r="G145" s="29"/>
      <c r="L145" s="15"/>
      <c r="M145" s="13"/>
      <c r="N145" s="13"/>
      <c r="O145" s="13"/>
      <c r="P145" s="19"/>
    </row>
    <row r="146" spans="2:50" outlineLevel="2" x14ac:dyDescent="0.25">
      <c r="B146" s="1" t="s">
        <v>48</v>
      </c>
      <c r="C146" s="2">
        <v>8</v>
      </c>
      <c r="D146" s="2">
        <v>39</v>
      </c>
      <c r="E146" s="1" t="s">
        <v>60</v>
      </c>
      <c r="F146" s="1" t="s">
        <v>61</v>
      </c>
      <c r="G146" s="4" t="s">
        <v>119</v>
      </c>
      <c r="H146" s="1" t="s">
        <v>52</v>
      </c>
      <c r="I146" s="1" t="s">
        <v>63</v>
      </c>
      <c r="K146" s="13">
        <f>'Total Reqs'!K81</f>
        <v>17</v>
      </c>
      <c r="L146" s="15"/>
      <c r="M146" s="13"/>
      <c r="N146" s="13"/>
      <c r="O146" s="13"/>
      <c r="P146" s="19"/>
      <c r="S146" s="5">
        <v>0</v>
      </c>
    </row>
    <row r="147" spans="2:50" outlineLevel="2" x14ac:dyDescent="0.25">
      <c r="B147" s="1" t="s">
        <v>48</v>
      </c>
      <c r="C147" s="2">
        <v>8</v>
      </c>
      <c r="D147" s="2">
        <v>39</v>
      </c>
      <c r="E147" s="1" t="s">
        <v>60</v>
      </c>
      <c r="F147" s="1" t="s">
        <v>61</v>
      </c>
      <c r="G147" s="4" t="s">
        <v>119</v>
      </c>
      <c r="H147" s="1" t="s">
        <v>54</v>
      </c>
      <c r="I147" s="1" t="s">
        <v>63</v>
      </c>
      <c r="K147" s="13">
        <f>'Total Reqs'!K82</f>
        <v>0</v>
      </c>
      <c r="L147" s="15"/>
      <c r="M147" s="13"/>
      <c r="N147" s="13"/>
      <c r="O147" s="13"/>
      <c r="P147" s="19"/>
    </row>
    <row r="148" spans="2:50" outlineLevel="2" x14ac:dyDescent="0.25">
      <c r="B148" s="1" t="s">
        <v>48</v>
      </c>
      <c r="C148" s="2">
        <v>8</v>
      </c>
      <c r="D148" s="2">
        <v>39</v>
      </c>
      <c r="E148" s="1" t="s">
        <v>60</v>
      </c>
      <c r="F148" s="1" t="s">
        <v>61</v>
      </c>
      <c r="G148" s="4" t="s">
        <v>119</v>
      </c>
      <c r="H148" s="1" t="s">
        <v>64</v>
      </c>
      <c r="I148" s="1" t="s">
        <v>63</v>
      </c>
      <c r="K148" s="13">
        <f>'Total Reqs'!K83</f>
        <v>0</v>
      </c>
      <c r="L148" s="15"/>
      <c r="M148" s="13"/>
      <c r="N148" s="13"/>
      <c r="O148" s="13"/>
      <c r="P148" s="19"/>
      <c r="S148" s="5">
        <v>33</v>
      </c>
    </row>
    <row r="149" spans="2:50" outlineLevel="2" x14ac:dyDescent="0.25">
      <c r="K149" s="26"/>
      <c r="L149" s="15"/>
      <c r="M149" s="13"/>
      <c r="N149" s="13"/>
      <c r="O149" s="13"/>
      <c r="P149" s="19"/>
      <c r="Q149" s="27"/>
      <c r="T149" s="27"/>
      <c r="W149" s="27"/>
      <c r="Z149" s="27"/>
      <c r="AC149" s="27"/>
      <c r="AF149" s="27"/>
      <c r="AI149" s="27"/>
      <c r="AL149" s="27"/>
      <c r="AO149" s="27"/>
      <c r="AR149" s="27"/>
      <c r="AU149" s="27"/>
      <c r="AX149" s="27"/>
    </row>
    <row r="150" spans="2:50" outlineLevel="2" x14ac:dyDescent="0.25">
      <c r="B150" s="1" t="s">
        <v>48</v>
      </c>
      <c r="C150" s="2">
        <v>8</v>
      </c>
      <c r="D150" s="2">
        <v>39</v>
      </c>
      <c r="E150" s="1" t="s">
        <v>60</v>
      </c>
      <c r="F150" s="1" t="s">
        <v>70</v>
      </c>
      <c r="G150" s="4" t="s">
        <v>120</v>
      </c>
      <c r="H150" s="1" t="s">
        <v>52</v>
      </c>
      <c r="I150" s="1" t="s">
        <v>53</v>
      </c>
      <c r="K150" s="13">
        <f>'Total Reqs'!K85</f>
        <v>129</v>
      </c>
      <c r="L150" s="15"/>
      <c r="M150" s="13"/>
      <c r="N150" s="13"/>
      <c r="O150" s="13"/>
      <c r="P150" s="19"/>
      <c r="S150" s="5">
        <v>138</v>
      </c>
    </row>
    <row r="151" spans="2:50" outlineLevel="2" x14ac:dyDescent="0.25">
      <c r="B151" s="1" t="s">
        <v>48</v>
      </c>
      <c r="C151" s="2">
        <v>8</v>
      </c>
      <c r="D151" s="2">
        <v>39</v>
      </c>
      <c r="E151" s="1" t="s">
        <v>60</v>
      </c>
      <c r="F151" s="1" t="s">
        <v>70</v>
      </c>
      <c r="G151" s="4" t="s">
        <v>120</v>
      </c>
      <c r="H151" s="1" t="s">
        <v>54</v>
      </c>
      <c r="K151" s="13">
        <f>'Total Reqs'!K86</f>
        <v>0</v>
      </c>
      <c r="L151" s="15"/>
      <c r="M151" s="13"/>
      <c r="N151" s="13"/>
      <c r="O151" s="13"/>
      <c r="P151" s="19"/>
    </row>
    <row r="152" spans="2:50" outlineLevel="2" x14ac:dyDescent="0.25">
      <c r="D152" s="2">
        <v>39</v>
      </c>
      <c r="L152" s="15"/>
      <c r="M152" s="13"/>
      <c r="N152" s="13"/>
      <c r="O152" s="13"/>
      <c r="P152" s="19"/>
    </row>
    <row r="153" spans="2:50" outlineLevel="1" x14ac:dyDescent="0.25">
      <c r="B153" s="2"/>
      <c r="C153" s="2">
        <v>8</v>
      </c>
      <c r="D153" s="20" t="s">
        <v>121</v>
      </c>
      <c r="E153" s="16"/>
      <c r="F153" s="16"/>
      <c r="G153" s="21"/>
      <c r="H153" s="16"/>
      <c r="I153" s="16"/>
      <c r="J153" s="16"/>
      <c r="K153" s="22">
        <f>SUBTOTAL(9,K146:K152)</f>
        <v>146</v>
      </c>
      <c r="L153" s="22">
        <f>SUBTOTAL(9,L143:L152)</f>
        <v>0</v>
      </c>
      <c r="M153" s="22">
        <f>K153-L153</f>
        <v>146</v>
      </c>
      <c r="N153" s="22">
        <v>142</v>
      </c>
      <c r="O153" s="22">
        <f>IF(M153&lt;0.9*N153,0.9*N153,IF(M153&gt;1.1*N153,1.1*N153,M153))</f>
        <v>146</v>
      </c>
      <c r="P153" s="23">
        <f>(M153-O153)</f>
        <v>0</v>
      </c>
      <c r="Q153" s="24"/>
      <c r="R153" s="24"/>
      <c r="S153" s="24">
        <f>SUBTOTAL(9,S143:S152)</f>
        <v>171</v>
      </c>
      <c r="T153" s="24"/>
      <c r="U153" s="32">
        <f>S153-K153</f>
        <v>25</v>
      </c>
    </row>
    <row r="154" spans="2:50" outlineLevel="1" x14ac:dyDescent="0.25">
      <c r="K154" s="26"/>
      <c r="L154" s="15"/>
      <c r="M154" s="13"/>
      <c r="N154" s="13"/>
      <c r="O154" s="13"/>
      <c r="P154" s="19"/>
      <c r="Q154" s="27"/>
      <c r="T154" s="27"/>
      <c r="W154" s="27"/>
      <c r="Z154" s="27"/>
      <c r="AC154" s="27"/>
      <c r="AF154" s="27"/>
      <c r="AI154" s="27"/>
      <c r="AL154" s="27"/>
      <c r="AO154" s="27"/>
      <c r="AR154" s="27"/>
      <c r="AU154" s="27"/>
      <c r="AX154" s="27"/>
    </row>
    <row r="155" spans="2:50" outlineLevel="2" x14ac:dyDescent="0.25">
      <c r="B155" s="1" t="s">
        <v>48</v>
      </c>
      <c r="C155" s="2">
        <v>10</v>
      </c>
      <c r="D155" s="2">
        <v>28</v>
      </c>
      <c r="E155" s="1" t="s">
        <v>122</v>
      </c>
      <c r="F155" s="1" t="s">
        <v>278</v>
      </c>
      <c r="G155" s="29" t="s">
        <v>123</v>
      </c>
      <c r="H155" s="1" t="s">
        <v>52</v>
      </c>
      <c r="I155" s="1" t="s">
        <v>63</v>
      </c>
      <c r="K155" s="13">
        <f>'Total Reqs'!K88</f>
        <v>656</v>
      </c>
      <c r="L155" s="15"/>
      <c r="M155" s="13"/>
      <c r="N155" s="13"/>
      <c r="O155" s="13"/>
      <c r="P155" s="19"/>
      <c r="S155" s="5">
        <v>5000</v>
      </c>
    </row>
    <row r="156" spans="2:50" outlineLevel="2" x14ac:dyDescent="0.25">
      <c r="B156" s="1" t="s">
        <v>48</v>
      </c>
      <c r="C156" s="2">
        <v>10</v>
      </c>
      <c r="D156" s="2">
        <v>28</v>
      </c>
      <c r="E156" s="1" t="s">
        <v>60</v>
      </c>
      <c r="F156" s="1" t="s">
        <v>124</v>
      </c>
      <c r="G156" s="29" t="s">
        <v>123</v>
      </c>
      <c r="H156" s="1" t="s">
        <v>54</v>
      </c>
      <c r="I156" s="1" t="s">
        <v>63</v>
      </c>
      <c r="K156" s="13">
        <f>'Total Reqs'!K89</f>
        <v>0</v>
      </c>
      <c r="L156" s="15"/>
      <c r="M156" s="13"/>
      <c r="N156" s="13"/>
      <c r="O156" s="13"/>
      <c r="P156" s="19"/>
    </row>
    <row r="157" spans="2:50" outlineLevel="2" x14ac:dyDescent="0.25">
      <c r="B157" s="1" t="s">
        <v>48</v>
      </c>
      <c r="C157" s="2">
        <v>10</v>
      </c>
      <c r="D157" s="2">
        <v>28</v>
      </c>
      <c r="E157" s="1" t="s">
        <v>60</v>
      </c>
      <c r="F157" s="1" t="s">
        <v>124</v>
      </c>
      <c r="G157" s="29" t="s">
        <v>123</v>
      </c>
      <c r="H157" s="1" t="s">
        <v>125</v>
      </c>
      <c r="I157" s="1" t="s">
        <v>63</v>
      </c>
      <c r="K157" s="13">
        <f>'Total Reqs'!K90</f>
        <v>74</v>
      </c>
      <c r="L157" s="15"/>
      <c r="M157" s="13"/>
      <c r="N157" s="13"/>
      <c r="O157" s="13"/>
      <c r="P157" s="19"/>
    </row>
    <row r="158" spans="2:50" outlineLevel="2" x14ac:dyDescent="0.25">
      <c r="D158" s="2">
        <v>28</v>
      </c>
      <c r="G158" s="29"/>
      <c r="L158" s="15"/>
      <c r="M158" s="13"/>
      <c r="N158" s="13"/>
      <c r="O158" s="13"/>
      <c r="P158" s="19"/>
    </row>
    <row r="159" spans="2:50" outlineLevel="2" x14ac:dyDescent="0.25">
      <c r="B159" s="1" t="s">
        <v>48</v>
      </c>
      <c r="C159" s="2">
        <v>10</v>
      </c>
      <c r="D159" s="2">
        <v>28</v>
      </c>
      <c r="E159" s="1" t="s">
        <v>60</v>
      </c>
      <c r="F159" s="1" t="s">
        <v>126</v>
      </c>
      <c r="G159" s="4" t="s">
        <v>127</v>
      </c>
      <c r="H159" s="1" t="s">
        <v>52</v>
      </c>
      <c r="I159" s="1" t="s">
        <v>63</v>
      </c>
      <c r="K159" s="13">
        <f>'Total Reqs'!K95</f>
        <v>0</v>
      </c>
      <c r="L159" s="15"/>
      <c r="M159" s="13"/>
      <c r="N159" s="13"/>
      <c r="O159" s="13"/>
      <c r="P159" s="19"/>
      <c r="S159" s="5">
        <v>0</v>
      </c>
    </row>
    <row r="160" spans="2:50" outlineLevel="2" x14ac:dyDescent="0.25">
      <c r="B160" s="1" t="s">
        <v>48</v>
      </c>
      <c r="C160" s="2">
        <v>10</v>
      </c>
      <c r="D160" s="2">
        <v>28</v>
      </c>
      <c r="E160" s="1" t="s">
        <v>60</v>
      </c>
      <c r="F160" s="1" t="s">
        <v>126</v>
      </c>
      <c r="G160" s="4" t="s">
        <v>127</v>
      </c>
      <c r="H160" s="1" t="s">
        <v>54</v>
      </c>
      <c r="I160" s="1" t="s">
        <v>63</v>
      </c>
      <c r="K160" s="13">
        <f>'Total Reqs'!K96</f>
        <v>0</v>
      </c>
      <c r="L160" s="15"/>
      <c r="M160" s="13"/>
      <c r="N160" s="13"/>
      <c r="O160" s="13"/>
      <c r="P160" s="19"/>
      <c r="S160" s="5">
        <v>0</v>
      </c>
    </row>
    <row r="161" spans="2:50" outlineLevel="2" x14ac:dyDescent="0.25">
      <c r="D161" s="2">
        <v>28</v>
      </c>
      <c r="K161" s="26"/>
      <c r="L161" s="15"/>
      <c r="M161" s="13"/>
      <c r="N161" s="13"/>
      <c r="O161" s="13"/>
      <c r="P161" s="19"/>
      <c r="Q161" s="27"/>
      <c r="T161" s="27"/>
      <c r="W161" s="27"/>
      <c r="Z161" s="27"/>
      <c r="AC161" s="27"/>
      <c r="AF161" s="27"/>
      <c r="AI161" s="27"/>
      <c r="AL161" s="27"/>
      <c r="AO161" s="27"/>
      <c r="AR161" s="27"/>
      <c r="AU161" s="27"/>
      <c r="AX161" s="27"/>
    </row>
    <row r="162" spans="2:50" outlineLevel="1" x14ac:dyDescent="0.25">
      <c r="B162" s="2"/>
      <c r="C162" s="2">
        <v>10</v>
      </c>
      <c r="D162" s="20" t="s">
        <v>128</v>
      </c>
      <c r="E162" s="16"/>
      <c r="F162" s="16"/>
      <c r="G162" s="21"/>
      <c r="H162" s="16"/>
      <c r="I162" s="16"/>
      <c r="J162" s="16"/>
      <c r="K162" s="22">
        <f>SUBTOTAL(9,K155:K161)</f>
        <v>730</v>
      </c>
      <c r="L162" s="22">
        <f>SUBTOTAL(9,L155:L161)</f>
        <v>0</v>
      </c>
      <c r="M162" s="22">
        <f>K162-L162</f>
        <v>730</v>
      </c>
      <c r="N162" s="22">
        <v>798</v>
      </c>
      <c r="O162" s="22">
        <f>IF(M162&lt;0.9*N162,0.9*N162,IF(M162&gt;1.1*N162,1.1*N162,M162))</f>
        <v>730</v>
      </c>
      <c r="P162" s="23">
        <f>(M162-O162)</f>
        <v>0</v>
      </c>
      <c r="Q162" s="24"/>
      <c r="R162" s="24"/>
      <c r="S162" s="24">
        <f>SUBTOTAL(9,S155:S161)</f>
        <v>5000</v>
      </c>
      <c r="T162" s="24"/>
      <c r="U162" s="32">
        <f>S162-K162</f>
        <v>4270</v>
      </c>
    </row>
    <row r="163" spans="2:50" outlineLevel="1" x14ac:dyDescent="0.25">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10</v>
      </c>
      <c r="D164" s="20">
        <v>30</v>
      </c>
      <c r="E164" s="1" t="s">
        <v>60</v>
      </c>
      <c r="F164" s="1" t="s">
        <v>50</v>
      </c>
      <c r="G164" s="4" t="s">
        <v>129</v>
      </c>
      <c r="H164" s="1" t="s">
        <v>52</v>
      </c>
      <c r="I164" s="1" t="s">
        <v>53</v>
      </c>
      <c r="K164" s="13">
        <f>'Total Reqs'!K92</f>
        <v>1235</v>
      </c>
      <c r="L164" s="15">
        <f>417*(1-0.02184)</f>
        <v>407.89272</v>
      </c>
      <c r="M164" s="13"/>
      <c r="N164" s="13"/>
      <c r="O164" s="13"/>
      <c r="P164" s="19"/>
      <c r="S164" s="5">
        <v>51</v>
      </c>
    </row>
    <row r="165" spans="2:50" outlineLevel="2" x14ac:dyDescent="0.25">
      <c r="B165" s="1" t="s">
        <v>48</v>
      </c>
      <c r="C165" s="2">
        <v>10</v>
      </c>
      <c r="D165" s="20">
        <v>30</v>
      </c>
      <c r="E165" s="1" t="s">
        <v>60</v>
      </c>
      <c r="F165" s="1" t="s">
        <v>50</v>
      </c>
      <c r="G165" s="4" t="s">
        <v>129</v>
      </c>
      <c r="H165" s="1" t="s">
        <v>54</v>
      </c>
      <c r="K165" s="13">
        <f>'Total Reqs'!K93</f>
        <v>0</v>
      </c>
      <c r="L165" s="15"/>
      <c r="M165" s="13"/>
      <c r="N165" s="13"/>
      <c r="O165" s="13"/>
      <c r="P165" s="19"/>
      <c r="S165" s="5">
        <v>0</v>
      </c>
    </row>
    <row r="166" spans="2:50" outlineLevel="2" x14ac:dyDescent="0.25">
      <c r="D166" s="20">
        <v>30</v>
      </c>
      <c r="K166" s="26"/>
      <c r="L166" s="15"/>
      <c r="M166" s="13"/>
      <c r="N166" s="13"/>
      <c r="O166" s="13"/>
      <c r="P166" s="19"/>
      <c r="Q166" s="27"/>
      <c r="T166" s="27"/>
      <c r="W166" s="27"/>
    </row>
    <row r="167" spans="2:50" outlineLevel="2" x14ac:dyDescent="0.25">
      <c r="B167" s="1" t="s">
        <v>48</v>
      </c>
      <c r="C167" s="2">
        <v>10</v>
      </c>
      <c r="D167" s="2">
        <v>30</v>
      </c>
      <c r="E167" s="1" t="s">
        <v>60</v>
      </c>
      <c r="F167" s="1" t="s">
        <v>126</v>
      </c>
      <c r="G167" s="4" t="s">
        <v>130</v>
      </c>
      <c r="H167" s="1" t="s">
        <v>52</v>
      </c>
      <c r="I167" s="1" t="s">
        <v>63</v>
      </c>
      <c r="K167" s="13">
        <f>'Total Reqs'!K98</f>
        <v>1704</v>
      </c>
      <c r="L167" s="15">
        <v>489</v>
      </c>
      <c r="M167" s="13"/>
      <c r="N167" s="13"/>
      <c r="O167" s="13"/>
      <c r="P167" s="19"/>
      <c r="S167" s="5">
        <v>0</v>
      </c>
    </row>
    <row r="168" spans="2:50" outlineLevel="2" x14ac:dyDescent="0.25">
      <c r="B168" s="1" t="s">
        <v>48</v>
      </c>
      <c r="C168" s="2">
        <v>10</v>
      </c>
      <c r="D168" s="2">
        <v>30</v>
      </c>
      <c r="E168" s="1" t="s">
        <v>60</v>
      </c>
      <c r="F168" s="1" t="s">
        <v>126</v>
      </c>
      <c r="G168" s="4" t="s">
        <v>130</v>
      </c>
      <c r="H168" s="1" t="s">
        <v>54</v>
      </c>
      <c r="I168" s="1" t="s">
        <v>63</v>
      </c>
      <c r="K168" s="13">
        <f>'Total Reqs'!K99</f>
        <v>0</v>
      </c>
      <c r="L168" s="15"/>
      <c r="M168" s="13"/>
      <c r="N168" s="13"/>
      <c r="O168" s="13"/>
      <c r="P168" s="19"/>
      <c r="S168" s="5">
        <v>0</v>
      </c>
    </row>
    <row r="169" spans="2:50" outlineLevel="2" x14ac:dyDescent="0.25">
      <c r="D169" s="2">
        <v>30</v>
      </c>
      <c r="K169" s="34"/>
      <c r="L169" s="13"/>
      <c r="M169" s="13"/>
      <c r="N169" s="13"/>
      <c r="O169" s="13"/>
      <c r="P169" s="19"/>
    </row>
    <row r="170" spans="2:50" outlineLevel="1" x14ac:dyDescent="0.25">
      <c r="C170" s="2">
        <v>10</v>
      </c>
      <c r="D170" s="20" t="s">
        <v>131</v>
      </c>
      <c r="E170" s="16"/>
      <c r="F170" s="16"/>
      <c r="G170" s="21"/>
      <c r="H170" s="16"/>
      <c r="I170" s="16"/>
      <c r="J170" s="16"/>
      <c r="K170" s="22">
        <f>SUBTOTAL(9,K164:K169)</f>
        <v>2939</v>
      </c>
      <c r="L170" s="22">
        <f>SUBTOTAL(9,L164:L169)</f>
        <v>896.89272000000005</v>
      </c>
      <c r="M170" s="22">
        <f>K170-L170</f>
        <v>2042.1072799999999</v>
      </c>
      <c r="N170" s="22">
        <v>1261</v>
      </c>
      <c r="O170" s="22">
        <f>IF(M170&lt;0.9*N170,0.9*N170,IF(M170&gt;1.1*N170,1.1*N170,M170))</f>
        <v>1387.1000000000001</v>
      </c>
      <c r="P170" s="23">
        <f>(M170-O170)</f>
        <v>655.00727999999981</v>
      </c>
      <c r="Q170" s="24"/>
      <c r="R170" s="24"/>
      <c r="S170" s="24">
        <v>0</v>
      </c>
      <c r="T170" s="24"/>
      <c r="U170" s="32">
        <f>S170-K170</f>
        <v>-2939</v>
      </c>
    </row>
    <row r="171" spans="2:50" outlineLevel="1" x14ac:dyDescent="0.25">
      <c r="L171" s="15"/>
      <c r="M171" s="13"/>
      <c r="N171" s="13"/>
      <c r="O171" s="13"/>
      <c r="P171" s="19"/>
      <c r="S171" s="39"/>
    </row>
    <row r="172" spans="2:50" outlineLevel="2" x14ac:dyDescent="0.25">
      <c r="B172" s="1" t="s">
        <v>132</v>
      </c>
      <c r="D172" s="2">
        <v>30</v>
      </c>
      <c r="E172" s="1" t="s">
        <v>60</v>
      </c>
      <c r="F172" s="1" t="s">
        <v>126</v>
      </c>
      <c r="G172" s="4" t="s">
        <v>133</v>
      </c>
      <c r="H172" s="1" t="s">
        <v>52</v>
      </c>
      <c r="I172" s="1" t="s">
        <v>63</v>
      </c>
      <c r="K172" s="13">
        <f>'Total Reqs'!K101</f>
        <v>0</v>
      </c>
      <c r="L172" s="15"/>
      <c r="M172" s="13"/>
      <c r="N172" s="13"/>
      <c r="O172" s="13"/>
      <c r="P172" s="19"/>
      <c r="S172" s="5">
        <v>0</v>
      </c>
    </row>
    <row r="173" spans="2:50" outlineLevel="2" x14ac:dyDescent="0.25">
      <c r="L173" s="15"/>
      <c r="M173" s="13"/>
      <c r="N173" s="13"/>
      <c r="O173" s="13"/>
      <c r="P173" s="19"/>
    </row>
    <row r="174" spans="2:50" outlineLevel="1" x14ac:dyDescent="0.25">
      <c r="B174" s="2">
        <f>B173</f>
        <v>0</v>
      </c>
      <c r="C174" s="2">
        <f>C173</f>
        <v>0</v>
      </c>
      <c r="D174" s="20" t="s">
        <v>131</v>
      </c>
      <c r="E174" s="16"/>
      <c r="F174" s="16"/>
      <c r="G174" s="21"/>
      <c r="H174" s="16"/>
      <c r="I174" s="16"/>
      <c r="J174" s="16"/>
      <c r="K174" s="22">
        <f>SUBTOTAL(9,K172:K173)</f>
        <v>0</v>
      </c>
      <c r="L174" s="22"/>
      <c r="M174" s="22"/>
      <c r="N174" s="22"/>
      <c r="O174" s="22"/>
      <c r="P174" s="23"/>
      <c r="Q174" s="24"/>
      <c r="R174" s="24"/>
      <c r="S174" s="24">
        <f>SUBTOTAL(9,S172:S173)</f>
        <v>0</v>
      </c>
      <c r="T174" s="24"/>
      <c r="U174" s="32">
        <f>S174-K174</f>
        <v>0</v>
      </c>
    </row>
    <row r="175" spans="2:50" outlineLevel="1" x14ac:dyDescent="0.25">
      <c r="L175" s="15"/>
      <c r="M175" s="13"/>
      <c r="N175" s="13"/>
      <c r="O175" s="13"/>
      <c r="P175" s="19"/>
    </row>
    <row r="176" spans="2:50" ht="21" customHeight="1" outlineLevel="1" x14ac:dyDescent="0.3">
      <c r="D176" s="40" t="s">
        <v>134</v>
      </c>
      <c r="E176" s="41"/>
      <c r="F176" s="41"/>
      <c r="G176" s="42"/>
      <c r="H176" s="41"/>
      <c r="I176" s="41"/>
      <c r="J176" s="41"/>
      <c r="K176" s="40">
        <f>SUM(K174,K174,K170,K162,K153,K141,K136,K128,K119,K111,K106,K98,K92,K82,K76,K70,K61,K52,K44,K38,K32,K21)</f>
        <v>51762</v>
      </c>
      <c r="L176" s="40">
        <f>SUM(L174,L170,L162,L153,L141,L136,L128,L119,L111,L106,L98,L92,L82,L76,L70,L61,L52,L44,L38,L32,L21)</f>
        <v>8107.8882400000002</v>
      </c>
      <c r="M176" s="40">
        <f>SUBTOTAL(9,M11:M174)</f>
        <v>43654.11176</v>
      </c>
      <c r="N176" s="40">
        <f>SUBTOTAL(9,N11:N174)</f>
        <v>35177</v>
      </c>
      <c r="O176" s="40">
        <f>SUBTOTAL(9,O11:O174)</f>
        <v>36284</v>
      </c>
      <c r="P176" s="43">
        <f>SUBTOTAL(9,P11:P174)</f>
        <v>7370.111759999998</v>
      </c>
      <c r="Q176" s="41"/>
      <c r="R176" s="41"/>
      <c r="S176" s="40">
        <f>SUBTOTAL(9,S11:S174)</f>
        <v>94189</v>
      </c>
      <c r="T176" s="41"/>
      <c r="U176" s="44">
        <f>S176-K176</f>
        <v>42427</v>
      </c>
      <c r="V176" s="41"/>
      <c r="W176" s="41"/>
      <c r="X176" s="41"/>
    </row>
    <row r="177" spans="2:32" outlineLevel="1" x14ac:dyDescent="0.25">
      <c r="F177" s="37"/>
      <c r="K177" s="28"/>
      <c r="L177" s="15"/>
      <c r="M177" s="13"/>
      <c r="N177" s="13"/>
      <c r="O177" s="13"/>
      <c r="P177" s="19"/>
    </row>
    <row r="178" spans="2:32" hidden="1" outlineLevel="2" x14ac:dyDescent="0.25">
      <c r="B178" s="1" t="s">
        <v>136</v>
      </c>
      <c r="D178" s="2" t="s">
        <v>137</v>
      </c>
      <c r="E178" s="1" t="s">
        <v>49</v>
      </c>
      <c r="F178" s="1" t="s">
        <v>138</v>
      </c>
      <c r="G178" s="4" t="s">
        <v>139</v>
      </c>
      <c r="H178" s="1" t="s">
        <v>52</v>
      </c>
      <c r="I178" s="1" t="s">
        <v>53</v>
      </c>
      <c r="J178" s="13"/>
      <c r="K178" s="13" t="e">
        <f>'Total Reqs'!#REF!</f>
        <v>#REF!</v>
      </c>
      <c r="L178" s="15"/>
      <c r="M178" s="13"/>
      <c r="N178" s="13"/>
      <c r="O178" s="13"/>
      <c r="P178" s="19"/>
    </row>
    <row r="179" spans="2:32" hidden="1" outlineLevel="2" x14ac:dyDescent="0.25">
      <c r="B179" s="1" t="s">
        <v>136</v>
      </c>
      <c r="D179" s="2" t="s">
        <v>137</v>
      </c>
      <c r="E179" s="1" t="s">
        <v>49</v>
      </c>
      <c r="F179" s="1" t="s">
        <v>140</v>
      </c>
      <c r="G179" s="4" t="s">
        <v>139</v>
      </c>
      <c r="H179" s="1" t="s">
        <v>54</v>
      </c>
      <c r="I179" s="1" t="s">
        <v>53</v>
      </c>
      <c r="J179" s="13"/>
      <c r="K179" s="13" t="e">
        <f>'Total Reqs'!#REF!</f>
        <v>#REF!</v>
      </c>
      <c r="L179" s="15"/>
      <c r="M179" s="13"/>
      <c r="N179" s="13"/>
      <c r="O179" s="13"/>
      <c r="P179" s="19"/>
    </row>
    <row r="180" spans="2:32" hidden="1" outlineLevel="2" x14ac:dyDescent="0.25">
      <c r="D180" s="2" t="s">
        <v>137</v>
      </c>
      <c r="J180" s="13"/>
      <c r="L180" s="15"/>
      <c r="M180" s="13"/>
      <c r="N180" s="13"/>
      <c r="O180" s="13"/>
      <c r="P180" s="19"/>
      <c r="Q180" s="13"/>
      <c r="T180" s="13"/>
      <c r="W180" s="13"/>
      <c r="Z180" s="13"/>
      <c r="AC180" s="13"/>
      <c r="AF180" s="13"/>
    </row>
    <row r="181" spans="2:32" hidden="1" outlineLevel="2" x14ac:dyDescent="0.25">
      <c r="B181" s="1" t="s">
        <v>136</v>
      </c>
      <c r="D181" s="2" t="s">
        <v>137</v>
      </c>
      <c r="E181" s="1" t="s">
        <v>49</v>
      </c>
      <c r="F181" s="1" t="s">
        <v>141</v>
      </c>
      <c r="G181" s="4" t="s">
        <v>142</v>
      </c>
      <c r="H181" s="1" t="s">
        <v>52</v>
      </c>
      <c r="I181" s="1" t="s">
        <v>53</v>
      </c>
      <c r="J181" s="45"/>
      <c r="K181" s="13" t="e">
        <f>'Total Reqs'!#REF!</f>
        <v>#REF!</v>
      </c>
      <c r="L181" s="15"/>
      <c r="M181" s="13"/>
      <c r="N181" s="13"/>
      <c r="O181" s="13"/>
      <c r="P181" s="19"/>
    </row>
    <row r="182" spans="2:32" hidden="1" outlineLevel="2" x14ac:dyDescent="0.25">
      <c r="B182" s="1" t="s">
        <v>136</v>
      </c>
      <c r="D182" s="2" t="s">
        <v>137</v>
      </c>
      <c r="E182" s="1" t="s">
        <v>49</v>
      </c>
      <c r="F182" s="1" t="s">
        <v>143</v>
      </c>
      <c r="G182" s="4" t="s">
        <v>142</v>
      </c>
      <c r="H182" s="1" t="s">
        <v>54</v>
      </c>
      <c r="I182" s="1" t="s">
        <v>53</v>
      </c>
      <c r="J182" s="13"/>
      <c r="K182" s="13" t="e">
        <f>'Total Reqs'!#REF!</f>
        <v>#REF!</v>
      </c>
      <c r="L182" s="15"/>
      <c r="M182" s="13"/>
      <c r="N182" s="13"/>
      <c r="O182" s="13"/>
      <c r="P182" s="19"/>
    </row>
    <row r="183" spans="2:32" hidden="1" outlineLevel="2" x14ac:dyDescent="0.25">
      <c r="D183" s="2" t="s">
        <v>137</v>
      </c>
      <c r="J183" s="13"/>
      <c r="L183" s="15"/>
      <c r="M183" s="13"/>
      <c r="N183" s="13"/>
      <c r="O183" s="13"/>
      <c r="P183" s="19"/>
      <c r="Q183" s="13"/>
      <c r="T183" s="13"/>
      <c r="W183" s="13"/>
      <c r="Z183" s="13"/>
      <c r="AC183" s="13"/>
      <c r="AF183" s="13"/>
    </row>
    <row r="184" spans="2:32" hidden="1" outlineLevel="2" x14ac:dyDescent="0.25">
      <c r="D184" s="2" t="s">
        <v>137</v>
      </c>
      <c r="J184" s="13"/>
      <c r="L184" s="15"/>
      <c r="M184" s="13"/>
      <c r="N184" s="13"/>
      <c r="O184" s="13"/>
      <c r="P184" s="19"/>
      <c r="Q184" s="13"/>
      <c r="T184" s="13"/>
      <c r="W184" s="13"/>
      <c r="Z184" s="13"/>
      <c r="AC184" s="13"/>
      <c r="AF184" s="13"/>
    </row>
    <row r="185" spans="2:32" hidden="1" outlineLevel="2" x14ac:dyDescent="0.25">
      <c r="B185" s="1" t="s">
        <v>136</v>
      </c>
      <c r="D185" s="2" t="s">
        <v>137</v>
      </c>
      <c r="E185" s="1" t="s">
        <v>49</v>
      </c>
      <c r="F185" s="1" t="s">
        <v>55</v>
      </c>
      <c r="H185" s="1" t="s">
        <v>52</v>
      </c>
      <c r="I185" s="1" t="s">
        <v>53</v>
      </c>
      <c r="J185" s="45"/>
      <c r="K185" s="13" t="e">
        <f>'Total Reqs'!#REF!</f>
        <v>#REF!</v>
      </c>
      <c r="L185" s="15"/>
      <c r="M185" s="13"/>
      <c r="N185" s="13"/>
      <c r="O185" s="13"/>
      <c r="P185" s="19"/>
    </row>
    <row r="186" spans="2:32" hidden="1" outlineLevel="2" x14ac:dyDescent="0.25">
      <c r="B186" s="1" t="s">
        <v>136</v>
      </c>
      <c r="D186" s="2" t="s">
        <v>137</v>
      </c>
      <c r="E186" s="1" t="s">
        <v>49</v>
      </c>
      <c r="F186" s="1" t="s">
        <v>55</v>
      </c>
      <c r="H186" s="1" t="s">
        <v>54</v>
      </c>
      <c r="J186" s="13"/>
      <c r="K186" s="13" t="e">
        <f>'Total Reqs'!#REF!</f>
        <v>#REF!</v>
      </c>
      <c r="L186" s="15"/>
      <c r="M186" s="13"/>
      <c r="N186" s="13"/>
      <c r="O186" s="13"/>
      <c r="P186" s="19"/>
    </row>
    <row r="187" spans="2:32" hidden="1" outlineLevel="2" x14ac:dyDescent="0.25">
      <c r="D187" s="2" t="s">
        <v>137</v>
      </c>
      <c r="J187" s="13"/>
      <c r="L187" s="15"/>
      <c r="M187" s="13"/>
      <c r="N187" s="13"/>
      <c r="O187" s="13"/>
      <c r="P187" s="19"/>
      <c r="Q187" s="13"/>
      <c r="T187" s="13"/>
      <c r="W187" s="13"/>
      <c r="Z187" s="13"/>
      <c r="AC187" s="13"/>
      <c r="AF187" s="13"/>
    </row>
    <row r="188" spans="2:32" hidden="1" outlineLevel="2" x14ac:dyDescent="0.25">
      <c r="D188" s="2" t="s">
        <v>137</v>
      </c>
      <c r="F188" s="37"/>
      <c r="J188" s="13"/>
      <c r="L188" s="15"/>
      <c r="M188" s="13"/>
      <c r="N188" s="13"/>
      <c r="O188" s="13"/>
      <c r="P188" s="19"/>
      <c r="Q188" s="13"/>
      <c r="T188" s="13"/>
      <c r="W188" s="13"/>
      <c r="Z188" s="13"/>
      <c r="AC188" s="13"/>
      <c r="AF188" s="13"/>
    </row>
    <row r="189" spans="2:32" hidden="1" outlineLevel="2" x14ac:dyDescent="0.25">
      <c r="B189" s="1" t="s">
        <v>136</v>
      </c>
      <c r="D189" s="2" t="s">
        <v>137</v>
      </c>
      <c r="E189" s="1" t="s">
        <v>49</v>
      </c>
      <c r="F189" s="1" t="s">
        <v>144</v>
      </c>
      <c r="H189" s="1" t="s">
        <v>52</v>
      </c>
      <c r="I189" s="1" t="s">
        <v>53</v>
      </c>
      <c r="J189" s="45"/>
      <c r="K189" s="13" t="e">
        <f>'Total Reqs'!#REF!</f>
        <v>#REF!</v>
      </c>
      <c r="L189" s="15"/>
      <c r="M189" s="13"/>
      <c r="N189" s="13"/>
      <c r="O189" s="13"/>
      <c r="P189" s="19"/>
      <c r="S189" s="5">
        <v>0</v>
      </c>
    </row>
    <row r="190" spans="2:32" hidden="1" outlineLevel="2" x14ac:dyDescent="0.25">
      <c r="B190" s="1" t="s">
        <v>136</v>
      </c>
      <c r="D190" s="2" t="s">
        <v>137</v>
      </c>
      <c r="E190" s="1" t="s">
        <v>49</v>
      </c>
      <c r="F190" s="1" t="s">
        <v>144</v>
      </c>
      <c r="H190" s="1" t="s">
        <v>54</v>
      </c>
      <c r="J190" s="13"/>
      <c r="K190" s="13" t="e">
        <f>'Total Reqs'!#REF!</f>
        <v>#REF!</v>
      </c>
      <c r="L190" s="15"/>
      <c r="M190" s="13"/>
      <c r="N190" s="13"/>
      <c r="O190" s="13"/>
      <c r="P190" s="19"/>
    </row>
    <row r="191" spans="2:32" outlineLevel="2" x14ac:dyDescent="0.25">
      <c r="B191" s="1" t="s">
        <v>136</v>
      </c>
      <c r="D191" s="2" t="s">
        <v>145</v>
      </c>
      <c r="E191" s="1" t="s">
        <v>60</v>
      </c>
      <c r="F191" s="1" t="s">
        <v>124</v>
      </c>
      <c r="G191" s="4">
        <v>22000</v>
      </c>
      <c r="H191" s="1" t="s">
        <v>52</v>
      </c>
      <c r="I191" s="1" t="s">
        <v>63</v>
      </c>
      <c r="K191" s="13">
        <f>'Total Reqs'!K103</f>
        <v>0</v>
      </c>
      <c r="L191" s="15"/>
      <c r="M191" s="13"/>
      <c r="N191" s="13"/>
      <c r="O191" s="13"/>
      <c r="P191" s="19"/>
    </row>
    <row r="192" spans="2:32" outlineLevel="2" x14ac:dyDescent="0.25">
      <c r="B192" s="1" t="s">
        <v>136</v>
      </c>
      <c r="D192" s="2" t="s">
        <v>145</v>
      </c>
      <c r="E192" s="1" t="s">
        <v>60</v>
      </c>
      <c r="F192" s="1" t="s">
        <v>124</v>
      </c>
      <c r="G192" s="4">
        <v>22000</v>
      </c>
      <c r="H192" s="1" t="s">
        <v>54</v>
      </c>
      <c r="I192" s="1" t="s">
        <v>63</v>
      </c>
      <c r="K192" s="13">
        <f>'Total Reqs'!K104</f>
        <v>0</v>
      </c>
      <c r="L192" s="15"/>
      <c r="M192" s="13"/>
      <c r="N192" s="13"/>
      <c r="O192" s="13"/>
      <c r="P192" s="19"/>
    </row>
    <row r="193" spans="2:50" outlineLevel="2" x14ac:dyDescent="0.25">
      <c r="B193" s="1" t="s">
        <v>136</v>
      </c>
      <c r="D193" s="2" t="s">
        <v>145</v>
      </c>
      <c r="E193" s="1" t="s">
        <v>60</v>
      </c>
      <c r="F193" s="1" t="s">
        <v>124</v>
      </c>
      <c r="G193" s="4">
        <v>22000</v>
      </c>
      <c r="H193" s="1" t="s">
        <v>125</v>
      </c>
      <c r="I193" s="1" t="s">
        <v>63</v>
      </c>
      <c r="K193" s="13">
        <f>'Total Reqs'!K105</f>
        <v>56</v>
      </c>
      <c r="L193" s="15"/>
      <c r="M193" s="13"/>
      <c r="N193" s="13"/>
      <c r="O193" s="13"/>
      <c r="P193" s="19"/>
    </row>
    <row r="194" spans="2:50" outlineLevel="2" x14ac:dyDescent="0.25">
      <c r="D194" s="2" t="s">
        <v>145</v>
      </c>
      <c r="K194" s="45"/>
      <c r="L194" s="15"/>
      <c r="M194" s="13"/>
      <c r="N194" s="13"/>
      <c r="O194" s="13"/>
      <c r="P194" s="19"/>
      <c r="Q194" s="46"/>
      <c r="T194" s="46"/>
      <c r="W194" s="46"/>
      <c r="Z194" s="46"/>
      <c r="AC194" s="46"/>
      <c r="AF194" s="46"/>
      <c r="AI194" s="46"/>
      <c r="AL194" s="46"/>
      <c r="AO194" s="46"/>
      <c r="AR194" s="46"/>
      <c r="AU194" s="46"/>
      <c r="AX194" s="46"/>
    </row>
    <row r="195" spans="2:50" outlineLevel="2" x14ac:dyDescent="0.25">
      <c r="B195" s="1" t="s">
        <v>136</v>
      </c>
      <c r="D195" s="2" t="s">
        <v>145</v>
      </c>
      <c r="E195" s="1" t="s">
        <v>60</v>
      </c>
      <c r="F195" s="1" t="s">
        <v>126</v>
      </c>
      <c r="G195" s="4">
        <v>23500</v>
      </c>
      <c r="H195" s="1" t="s">
        <v>52</v>
      </c>
      <c r="I195" s="1" t="s">
        <v>63</v>
      </c>
      <c r="K195" s="13">
        <f>'Total Reqs'!K107</f>
        <v>0</v>
      </c>
      <c r="L195" s="15"/>
      <c r="M195" s="13"/>
      <c r="N195" s="13"/>
      <c r="O195" s="13"/>
      <c r="P195" s="19"/>
    </row>
    <row r="196" spans="2:50" outlineLevel="2" x14ac:dyDescent="0.25">
      <c r="B196" s="1" t="s">
        <v>136</v>
      </c>
      <c r="D196" s="2" t="s">
        <v>145</v>
      </c>
      <c r="E196" s="1" t="s">
        <v>60</v>
      </c>
      <c r="F196" s="1" t="s">
        <v>126</v>
      </c>
      <c r="G196" s="4">
        <v>23500</v>
      </c>
      <c r="H196" s="1" t="s">
        <v>54</v>
      </c>
      <c r="I196" s="1" t="s">
        <v>63</v>
      </c>
      <c r="K196" s="13">
        <f>'Total Reqs'!K108</f>
        <v>0</v>
      </c>
      <c r="L196" s="15"/>
      <c r="M196" s="13"/>
      <c r="N196" s="13"/>
      <c r="O196" s="13"/>
      <c r="P196" s="19"/>
    </row>
    <row r="197" spans="2:50" hidden="1" outlineLevel="2" x14ac:dyDescent="0.25">
      <c r="D197" s="2" t="s">
        <v>145</v>
      </c>
      <c r="K197" s="45"/>
      <c r="L197" s="15"/>
      <c r="M197" s="13"/>
      <c r="N197" s="13"/>
      <c r="O197" s="13"/>
      <c r="P197" s="19"/>
      <c r="Q197" s="46"/>
      <c r="T197" s="35"/>
    </row>
    <row r="198" spans="2:50" hidden="1" outlineLevel="2" x14ac:dyDescent="0.25">
      <c r="B198" s="1" t="s">
        <v>136</v>
      </c>
      <c r="D198" s="2" t="s">
        <v>145</v>
      </c>
      <c r="E198" s="1" t="s">
        <v>49</v>
      </c>
      <c r="F198" s="1" t="s">
        <v>126</v>
      </c>
      <c r="G198" s="4">
        <v>23500</v>
      </c>
      <c r="H198" s="1" t="s">
        <v>52</v>
      </c>
      <c r="I198" s="1" t="s">
        <v>63</v>
      </c>
      <c r="K198" s="13" t="e">
        <f>'Total Reqs'!#REF!</f>
        <v>#REF!</v>
      </c>
      <c r="L198" s="15"/>
      <c r="M198" s="13"/>
      <c r="N198" s="13"/>
      <c r="O198" s="13"/>
      <c r="P198" s="19"/>
    </row>
    <row r="199" spans="2:50" hidden="1" outlineLevel="2" x14ac:dyDescent="0.25">
      <c r="B199" s="1" t="s">
        <v>136</v>
      </c>
      <c r="D199" s="2" t="s">
        <v>145</v>
      </c>
      <c r="E199" s="1" t="s">
        <v>49</v>
      </c>
      <c r="F199" s="1" t="s">
        <v>126</v>
      </c>
      <c r="G199" s="4">
        <v>23500</v>
      </c>
      <c r="H199" s="1" t="s">
        <v>54</v>
      </c>
      <c r="I199" s="1" t="s">
        <v>63</v>
      </c>
      <c r="K199" s="13" t="e">
        <f>'Total Reqs'!#REF!</f>
        <v>#REF!</v>
      </c>
      <c r="L199" s="15"/>
      <c r="M199" s="13"/>
      <c r="N199" s="13"/>
      <c r="O199" s="13"/>
      <c r="P199" s="19"/>
    </row>
    <row r="200" spans="2:50" hidden="1" outlineLevel="2" x14ac:dyDescent="0.25">
      <c r="D200" s="2" t="s">
        <v>145</v>
      </c>
      <c r="K200" s="45"/>
      <c r="L200" s="15"/>
      <c r="M200" s="13"/>
      <c r="N200" s="13"/>
      <c r="O200" s="13"/>
      <c r="P200" s="19"/>
      <c r="Q200" s="46"/>
      <c r="T200" s="35"/>
    </row>
    <row r="201" spans="2:50" hidden="1" outlineLevel="2" x14ac:dyDescent="0.25">
      <c r="B201" s="1" t="s">
        <v>136</v>
      </c>
      <c r="D201" s="2" t="s">
        <v>145</v>
      </c>
      <c r="E201" s="1" t="s">
        <v>49</v>
      </c>
      <c r="F201" s="1" t="s">
        <v>146</v>
      </c>
      <c r="G201" s="4" t="s">
        <v>147</v>
      </c>
      <c r="H201" s="1" t="s">
        <v>52</v>
      </c>
      <c r="I201" s="1" t="s">
        <v>53</v>
      </c>
      <c r="K201" s="13" t="e">
        <f>'Total Reqs'!#REF!</f>
        <v>#REF!</v>
      </c>
      <c r="L201" s="15"/>
      <c r="M201" s="13"/>
      <c r="N201" s="13"/>
      <c r="O201" s="13"/>
      <c r="P201" s="19"/>
      <c r="S201" s="5">
        <v>0</v>
      </c>
    </row>
    <row r="202" spans="2:50" hidden="1" outlineLevel="2" x14ac:dyDescent="0.25">
      <c r="B202" s="1" t="s">
        <v>136</v>
      </c>
      <c r="D202" s="2" t="s">
        <v>145</v>
      </c>
      <c r="E202" s="1" t="s">
        <v>49</v>
      </c>
      <c r="F202" s="1" t="s">
        <v>146</v>
      </c>
      <c r="G202" s="4" t="s">
        <v>147</v>
      </c>
      <c r="H202" s="1" t="s">
        <v>54</v>
      </c>
      <c r="K202" s="13" t="e">
        <f>'Total Reqs'!#REF!</f>
        <v>#REF!</v>
      </c>
      <c r="L202" s="15"/>
      <c r="M202" s="13"/>
      <c r="N202" s="13"/>
      <c r="O202" s="13"/>
      <c r="P202" s="19"/>
    </row>
    <row r="203" spans="2:50" outlineLevel="1" collapsed="1" x14ac:dyDescent="0.25">
      <c r="B203" s="2"/>
      <c r="D203" s="20" t="s">
        <v>148</v>
      </c>
      <c r="E203" s="16"/>
      <c r="F203" s="16"/>
      <c r="G203" s="21"/>
      <c r="H203" s="16"/>
      <c r="I203" s="16"/>
      <c r="J203" s="16"/>
      <c r="K203" s="22">
        <f>SUBTOTAL(9,K191:K196)</f>
        <v>56</v>
      </c>
      <c r="L203" s="22">
        <f>SUBTOTAL(9,L191:L202)</f>
        <v>0</v>
      </c>
      <c r="M203" s="22">
        <f>K203-L203</f>
        <v>56</v>
      </c>
      <c r="N203" s="22">
        <v>0</v>
      </c>
      <c r="O203" s="22">
        <f>IF(M203&lt;0.9*N203,0.9*N203,IF(M203&gt;1.1*N203,1.1*N203,M203))</f>
        <v>0</v>
      </c>
      <c r="P203" s="23">
        <f>(M203-O203)</f>
        <v>56</v>
      </c>
      <c r="Q203" s="24"/>
      <c r="R203" s="24"/>
      <c r="S203" s="24">
        <f>SUBTOTAL(9,S191:S202)</f>
        <v>0</v>
      </c>
      <c r="T203" s="24"/>
      <c r="U203" s="32">
        <f>S203-K203</f>
        <v>-56</v>
      </c>
    </row>
    <row r="204" spans="2:50" outlineLevel="1" x14ac:dyDescent="0.25">
      <c r="K204" s="26"/>
      <c r="L204" s="15"/>
      <c r="M204" s="13"/>
      <c r="N204" s="13"/>
      <c r="O204" s="13"/>
      <c r="P204" s="19"/>
      <c r="Q204" s="27"/>
      <c r="T204" s="27"/>
      <c r="W204" s="27"/>
      <c r="Z204" s="27"/>
      <c r="AC204" s="27"/>
      <c r="AF204" s="27"/>
      <c r="AI204" s="27"/>
      <c r="AL204" s="27"/>
      <c r="AO204" s="27"/>
      <c r="AR204" s="27"/>
      <c r="AU204" s="27"/>
      <c r="AX204" s="27"/>
    </row>
    <row r="205" spans="2:50" outlineLevel="2" x14ac:dyDescent="0.25">
      <c r="B205" s="1" t="s">
        <v>149</v>
      </c>
      <c r="D205" s="2" t="s">
        <v>150</v>
      </c>
      <c r="E205" s="1" t="s">
        <v>60</v>
      </c>
      <c r="F205" s="1" t="s">
        <v>151</v>
      </c>
      <c r="G205" s="4">
        <v>70953</v>
      </c>
      <c r="H205" s="1" t="s">
        <v>52</v>
      </c>
      <c r="I205" s="1" t="s">
        <v>67</v>
      </c>
      <c r="K205" s="13">
        <f>'Total Reqs'!K110</f>
        <v>2127</v>
      </c>
      <c r="L205" s="15">
        <v>63</v>
      </c>
      <c r="M205" s="13"/>
      <c r="N205" s="13"/>
      <c r="O205" s="13"/>
      <c r="P205" s="19"/>
    </row>
    <row r="206" spans="2:50" outlineLevel="2" x14ac:dyDescent="0.25">
      <c r="B206" s="1" t="s">
        <v>149</v>
      </c>
      <c r="D206" s="2" t="s">
        <v>150</v>
      </c>
      <c r="E206" s="1" t="s">
        <v>60</v>
      </c>
      <c r="F206" s="1" t="s">
        <v>151</v>
      </c>
      <c r="G206" s="4">
        <v>70953</v>
      </c>
      <c r="H206" s="1" t="s">
        <v>54</v>
      </c>
      <c r="I206" s="1" t="s">
        <v>67</v>
      </c>
      <c r="K206" s="13">
        <f>'Total Reqs'!K111</f>
        <v>0</v>
      </c>
      <c r="L206" s="15"/>
      <c r="M206" s="13"/>
      <c r="N206" s="13"/>
      <c r="O206" s="13"/>
      <c r="P206" s="19"/>
    </row>
    <row r="207" spans="2:50" hidden="1" outlineLevel="2" x14ac:dyDescent="0.25">
      <c r="D207" s="2" t="s">
        <v>150</v>
      </c>
      <c r="K207" s="28"/>
      <c r="L207" s="15"/>
      <c r="M207" s="13"/>
      <c r="N207" s="13"/>
      <c r="O207" s="13"/>
      <c r="P207" s="19"/>
    </row>
    <row r="208" spans="2:50" hidden="1" outlineLevel="2" x14ac:dyDescent="0.25">
      <c r="D208" s="2" t="s">
        <v>150</v>
      </c>
      <c r="L208" s="15"/>
      <c r="M208" s="13"/>
      <c r="N208" s="13"/>
      <c r="O208" s="13"/>
      <c r="P208" s="19"/>
    </row>
    <row r="209" spans="2:21" hidden="1" outlineLevel="2" x14ac:dyDescent="0.25">
      <c r="B209" s="1" t="s">
        <v>149</v>
      </c>
      <c r="D209" s="2" t="s">
        <v>150</v>
      </c>
      <c r="E209" s="1" t="s">
        <v>49</v>
      </c>
      <c r="F209" s="1" t="s">
        <v>151</v>
      </c>
      <c r="G209" s="4">
        <v>70953</v>
      </c>
      <c r="H209" s="1" t="s">
        <v>52</v>
      </c>
      <c r="I209" s="1" t="s">
        <v>67</v>
      </c>
      <c r="K209" s="13" t="e">
        <f>'Total Reqs'!#REF!</f>
        <v>#REF!</v>
      </c>
      <c r="L209" s="15"/>
      <c r="M209" s="13"/>
      <c r="N209" s="13"/>
      <c r="O209" s="13"/>
      <c r="P209" s="19"/>
    </row>
    <row r="210" spans="2:21" hidden="1" outlineLevel="2" x14ac:dyDescent="0.25">
      <c r="B210" s="1" t="s">
        <v>149</v>
      </c>
      <c r="D210" s="2" t="s">
        <v>150</v>
      </c>
      <c r="E210" s="1" t="s">
        <v>49</v>
      </c>
      <c r="F210" s="1" t="s">
        <v>151</v>
      </c>
      <c r="G210" s="4">
        <v>70953</v>
      </c>
      <c r="H210" s="1" t="s">
        <v>54</v>
      </c>
      <c r="I210" s="1" t="s">
        <v>67</v>
      </c>
      <c r="K210" s="13" t="e">
        <f>'Total Reqs'!#REF!</f>
        <v>#REF!</v>
      </c>
      <c r="L210" s="15"/>
      <c r="M210" s="13"/>
      <c r="N210" s="13"/>
      <c r="O210" s="13"/>
      <c r="P210" s="19"/>
    </row>
    <row r="211" spans="2:21" hidden="1" outlineLevel="2" x14ac:dyDescent="0.25">
      <c r="D211" s="2" t="s">
        <v>150</v>
      </c>
      <c r="K211" s="28" t="e">
        <f>'Total Reqs'!#REF!</f>
        <v>#REF!</v>
      </c>
      <c r="L211" s="15"/>
      <c r="M211" s="13"/>
      <c r="N211" s="13"/>
      <c r="O211" s="13"/>
      <c r="P211" s="19"/>
    </row>
    <row r="212" spans="2:21" hidden="1" outlineLevel="2" x14ac:dyDescent="0.25">
      <c r="D212" s="2" t="s">
        <v>150</v>
      </c>
      <c r="L212" s="15"/>
      <c r="M212" s="13"/>
      <c r="N212" s="13"/>
      <c r="O212" s="13"/>
      <c r="P212" s="19"/>
    </row>
    <row r="213" spans="2:21" hidden="1" outlineLevel="2" x14ac:dyDescent="0.25">
      <c r="B213" s="1" t="s">
        <v>149</v>
      </c>
      <c r="D213" s="2" t="s">
        <v>150</v>
      </c>
      <c r="E213" s="1" t="s">
        <v>49</v>
      </c>
      <c r="F213" s="1" t="s">
        <v>112</v>
      </c>
      <c r="G213" s="4">
        <v>70096</v>
      </c>
      <c r="H213" s="1" t="s">
        <v>52</v>
      </c>
      <c r="I213" s="1" t="s">
        <v>67</v>
      </c>
      <c r="K213" s="13" t="e">
        <f>'Total Reqs'!#REF!</f>
        <v>#REF!</v>
      </c>
      <c r="L213" s="15"/>
      <c r="M213" s="13"/>
      <c r="N213" s="13"/>
      <c r="O213" s="13"/>
      <c r="P213" s="19"/>
    </row>
    <row r="214" spans="2:21" hidden="1" outlineLevel="2" x14ac:dyDescent="0.25">
      <c r="B214" s="1" t="s">
        <v>149</v>
      </c>
      <c r="D214" s="2" t="s">
        <v>150</v>
      </c>
      <c r="E214" s="1" t="s">
        <v>49</v>
      </c>
      <c r="F214" s="1" t="s">
        <v>112</v>
      </c>
      <c r="G214" s="4">
        <v>70096</v>
      </c>
      <c r="H214" s="1" t="s">
        <v>54</v>
      </c>
      <c r="I214" s="1" t="s">
        <v>67</v>
      </c>
      <c r="K214" s="13" t="e">
        <f>'Total Reqs'!#REF!</f>
        <v>#REF!</v>
      </c>
      <c r="L214" s="15"/>
      <c r="M214" s="13"/>
      <c r="N214" s="13"/>
      <c r="O214" s="13"/>
      <c r="P214" s="19"/>
    </row>
    <row r="215" spans="2:21" hidden="1" outlineLevel="2" x14ac:dyDescent="0.25">
      <c r="D215" s="2" t="s">
        <v>150</v>
      </c>
      <c r="L215" s="15"/>
      <c r="M215" s="13"/>
      <c r="N215" s="13"/>
      <c r="O215" s="13"/>
      <c r="P215" s="19"/>
    </row>
    <row r="216" spans="2:21" hidden="1" outlineLevel="2" x14ac:dyDescent="0.25">
      <c r="B216" s="1" t="s">
        <v>149</v>
      </c>
      <c r="D216" s="2" t="s">
        <v>150</v>
      </c>
      <c r="E216" s="1" t="s">
        <v>49</v>
      </c>
      <c r="F216" s="1" t="s">
        <v>135</v>
      </c>
      <c r="G216" s="4">
        <v>70321</v>
      </c>
      <c r="H216" s="1" t="s">
        <v>52</v>
      </c>
      <c r="I216" s="1" t="s">
        <v>67</v>
      </c>
      <c r="K216" s="13" t="e">
        <f>'Total Reqs'!#REF!</f>
        <v>#REF!</v>
      </c>
      <c r="L216" s="47" t="e">
        <f>'Total Reqs'!#REF!</f>
        <v>#REF!</v>
      </c>
      <c r="M216" s="13"/>
      <c r="N216" s="13"/>
      <c r="O216" s="13"/>
      <c r="P216" s="19"/>
    </row>
    <row r="217" spans="2:21" hidden="1" outlineLevel="2" x14ac:dyDescent="0.25">
      <c r="B217" s="1" t="s">
        <v>149</v>
      </c>
      <c r="D217" s="2" t="s">
        <v>150</v>
      </c>
      <c r="E217" s="1" t="s">
        <v>49</v>
      </c>
      <c r="F217" s="1" t="s">
        <v>135</v>
      </c>
      <c r="G217" s="4">
        <v>70321</v>
      </c>
      <c r="H217" s="1" t="s">
        <v>54</v>
      </c>
      <c r="I217" s="1" t="s">
        <v>67</v>
      </c>
      <c r="K217" s="13" t="e">
        <f>'Total Reqs'!#REF!</f>
        <v>#REF!</v>
      </c>
      <c r="L217" s="15"/>
      <c r="M217" s="13"/>
      <c r="N217" s="13"/>
      <c r="O217" s="13"/>
      <c r="P217" s="19"/>
      <c r="S217" s="5">
        <v>0</v>
      </c>
    </row>
    <row r="218" spans="2:21" outlineLevel="1" collapsed="1" x14ac:dyDescent="0.25">
      <c r="B218" s="2"/>
      <c r="D218" s="20" t="s">
        <v>152</v>
      </c>
      <c r="E218" s="16"/>
      <c r="F218" s="16"/>
      <c r="G218" s="21"/>
      <c r="H218" s="16"/>
      <c r="I218" s="16"/>
      <c r="J218" s="16"/>
      <c r="K218" s="22">
        <f>SUBTOTAL(9,K205:K206)</f>
        <v>2127</v>
      </c>
      <c r="L218" s="22">
        <f>SUBTOTAL(9,L205:L206)</f>
        <v>63</v>
      </c>
      <c r="M218" s="22">
        <f>K218-L218</f>
        <v>2064</v>
      </c>
      <c r="N218" s="22">
        <v>0</v>
      </c>
      <c r="O218" s="22">
        <f>IF(M218&lt;0.9*N218,0.9*N218,IF(M218&gt;1.1*N218,1.1*N218,M218))</f>
        <v>0</v>
      </c>
      <c r="P218" s="23">
        <f>(M218-O218)</f>
        <v>2064</v>
      </c>
      <c r="Q218" s="24"/>
      <c r="R218" s="24"/>
      <c r="S218" s="24">
        <f>SUBTOTAL(9,S205:S217)</f>
        <v>0</v>
      </c>
      <c r="T218" s="24"/>
      <c r="U218" s="32">
        <f>S218-K218</f>
        <v>-2127</v>
      </c>
    </row>
    <row r="219" spans="2:21" outlineLevel="1" x14ac:dyDescent="0.25">
      <c r="L219" s="15"/>
      <c r="M219" s="13"/>
      <c r="N219" s="13"/>
      <c r="O219" s="13"/>
      <c r="P219" s="19"/>
    </row>
    <row r="220" spans="2:21" outlineLevel="2" x14ac:dyDescent="0.25">
      <c r="B220" s="1" t="s">
        <v>153</v>
      </c>
      <c r="D220" s="2" t="s">
        <v>155</v>
      </c>
      <c r="E220" s="1" t="s">
        <v>60</v>
      </c>
      <c r="F220" s="1" t="s">
        <v>124</v>
      </c>
      <c r="G220" s="4">
        <v>6743</v>
      </c>
      <c r="H220" s="1" t="s">
        <v>52</v>
      </c>
      <c r="I220" s="1" t="s">
        <v>63</v>
      </c>
      <c r="K220" s="13">
        <f>'Total Reqs'!K116</f>
        <v>0</v>
      </c>
      <c r="L220" s="15"/>
      <c r="M220" s="13"/>
      <c r="N220" s="13"/>
      <c r="O220" s="13"/>
      <c r="P220" s="19"/>
    </row>
    <row r="221" spans="2:21" outlineLevel="2" x14ac:dyDescent="0.25">
      <c r="B221" s="1" t="s">
        <v>153</v>
      </c>
      <c r="D221" s="2" t="s">
        <v>155</v>
      </c>
      <c r="E221" s="1" t="s">
        <v>60</v>
      </c>
      <c r="F221" s="1" t="s">
        <v>124</v>
      </c>
      <c r="G221" s="4">
        <v>6743</v>
      </c>
      <c r="H221" s="1" t="s">
        <v>54</v>
      </c>
      <c r="I221" s="1" t="s">
        <v>63</v>
      </c>
      <c r="K221" s="13">
        <f>'Total Reqs'!K117</f>
        <v>0</v>
      </c>
      <c r="L221" s="15"/>
      <c r="M221" s="13"/>
      <c r="N221" s="13"/>
      <c r="O221" s="13"/>
      <c r="P221" s="19"/>
    </row>
    <row r="222" spans="2:21" outlineLevel="2" x14ac:dyDescent="0.25">
      <c r="D222" s="2" t="s">
        <v>155</v>
      </c>
      <c r="L222" s="15"/>
      <c r="M222" s="13"/>
      <c r="N222" s="13"/>
      <c r="O222" s="13"/>
      <c r="P222" s="19"/>
    </row>
    <row r="223" spans="2:21" outlineLevel="1" x14ac:dyDescent="0.25">
      <c r="B223" s="2"/>
      <c r="D223" s="20" t="s">
        <v>156</v>
      </c>
      <c r="E223" s="16"/>
      <c r="F223" s="16"/>
      <c r="G223" s="21"/>
      <c r="H223" s="16"/>
      <c r="I223" s="16"/>
      <c r="J223" s="16"/>
      <c r="K223" s="22">
        <f>SUBTOTAL(9,K220:K222)</f>
        <v>0</v>
      </c>
      <c r="L223" s="22">
        <f>SUBTOTAL(9,L220:L222)</f>
        <v>0</v>
      </c>
      <c r="M223" s="22">
        <f>K223-L223</f>
        <v>0</v>
      </c>
      <c r="N223" s="22">
        <v>713</v>
      </c>
      <c r="O223" s="22">
        <f>IF(M223&lt;0.9*N223,0.9*N223,IF(M223&gt;1.1*N223,1.1*N223,M223))</f>
        <v>641.70000000000005</v>
      </c>
      <c r="P223" s="23">
        <f>(M223-O223)</f>
        <v>-641.70000000000005</v>
      </c>
      <c r="Q223" s="24"/>
      <c r="R223" s="24"/>
      <c r="S223" s="24">
        <f>SUBTOTAL(9,S220:S222)</f>
        <v>0</v>
      </c>
      <c r="T223" s="24"/>
      <c r="U223" s="32">
        <f>S223-K223</f>
        <v>0</v>
      </c>
    </row>
    <row r="224" spans="2:21" outlineLevel="1" x14ac:dyDescent="0.25">
      <c r="L224" s="15"/>
      <c r="M224" s="13"/>
      <c r="N224" s="13"/>
      <c r="O224" s="13"/>
      <c r="P224" s="19"/>
    </row>
    <row r="225" spans="1:50" outlineLevel="1" x14ac:dyDescent="0.25">
      <c r="A225" s="1" t="s">
        <v>160</v>
      </c>
      <c r="F225" s="35"/>
      <c r="L225" s="15"/>
      <c r="M225" s="13"/>
      <c r="N225" s="13"/>
      <c r="O225" s="13"/>
      <c r="P225" s="19"/>
    </row>
    <row r="226" spans="1:50" outlineLevel="1" x14ac:dyDescent="0.25">
      <c r="L226" s="15"/>
      <c r="M226" s="13"/>
      <c r="N226" s="13"/>
      <c r="O226" s="13"/>
      <c r="P226" s="19"/>
    </row>
    <row r="227" spans="1:50" hidden="1" outlineLevel="2" x14ac:dyDescent="0.25">
      <c r="D227" s="2" t="s">
        <v>161</v>
      </c>
      <c r="E227" s="1" t="s">
        <v>49</v>
      </c>
      <c r="F227" s="1" t="s">
        <v>161</v>
      </c>
      <c r="H227" s="1" t="s">
        <v>52</v>
      </c>
      <c r="I227" s="1" t="s">
        <v>157</v>
      </c>
      <c r="K227" s="13" t="e">
        <f>'Total Reqs'!#REF!</f>
        <v>#REF!</v>
      </c>
      <c r="L227" s="15"/>
      <c r="M227" s="13"/>
      <c r="N227" s="13"/>
      <c r="O227" s="13"/>
      <c r="P227" s="19"/>
      <c r="S227" s="5">
        <v>0</v>
      </c>
    </row>
    <row r="228" spans="1:50" hidden="1" outlineLevel="2" x14ac:dyDescent="0.25">
      <c r="D228" s="2" t="s">
        <v>161</v>
      </c>
      <c r="E228" s="1" t="s">
        <v>49</v>
      </c>
      <c r="F228" s="1" t="s">
        <v>161</v>
      </c>
      <c r="H228" s="1" t="s">
        <v>54</v>
      </c>
      <c r="I228" s="1" t="s">
        <v>157</v>
      </c>
      <c r="K228" s="13" t="e">
        <f>'Total Reqs'!#REF!</f>
        <v>#REF!</v>
      </c>
      <c r="L228" s="15"/>
      <c r="M228" s="13"/>
      <c r="N228" s="13"/>
      <c r="O228" s="13"/>
      <c r="P228" s="19"/>
    </row>
    <row r="229" spans="1:50" outlineLevel="2" x14ac:dyDescent="0.25">
      <c r="D229" s="2" t="s">
        <v>162</v>
      </c>
      <c r="E229" s="1" t="s">
        <v>60</v>
      </c>
      <c r="F229" s="1" t="s">
        <v>162</v>
      </c>
      <c r="H229" s="1" t="s">
        <v>52</v>
      </c>
      <c r="I229" s="1" t="s">
        <v>157</v>
      </c>
      <c r="K229" s="13">
        <f>'Total Reqs'!K121</f>
        <v>4985</v>
      </c>
      <c r="L229" s="15">
        <v>1114</v>
      </c>
      <c r="M229" s="13"/>
      <c r="N229" s="13"/>
      <c r="O229" s="13"/>
      <c r="P229" s="19"/>
      <c r="S229" s="5">
        <v>0</v>
      </c>
    </row>
    <row r="230" spans="1:50" outlineLevel="2" x14ac:dyDescent="0.25">
      <c r="D230" s="2" t="s">
        <v>162</v>
      </c>
      <c r="E230" s="1" t="s">
        <v>60</v>
      </c>
      <c r="F230" s="1" t="s">
        <v>162</v>
      </c>
      <c r="H230" s="1" t="s">
        <v>54</v>
      </c>
      <c r="I230" s="1" t="s">
        <v>157</v>
      </c>
      <c r="K230" s="13">
        <f>'Total Reqs'!K122</f>
        <v>0</v>
      </c>
      <c r="L230" s="15"/>
      <c r="M230" s="13"/>
      <c r="N230" s="13"/>
      <c r="O230" s="13"/>
      <c r="P230" s="19"/>
    </row>
    <row r="231" spans="1:50" outlineLevel="2" x14ac:dyDescent="0.25">
      <c r="K231" s="28" t="s">
        <v>288</v>
      </c>
      <c r="L231" s="15"/>
      <c r="M231" s="13"/>
      <c r="N231" s="13"/>
      <c r="O231" s="13"/>
      <c r="P231" s="19"/>
    </row>
    <row r="232" spans="1:50" outlineLevel="1" x14ac:dyDescent="0.25">
      <c r="D232" s="20" t="s">
        <v>287</v>
      </c>
      <c r="E232" s="16"/>
      <c r="F232" s="16"/>
      <c r="G232" s="21"/>
      <c r="H232" s="16"/>
      <c r="I232" s="16"/>
      <c r="J232" s="16"/>
      <c r="K232" s="22">
        <f>SUBTOTAL(9,K229:K231)</f>
        <v>4985</v>
      </c>
      <c r="L232" s="22">
        <f>SUBTOTAL(9,L229:L231)</f>
        <v>1114</v>
      </c>
      <c r="M232" s="22">
        <f>K232-L232</f>
        <v>3871</v>
      </c>
      <c r="N232" s="22">
        <v>4369</v>
      </c>
      <c r="O232" s="22">
        <f>IF(M232&lt;0.9*N232,0.9*N232,IF(M232&gt;1.1*N232,1.1*N232,M232))</f>
        <v>3932.1</v>
      </c>
      <c r="P232" s="23">
        <f>(M232-O232)</f>
        <v>-61.099999999999909</v>
      </c>
      <c r="Q232" s="24"/>
      <c r="R232" s="24"/>
      <c r="S232" s="24">
        <f>SUBTOTAL(9,S229:S231)</f>
        <v>0</v>
      </c>
      <c r="T232" s="24"/>
      <c r="U232" s="32">
        <f>S232-K232</f>
        <v>-4985</v>
      </c>
    </row>
    <row r="233" spans="1:50" outlineLevel="1" x14ac:dyDescent="0.25">
      <c r="H233" s="37"/>
      <c r="K233" s="49"/>
      <c r="L233" s="15"/>
      <c r="M233" s="13"/>
      <c r="N233" s="13"/>
      <c r="O233" s="13"/>
      <c r="P233" s="19"/>
    </row>
    <row r="234" spans="1:50" hidden="1" outlineLevel="2" x14ac:dyDescent="0.25">
      <c r="D234" s="2" t="s">
        <v>163</v>
      </c>
      <c r="E234" s="1" t="s">
        <v>49</v>
      </c>
      <c r="F234" s="1" t="s">
        <v>163</v>
      </c>
      <c r="H234" s="1" t="s">
        <v>52</v>
      </c>
      <c r="I234" s="1" t="s">
        <v>157</v>
      </c>
      <c r="K234" s="13" t="e">
        <f>'Total Reqs'!#REF!</f>
        <v>#REF!</v>
      </c>
      <c r="L234" s="15"/>
      <c r="M234" s="13"/>
      <c r="N234" s="13"/>
      <c r="O234" s="13"/>
      <c r="P234" s="19"/>
      <c r="S234" s="5">
        <v>0</v>
      </c>
    </row>
    <row r="235" spans="1:50" hidden="1" outlineLevel="2" x14ac:dyDescent="0.25">
      <c r="A235" s="37"/>
      <c r="D235" s="2" t="s">
        <v>163</v>
      </c>
      <c r="E235" s="1" t="s">
        <v>49</v>
      </c>
      <c r="F235" s="1" t="s">
        <v>163</v>
      </c>
      <c r="H235" s="1" t="s">
        <v>54</v>
      </c>
      <c r="I235" s="1" t="s">
        <v>157</v>
      </c>
      <c r="K235" s="13" t="e">
        <f>'Total Reqs'!#REF!</f>
        <v>#REF!</v>
      </c>
      <c r="L235" s="15"/>
      <c r="M235" s="13"/>
      <c r="N235" s="13"/>
      <c r="O235" s="13"/>
      <c r="P235" s="19"/>
    </row>
    <row r="236" spans="1:50" outlineLevel="2" x14ac:dyDescent="0.25">
      <c r="A236" s="37"/>
      <c r="B236" s="1" t="s">
        <v>164</v>
      </c>
      <c r="D236" s="2" t="s">
        <v>165</v>
      </c>
      <c r="E236" s="1" t="s">
        <v>166</v>
      </c>
      <c r="F236" s="1" t="s">
        <v>165</v>
      </c>
      <c r="H236" s="1" t="s">
        <v>52</v>
      </c>
      <c r="I236" s="1" t="s">
        <v>157</v>
      </c>
      <c r="K236" s="13">
        <f>'Total Reqs'!K124</f>
        <v>400</v>
      </c>
      <c r="L236" s="15"/>
      <c r="M236" s="13"/>
      <c r="N236" s="13"/>
      <c r="O236" s="13"/>
      <c r="P236" s="19"/>
      <c r="S236" s="5">
        <v>0</v>
      </c>
    </row>
    <row r="237" spans="1:50" outlineLevel="2" x14ac:dyDescent="0.25">
      <c r="D237" s="2" t="s">
        <v>165</v>
      </c>
      <c r="E237" s="1" t="s">
        <v>166</v>
      </c>
      <c r="F237" s="1" t="s">
        <v>165</v>
      </c>
      <c r="H237" s="1" t="s">
        <v>54</v>
      </c>
      <c r="I237" s="1" t="s">
        <v>157</v>
      </c>
      <c r="K237" s="13">
        <f>'Total Reqs'!K125</f>
        <v>0</v>
      </c>
      <c r="L237" s="15"/>
      <c r="M237" s="13"/>
      <c r="N237" s="13"/>
      <c r="O237" s="13"/>
      <c r="P237" s="19"/>
    </row>
    <row r="238" spans="1:50" outlineLevel="2" x14ac:dyDescent="0.25">
      <c r="D238" s="2" t="s">
        <v>165</v>
      </c>
      <c r="E238" s="1" t="s">
        <v>166</v>
      </c>
      <c r="F238" s="1" t="s">
        <v>165</v>
      </c>
      <c r="H238" s="1" t="s">
        <v>125</v>
      </c>
      <c r="I238" s="1" t="s">
        <v>157</v>
      </c>
      <c r="K238" s="13">
        <f>'Total Reqs'!K126</f>
        <v>0</v>
      </c>
      <c r="L238" s="15"/>
      <c r="M238" s="13"/>
      <c r="N238" s="13"/>
      <c r="O238" s="13"/>
      <c r="P238" s="19"/>
    </row>
    <row r="239" spans="1:50" outlineLevel="1" x14ac:dyDescent="0.25">
      <c r="D239" s="20" t="s">
        <v>167</v>
      </c>
      <c r="E239" s="16"/>
      <c r="F239" s="16"/>
      <c r="G239" s="21"/>
      <c r="H239" s="16"/>
      <c r="I239" s="16"/>
      <c r="J239" s="16"/>
      <c r="K239" s="22">
        <f>SUBTOTAL(9,K236:K238)</f>
        <v>400</v>
      </c>
      <c r="L239" s="22">
        <f>SUBTOTAL(9,L236:L238)</f>
        <v>0</v>
      </c>
      <c r="M239" s="22">
        <f>K239-L239</f>
        <v>400</v>
      </c>
      <c r="N239" s="22">
        <v>0</v>
      </c>
      <c r="O239" s="22">
        <f>IF(M239&lt;0.9*N239,0.9*N239,IF(M239&gt;1.1*N239,1.1*N239,M239))</f>
        <v>0</v>
      </c>
      <c r="P239" s="23">
        <f>(M239-O239)</f>
        <v>400</v>
      </c>
      <c r="Q239" s="24"/>
      <c r="R239" s="24"/>
      <c r="S239" s="24">
        <f>SUBTOTAL(9,S236:S238)</f>
        <v>0</v>
      </c>
      <c r="T239" s="24"/>
      <c r="U239" s="32">
        <f>S239-K239</f>
        <v>-400</v>
      </c>
    </row>
    <row r="240" spans="1:50" outlineLevel="1" x14ac:dyDescent="0.25">
      <c r="K240" s="50"/>
      <c r="L240" s="15"/>
      <c r="M240" s="13"/>
      <c r="N240" s="13"/>
      <c r="O240" s="13"/>
      <c r="P240" s="19"/>
      <c r="Q240" s="27"/>
      <c r="T240" s="27"/>
      <c r="W240" s="27"/>
      <c r="Z240" s="27"/>
      <c r="AC240" s="27"/>
      <c r="AF240" s="27"/>
      <c r="AI240" s="27"/>
      <c r="AL240" s="27"/>
      <c r="AO240" s="27"/>
      <c r="AR240" s="27"/>
      <c r="AU240" s="27"/>
      <c r="AX240" s="27"/>
    </row>
    <row r="241" spans="1:50" outlineLevel="2" x14ac:dyDescent="0.25">
      <c r="D241" s="2" t="s">
        <v>165</v>
      </c>
      <c r="E241" s="1" t="s">
        <v>169</v>
      </c>
      <c r="F241" s="1" t="s">
        <v>165</v>
      </c>
      <c r="G241" s="4" t="s">
        <v>170</v>
      </c>
      <c r="H241" s="1" t="s">
        <v>54</v>
      </c>
      <c r="I241" s="1" t="s">
        <v>157</v>
      </c>
      <c r="K241" s="13">
        <f>'Total Reqs'!K129</f>
        <v>40</v>
      </c>
      <c r="L241" s="15"/>
      <c r="M241" s="13"/>
      <c r="N241" s="13"/>
      <c r="O241" s="13"/>
      <c r="P241" s="19"/>
    </row>
    <row r="242" spans="1:50" outlineLevel="1" x14ac:dyDescent="0.25">
      <c r="D242" s="20" t="s">
        <v>167</v>
      </c>
      <c r="E242" s="16"/>
      <c r="F242" s="16"/>
      <c r="G242" s="21"/>
      <c r="H242" s="16"/>
      <c r="I242" s="16"/>
      <c r="J242" s="16"/>
      <c r="K242" s="22">
        <f>SUBTOTAL(9,K241:K241)</f>
        <v>40</v>
      </c>
      <c r="L242" s="22">
        <f>SUBTOTAL(9,L241:L241)</f>
        <v>0</v>
      </c>
      <c r="M242" s="22">
        <f>K242-L242</f>
        <v>40</v>
      </c>
      <c r="N242" s="22">
        <v>0</v>
      </c>
      <c r="O242" s="22">
        <f>IF(M242&lt;0.9*N242,0.9*N242,IF(M242&gt;1.1*N242,1.1*N242,M242))</f>
        <v>0</v>
      </c>
      <c r="P242" s="23">
        <f>(M242-O242)</f>
        <v>40</v>
      </c>
      <c r="Q242" s="24"/>
      <c r="R242" s="24"/>
      <c r="S242" s="24">
        <f>SUBTOTAL(9,S241:S241)</f>
        <v>0</v>
      </c>
      <c r="T242" s="24"/>
      <c r="U242" s="32">
        <f>S242-K242</f>
        <v>-40</v>
      </c>
    </row>
    <row r="243" spans="1:50" outlineLevel="1" x14ac:dyDescent="0.25">
      <c r="L243" s="15"/>
      <c r="M243" s="13"/>
      <c r="N243" s="13"/>
      <c r="O243" s="13"/>
      <c r="P243" s="19"/>
    </row>
    <row r="244" spans="1:50" hidden="1" outlineLevel="2" x14ac:dyDescent="0.25">
      <c r="D244" s="2" t="s">
        <v>171</v>
      </c>
      <c r="E244" s="1" t="s">
        <v>49</v>
      </c>
      <c r="F244" s="35" t="s">
        <v>171</v>
      </c>
      <c r="H244" s="1" t="s">
        <v>52</v>
      </c>
      <c r="I244" s="1" t="s">
        <v>157</v>
      </c>
      <c r="K244" s="13" t="e">
        <f>'Total Reqs'!#REF!</f>
        <v>#REF!</v>
      </c>
      <c r="L244" s="15"/>
      <c r="M244" s="13"/>
      <c r="N244" s="13"/>
      <c r="O244" s="13"/>
      <c r="P244" s="19"/>
      <c r="S244" s="5">
        <v>0</v>
      </c>
    </row>
    <row r="245" spans="1:50" hidden="1" outlineLevel="2" x14ac:dyDescent="0.25">
      <c r="D245" s="2" t="s">
        <v>171</v>
      </c>
      <c r="E245" s="1" t="s">
        <v>49</v>
      </c>
      <c r="F245" s="35" t="s">
        <v>171</v>
      </c>
      <c r="H245" s="1" t="s">
        <v>54</v>
      </c>
      <c r="I245" s="1" t="s">
        <v>157</v>
      </c>
      <c r="K245" s="13" t="e">
        <f>'Total Reqs'!#REF!</f>
        <v>#REF!</v>
      </c>
      <c r="L245" s="15"/>
      <c r="M245" s="13"/>
      <c r="N245" s="13"/>
      <c r="O245" s="13"/>
      <c r="P245" s="19"/>
    </row>
    <row r="246" spans="1:50" outlineLevel="1" collapsed="1" x14ac:dyDescent="0.25">
      <c r="A246" s="1" t="s">
        <v>172</v>
      </c>
      <c r="F246" s="35"/>
      <c r="L246" s="15"/>
      <c r="M246" s="13"/>
      <c r="N246" s="13"/>
      <c r="O246" s="13"/>
      <c r="P246" s="19"/>
    </row>
    <row r="247" spans="1:50" outlineLevel="1" x14ac:dyDescent="0.25">
      <c r="D247" s="14"/>
      <c r="E247" s="35"/>
      <c r="L247" s="15"/>
      <c r="M247" s="13"/>
      <c r="N247" s="13"/>
      <c r="O247" s="13"/>
      <c r="P247" s="19"/>
    </row>
    <row r="248" spans="1:50" outlineLevel="2" x14ac:dyDescent="0.25">
      <c r="B248" s="1" t="s">
        <v>153</v>
      </c>
      <c r="D248" s="2" t="s">
        <v>158</v>
      </c>
      <c r="F248" s="1" t="s">
        <v>173</v>
      </c>
      <c r="G248" s="4" t="s">
        <v>174</v>
      </c>
      <c r="H248" s="1" t="s">
        <v>52</v>
      </c>
      <c r="I248" s="1" t="s">
        <v>175</v>
      </c>
      <c r="K248" s="13">
        <f>'Total Reqs'!K133</f>
        <v>1992</v>
      </c>
      <c r="L248" s="15">
        <f>(1-0.0235)*3072</f>
        <v>2999.808</v>
      </c>
      <c r="M248" s="13"/>
      <c r="N248" s="13"/>
      <c r="O248" s="13"/>
      <c r="P248" s="19"/>
      <c r="S248" s="5">
        <f>11910-S251</f>
        <v>10486</v>
      </c>
      <c r="U248" s="51"/>
    </row>
    <row r="249" spans="1:50" outlineLevel="2" x14ac:dyDescent="0.25">
      <c r="B249" s="1" t="s">
        <v>153</v>
      </c>
      <c r="D249" s="2" t="s">
        <v>158</v>
      </c>
      <c r="F249" s="1" t="s">
        <v>173</v>
      </c>
      <c r="G249" s="4" t="s">
        <v>174</v>
      </c>
      <c r="H249" s="1" t="s">
        <v>54</v>
      </c>
      <c r="I249" s="1" t="s">
        <v>175</v>
      </c>
      <c r="K249" s="13">
        <f>'Total Reqs'!K134</f>
        <v>0</v>
      </c>
      <c r="L249" s="15"/>
      <c r="M249" s="13"/>
      <c r="N249" s="13"/>
      <c r="O249" s="13"/>
      <c r="P249" s="19"/>
    </row>
    <row r="250" spans="1:50" outlineLevel="2" x14ac:dyDescent="0.25">
      <c r="B250" s="1" t="s">
        <v>153</v>
      </c>
      <c r="D250" s="2" t="s">
        <v>158</v>
      </c>
      <c r="F250" s="1" t="s">
        <v>173</v>
      </c>
      <c r="G250" s="4" t="s">
        <v>174</v>
      </c>
      <c r="H250" s="1" t="s">
        <v>64</v>
      </c>
      <c r="I250" s="1" t="s">
        <v>175</v>
      </c>
      <c r="K250" s="13">
        <f>'Total Reqs'!K135</f>
        <v>0</v>
      </c>
      <c r="L250" s="15"/>
      <c r="M250" s="13"/>
      <c r="N250" s="13"/>
      <c r="O250" s="13"/>
      <c r="P250" s="19"/>
    </row>
    <row r="251" spans="1:50" outlineLevel="2" x14ac:dyDescent="0.25">
      <c r="B251" s="1" t="s">
        <v>153</v>
      </c>
      <c r="D251" s="2" t="s">
        <v>158</v>
      </c>
      <c r="F251" s="48" t="s">
        <v>176</v>
      </c>
      <c r="G251" s="4" t="s">
        <v>174</v>
      </c>
      <c r="H251" s="1" t="s">
        <v>52</v>
      </c>
      <c r="I251" s="1" t="s">
        <v>175</v>
      </c>
      <c r="K251" s="13">
        <f>'Total Reqs'!K136</f>
        <v>258</v>
      </c>
      <c r="L251" s="15"/>
      <c r="M251" s="13"/>
      <c r="N251" s="13"/>
      <c r="O251" s="13"/>
      <c r="P251" s="19"/>
      <c r="S251" s="5">
        <v>1424</v>
      </c>
    </row>
    <row r="252" spans="1:50" outlineLevel="2" x14ac:dyDescent="0.25">
      <c r="B252" s="1" t="s">
        <v>153</v>
      </c>
      <c r="D252" s="2" t="s">
        <v>158</v>
      </c>
      <c r="F252" s="48" t="s">
        <v>176</v>
      </c>
      <c r="G252" s="4" t="s">
        <v>174</v>
      </c>
      <c r="H252" s="1" t="s">
        <v>54</v>
      </c>
      <c r="I252" s="1" t="s">
        <v>175</v>
      </c>
      <c r="K252" s="13">
        <f>'Total Reqs'!K137</f>
        <v>0</v>
      </c>
      <c r="L252" s="15"/>
      <c r="M252" s="13"/>
      <c r="N252" s="13"/>
      <c r="O252" s="13"/>
      <c r="P252" s="19"/>
    </row>
    <row r="253" spans="1:50" outlineLevel="2" x14ac:dyDescent="0.25">
      <c r="B253" s="1" t="s">
        <v>153</v>
      </c>
      <c r="D253" s="2" t="s">
        <v>158</v>
      </c>
      <c r="F253" s="48" t="s">
        <v>176</v>
      </c>
      <c r="G253" s="4" t="s">
        <v>174</v>
      </c>
      <c r="H253" s="1" t="s">
        <v>64</v>
      </c>
      <c r="I253" s="1" t="s">
        <v>175</v>
      </c>
      <c r="K253" s="13">
        <f>'Total Reqs'!K138</f>
        <v>0</v>
      </c>
      <c r="L253" s="15"/>
      <c r="M253" s="13"/>
      <c r="N253" s="13"/>
      <c r="O253" s="13"/>
      <c r="P253" s="19"/>
    </row>
    <row r="254" spans="1:50" outlineLevel="1" x14ac:dyDescent="0.25">
      <c r="B254" s="2"/>
      <c r="D254" s="20" t="s">
        <v>159</v>
      </c>
      <c r="E254" s="16"/>
      <c r="F254" s="16"/>
      <c r="G254" s="21"/>
      <c r="H254" s="16"/>
      <c r="I254" s="16"/>
      <c r="J254" s="16"/>
      <c r="K254" s="22">
        <f>SUBTOTAL(9,K248:K253)</f>
        <v>2250</v>
      </c>
      <c r="L254" s="22">
        <f>SUBTOTAL(9,L248:L253)</f>
        <v>2999.808</v>
      </c>
      <c r="M254" s="22">
        <f>K254-L254</f>
        <v>-749.80799999999999</v>
      </c>
      <c r="N254" s="22">
        <v>3814</v>
      </c>
      <c r="O254" s="22">
        <f>IF(M254&lt;0.9*N254,0.9*N254,IF(M254&gt;1.1*N254,1.1*N254,M254))</f>
        <v>3432.6</v>
      </c>
      <c r="P254" s="23">
        <f>(M254-O254)</f>
        <v>-4182.4079999999994</v>
      </c>
      <c r="Q254" s="24"/>
      <c r="R254" s="24"/>
      <c r="S254" s="24">
        <f>SUBTOTAL(9,S248:S253)</f>
        <v>11910</v>
      </c>
      <c r="T254" s="24"/>
      <c r="U254" s="32">
        <f>S254-K254</f>
        <v>9660</v>
      </c>
    </row>
    <row r="255" spans="1:50" outlineLevel="1" x14ac:dyDescent="0.25">
      <c r="F255" s="48"/>
      <c r="K255" s="15"/>
      <c r="L255" s="15"/>
      <c r="M255" s="13"/>
      <c r="N255" s="13"/>
      <c r="O255" s="13"/>
      <c r="P255" s="19"/>
      <c r="Q255" s="52"/>
      <c r="T255" s="52"/>
      <c r="W255" s="52"/>
      <c r="Z255" s="52"/>
      <c r="AC255" s="52"/>
      <c r="AF255" s="52"/>
      <c r="AI255" s="52"/>
      <c r="AL255" s="52"/>
      <c r="AO255" s="52"/>
      <c r="AR255" s="52"/>
      <c r="AU255" s="52"/>
      <c r="AX255" s="52"/>
    </row>
    <row r="256" spans="1:50" outlineLevel="2" x14ac:dyDescent="0.25">
      <c r="B256" s="1" t="s">
        <v>177</v>
      </c>
      <c r="D256" s="2" t="s">
        <v>177</v>
      </c>
      <c r="F256" s="1" t="s">
        <v>173</v>
      </c>
      <c r="G256" s="4" t="s">
        <v>178</v>
      </c>
      <c r="H256" s="1" t="s">
        <v>52</v>
      </c>
      <c r="I256" s="1" t="s">
        <v>175</v>
      </c>
      <c r="K256" s="13">
        <f>'Total Reqs'!K140</f>
        <v>969</v>
      </c>
      <c r="L256" s="15">
        <f>(1-0.017)*(1-0.0158)*816</f>
        <v>789.45437759999993</v>
      </c>
      <c r="M256" s="13"/>
      <c r="N256" s="13"/>
      <c r="O256" s="13"/>
      <c r="P256" s="19"/>
      <c r="S256" s="5">
        <v>3507</v>
      </c>
    </row>
    <row r="257" spans="2:50" outlineLevel="2" x14ac:dyDescent="0.25">
      <c r="B257" s="1" t="s">
        <v>177</v>
      </c>
      <c r="D257" s="2" t="s">
        <v>177</v>
      </c>
      <c r="F257" s="1" t="s">
        <v>173</v>
      </c>
      <c r="G257" s="4" t="s">
        <v>178</v>
      </c>
      <c r="H257" s="1" t="s">
        <v>54</v>
      </c>
      <c r="I257" s="1" t="s">
        <v>175</v>
      </c>
      <c r="K257" s="13">
        <f>'Total Reqs'!K141</f>
        <v>0</v>
      </c>
      <c r="L257" s="15"/>
      <c r="M257" s="13"/>
      <c r="N257" s="13"/>
      <c r="O257" s="13"/>
      <c r="P257" s="19"/>
    </row>
    <row r="258" spans="2:50" outlineLevel="2" x14ac:dyDescent="0.25">
      <c r="B258" s="1" t="s">
        <v>177</v>
      </c>
      <c r="D258" s="2" t="s">
        <v>177</v>
      </c>
      <c r="F258" s="1" t="s">
        <v>173</v>
      </c>
      <c r="G258" s="4" t="s">
        <v>178</v>
      </c>
      <c r="H258" s="1" t="s">
        <v>64</v>
      </c>
      <c r="I258" s="1" t="s">
        <v>175</v>
      </c>
      <c r="K258" s="15">
        <v>0</v>
      </c>
      <c r="L258" s="15"/>
      <c r="M258" s="13"/>
      <c r="N258" s="13"/>
      <c r="O258" s="13"/>
      <c r="P258" s="19"/>
    </row>
    <row r="259" spans="2:50" outlineLevel="1" x14ac:dyDescent="0.25">
      <c r="B259" s="2"/>
      <c r="D259" s="20" t="s">
        <v>179</v>
      </c>
      <c r="E259" s="16"/>
      <c r="F259" s="16"/>
      <c r="G259" s="21"/>
      <c r="H259" s="16"/>
      <c r="I259" s="16"/>
      <c r="J259" s="16"/>
      <c r="K259" s="22">
        <f>SUBTOTAL(9,K256:K258)</f>
        <v>969</v>
      </c>
      <c r="L259" s="22">
        <f>SUBTOTAL(9,L256:L258)</f>
        <v>789.45437759999993</v>
      </c>
      <c r="M259" s="22">
        <f>K259-L259</f>
        <v>179.54562240000007</v>
      </c>
      <c r="N259" s="22">
        <v>1016</v>
      </c>
      <c r="O259" s="22">
        <f>IF(M259&lt;0.9*N259,0.9*N259,IF(M259&gt;1.1*N259,1.1*N259,M259))</f>
        <v>914.4</v>
      </c>
      <c r="P259" s="23">
        <f>(M259-O259)</f>
        <v>-734.85437759999991</v>
      </c>
      <c r="Q259" s="24"/>
      <c r="R259" s="24"/>
      <c r="S259" s="32">
        <f>SUBTOTAL(9,S256:S258)</f>
        <v>3507</v>
      </c>
      <c r="T259" s="24"/>
      <c r="U259" s="32">
        <f>S259-K259</f>
        <v>2538</v>
      </c>
    </row>
    <row r="260" spans="2:50" outlineLevel="1" x14ac:dyDescent="0.25">
      <c r="F260" s="37"/>
      <c r="L260" s="15"/>
      <c r="M260" s="13"/>
      <c r="N260" s="13"/>
      <c r="O260" s="13"/>
      <c r="P260" s="19"/>
    </row>
    <row r="261" spans="2:50" outlineLevel="2" x14ac:dyDescent="0.25">
      <c r="B261" s="1" t="s">
        <v>180</v>
      </c>
      <c r="D261" s="2" t="s">
        <v>181</v>
      </c>
      <c r="E261" s="1" t="s">
        <v>173</v>
      </c>
      <c r="F261" s="1" t="s">
        <v>182</v>
      </c>
      <c r="G261" s="4" t="s">
        <v>183</v>
      </c>
      <c r="H261" s="1" t="s">
        <v>52</v>
      </c>
      <c r="I261" s="1" t="s">
        <v>175</v>
      </c>
      <c r="K261" s="13">
        <f>'Total Reqs'!K144</f>
        <v>6309</v>
      </c>
      <c r="L261" s="15">
        <f>(1-0.026)*(7571-1468)</f>
        <v>5944.3220000000001</v>
      </c>
      <c r="M261" s="13"/>
      <c r="N261" s="13"/>
      <c r="O261" s="13"/>
      <c r="P261" s="19"/>
      <c r="S261" s="5">
        <v>19102</v>
      </c>
    </row>
    <row r="262" spans="2:50" ht="13.8" outlineLevel="2" x14ac:dyDescent="0.25">
      <c r="B262" s="1" t="s">
        <v>180</v>
      </c>
      <c r="D262" s="2" t="s">
        <v>181</v>
      </c>
      <c r="G262" s="53"/>
      <c r="I262" s="1" t="s">
        <v>175</v>
      </c>
      <c r="K262" s="13">
        <f>'Total Reqs'!K145</f>
        <v>0</v>
      </c>
      <c r="L262" s="54" t="s">
        <v>286</v>
      </c>
      <c r="M262" s="13"/>
      <c r="N262" s="13"/>
      <c r="O262" s="13"/>
      <c r="P262" s="19"/>
    </row>
    <row r="263" spans="2:50" ht="13.8" outlineLevel="2" x14ac:dyDescent="0.25">
      <c r="B263" s="1" t="s">
        <v>180</v>
      </c>
      <c r="D263" s="2" t="s">
        <v>181</v>
      </c>
      <c r="E263" s="1" t="s">
        <v>173</v>
      </c>
      <c r="F263" s="1" t="s">
        <v>182</v>
      </c>
      <c r="G263" s="4" t="s">
        <v>183</v>
      </c>
      <c r="H263" s="1" t="s">
        <v>64</v>
      </c>
      <c r="I263" s="1" t="s">
        <v>175</v>
      </c>
      <c r="K263" s="13">
        <f>'Total Reqs'!K146</f>
        <v>0</v>
      </c>
      <c r="L263" s="54" t="s">
        <v>285</v>
      </c>
      <c r="M263" s="13"/>
      <c r="N263" s="13"/>
      <c r="O263" s="13"/>
      <c r="P263" s="19"/>
    </row>
    <row r="264" spans="2:50" outlineLevel="2" x14ac:dyDescent="0.25">
      <c r="D264" s="2" t="s">
        <v>181</v>
      </c>
      <c r="L264" s="15"/>
      <c r="M264" s="13"/>
      <c r="N264" s="13"/>
      <c r="O264" s="13"/>
      <c r="P264" s="19"/>
    </row>
    <row r="265" spans="2:50" outlineLevel="2" x14ac:dyDescent="0.25">
      <c r="B265" s="1" t="s">
        <v>180</v>
      </c>
      <c r="D265" s="2" t="s">
        <v>181</v>
      </c>
      <c r="E265" s="1" t="s">
        <v>184</v>
      </c>
      <c r="F265" s="48" t="s">
        <v>185</v>
      </c>
      <c r="G265" s="4" t="s">
        <v>186</v>
      </c>
      <c r="H265" s="1" t="s">
        <v>52</v>
      </c>
      <c r="I265" s="1" t="s">
        <v>175</v>
      </c>
      <c r="K265" s="13">
        <f>'Total Reqs'!K148</f>
        <v>380</v>
      </c>
      <c r="L265" s="15"/>
      <c r="M265" s="13"/>
      <c r="N265" s="13"/>
      <c r="O265" s="13"/>
      <c r="P265" s="19"/>
      <c r="S265" s="5">
        <f>18657-497</f>
        <v>18160</v>
      </c>
    </row>
    <row r="266" spans="2:50" outlineLevel="2" x14ac:dyDescent="0.25">
      <c r="B266" s="1" t="s">
        <v>180</v>
      </c>
      <c r="D266" s="2" t="s">
        <v>181</v>
      </c>
      <c r="E266" s="1" t="s">
        <v>184</v>
      </c>
      <c r="F266" s="48" t="s">
        <v>185</v>
      </c>
      <c r="G266" s="4" t="s">
        <v>186</v>
      </c>
      <c r="H266" s="1" t="s">
        <v>54</v>
      </c>
      <c r="I266" s="1" t="s">
        <v>175</v>
      </c>
      <c r="K266" s="13">
        <f>'Total Reqs'!K149</f>
        <v>0</v>
      </c>
      <c r="L266" s="15"/>
      <c r="M266" s="13"/>
      <c r="N266" s="13"/>
      <c r="O266" s="13"/>
      <c r="P266" s="19"/>
    </row>
    <row r="267" spans="2:50" outlineLevel="2" x14ac:dyDescent="0.25">
      <c r="B267" s="1" t="s">
        <v>180</v>
      </c>
      <c r="D267" s="2" t="s">
        <v>181</v>
      </c>
      <c r="E267" s="1" t="s">
        <v>184</v>
      </c>
      <c r="F267" s="48" t="s">
        <v>185</v>
      </c>
      <c r="G267" s="4" t="s">
        <v>186</v>
      </c>
      <c r="H267" s="1" t="s">
        <v>64</v>
      </c>
      <c r="I267" s="1" t="s">
        <v>175</v>
      </c>
      <c r="K267" s="13">
        <f>'Total Reqs'!K150</f>
        <v>0</v>
      </c>
      <c r="L267" s="15"/>
      <c r="M267" s="13"/>
      <c r="N267" s="13"/>
      <c r="O267" s="13"/>
      <c r="P267" s="19"/>
    </row>
    <row r="268" spans="2:50" outlineLevel="2" x14ac:dyDescent="0.25">
      <c r="D268" s="2" t="s">
        <v>181</v>
      </c>
      <c r="F268" s="48"/>
      <c r="L268" s="15"/>
      <c r="M268" s="13"/>
      <c r="N268" s="13"/>
      <c r="O268" s="13"/>
      <c r="P268" s="19"/>
    </row>
    <row r="269" spans="2:50" outlineLevel="2" x14ac:dyDescent="0.25">
      <c r="B269" s="1" t="s">
        <v>180</v>
      </c>
      <c r="D269" s="2" t="s">
        <v>181</v>
      </c>
      <c r="E269" s="1" t="s">
        <v>184</v>
      </c>
      <c r="F269" s="1" t="s">
        <v>187</v>
      </c>
      <c r="G269" s="4" t="s">
        <v>188</v>
      </c>
      <c r="H269" s="1" t="s">
        <v>52</v>
      </c>
      <c r="I269" s="1" t="s">
        <v>175</v>
      </c>
      <c r="K269" s="13">
        <f>'Total Reqs'!K152</f>
        <v>0</v>
      </c>
      <c r="L269" s="15"/>
      <c r="M269" s="13"/>
      <c r="N269" s="13"/>
      <c r="O269" s="13"/>
      <c r="P269" s="19"/>
    </row>
    <row r="270" spans="2:50" outlineLevel="2" x14ac:dyDescent="0.25">
      <c r="B270" s="1" t="s">
        <v>180</v>
      </c>
      <c r="D270" s="2" t="s">
        <v>181</v>
      </c>
      <c r="E270" s="1" t="s">
        <v>184</v>
      </c>
      <c r="F270" s="1" t="s">
        <v>187</v>
      </c>
      <c r="G270" s="4" t="s">
        <v>188</v>
      </c>
      <c r="H270" s="1" t="s">
        <v>54</v>
      </c>
      <c r="I270" s="1" t="s">
        <v>175</v>
      </c>
      <c r="K270" s="13">
        <f>'Total Reqs'!K153</f>
        <v>0</v>
      </c>
      <c r="L270" s="15"/>
      <c r="M270" s="13"/>
      <c r="N270" s="13"/>
      <c r="O270" s="13"/>
      <c r="P270" s="19"/>
    </row>
    <row r="271" spans="2:50" outlineLevel="2" x14ac:dyDescent="0.25">
      <c r="B271" s="1" t="s">
        <v>180</v>
      </c>
      <c r="D271" s="2" t="s">
        <v>181</v>
      </c>
      <c r="E271" s="1" t="s">
        <v>184</v>
      </c>
      <c r="F271" s="1" t="s">
        <v>187</v>
      </c>
      <c r="G271" s="4" t="s">
        <v>188</v>
      </c>
      <c r="H271" s="1" t="s">
        <v>64</v>
      </c>
      <c r="I271" s="1" t="s">
        <v>175</v>
      </c>
      <c r="K271" s="13">
        <f>'Total Reqs'!K154</f>
        <v>0</v>
      </c>
      <c r="L271" s="15"/>
      <c r="M271" s="13"/>
      <c r="N271" s="13"/>
      <c r="O271" s="13"/>
      <c r="P271" s="19"/>
    </row>
    <row r="272" spans="2:50" outlineLevel="2" x14ac:dyDescent="0.25">
      <c r="D272" s="2" t="s">
        <v>181</v>
      </c>
      <c r="K272" s="26"/>
      <c r="L272" s="15"/>
      <c r="M272" s="13"/>
      <c r="N272" s="13"/>
      <c r="O272" s="13"/>
      <c r="P272" s="19"/>
      <c r="Q272" s="27"/>
      <c r="T272" s="27"/>
      <c r="W272" s="27"/>
      <c r="Z272" s="27"/>
      <c r="AC272" s="27"/>
      <c r="AF272" s="27"/>
      <c r="AI272" s="27"/>
      <c r="AL272" s="27"/>
      <c r="AO272" s="27"/>
      <c r="AR272" s="27"/>
      <c r="AU272" s="27"/>
      <c r="AX272" s="27"/>
    </row>
    <row r="273" spans="2:50" outlineLevel="2" x14ac:dyDescent="0.25">
      <c r="B273" s="1" t="s">
        <v>180</v>
      </c>
      <c r="D273" s="2" t="s">
        <v>181</v>
      </c>
      <c r="E273" s="1" t="s">
        <v>184</v>
      </c>
      <c r="F273" s="1" t="s">
        <v>189</v>
      </c>
      <c r="G273" s="4" t="s">
        <v>190</v>
      </c>
      <c r="H273" s="1" t="s">
        <v>52</v>
      </c>
      <c r="I273" s="1" t="s">
        <v>175</v>
      </c>
      <c r="K273" s="13">
        <f>'Total Reqs'!K156</f>
        <v>0</v>
      </c>
      <c r="L273" s="15"/>
      <c r="M273" s="13"/>
      <c r="N273" s="13"/>
      <c r="O273" s="13"/>
      <c r="P273" s="19"/>
    </row>
    <row r="274" spans="2:50" outlineLevel="2" x14ac:dyDescent="0.25">
      <c r="B274" s="1" t="s">
        <v>180</v>
      </c>
      <c r="D274" s="2" t="s">
        <v>181</v>
      </c>
      <c r="E274" s="1" t="s">
        <v>184</v>
      </c>
      <c r="F274" s="1" t="s">
        <v>189</v>
      </c>
      <c r="G274" s="4" t="s">
        <v>190</v>
      </c>
      <c r="H274" s="1" t="s">
        <v>54</v>
      </c>
      <c r="I274" s="1" t="s">
        <v>175</v>
      </c>
      <c r="K274" s="13">
        <f>'Total Reqs'!K157</f>
        <v>0</v>
      </c>
      <c r="L274" s="15"/>
      <c r="M274" s="13"/>
      <c r="N274" s="13"/>
      <c r="O274" s="13"/>
      <c r="P274" s="19"/>
    </row>
    <row r="275" spans="2:50" outlineLevel="2" x14ac:dyDescent="0.25">
      <c r="B275" s="1" t="s">
        <v>180</v>
      </c>
      <c r="D275" s="2" t="s">
        <v>181</v>
      </c>
      <c r="E275" s="1" t="s">
        <v>184</v>
      </c>
      <c r="F275" s="1" t="s">
        <v>189</v>
      </c>
      <c r="G275" s="4" t="s">
        <v>190</v>
      </c>
      <c r="H275" s="1" t="s">
        <v>64</v>
      </c>
      <c r="I275" s="1" t="s">
        <v>175</v>
      </c>
      <c r="K275" s="13">
        <f>'Total Reqs'!K158</f>
        <v>0</v>
      </c>
      <c r="L275" s="15"/>
      <c r="M275" s="13"/>
      <c r="N275" s="13"/>
      <c r="O275" s="13"/>
      <c r="P275" s="19"/>
    </row>
    <row r="276" spans="2:50" outlineLevel="2" x14ac:dyDescent="0.25">
      <c r="D276" s="2" t="s">
        <v>181</v>
      </c>
      <c r="K276" s="26"/>
      <c r="L276" s="15"/>
      <c r="M276" s="13"/>
      <c r="N276" s="13"/>
      <c r="O276" s="13"/>
      <c r="P276" s="19"/>
      <c r="Q276" s="27"/>
      <c r="T276" s="27"/>
      <c r="W276" s="27"/>
      <c r="Z276" s="27"/>
      <c r="AC276" s="27"/>
      <c r="AF276" s="27"/>
      <c r="AI276" s="27"/>
      <c r="AL276" s="27"/>
      <c r="AO276" s="27"/>
      <c r="AR276" s="27"/>
      <c r="AU276" s="27"/>
      <c r="AX276" s="27"/>
    </row>
    <row r="277" spans="2:50" outlineLevel="2" x14ac:dyDescent="0.25">
      <c r="B277" s="1" t="s">
        <v>180</v>
      </c>
      <c r="D277" s="2" t="s">
        <v>181</v>
      </c>
      <c r="E277" s="1" t="s">
        <v>191</v>
      </c>
      <c r="F277" s="1" t="s">
        <v>192</v>
      </c>
      <c r="G277" s="4" t="s">
        <v>193</v>
      </c>
      <c r="H277" s="1" t="s">
        <v>52</v>
      </c>
      <c r="I277" s="1" t="s">
        <v>175</v>
      </c>
      <c r="K277" s="13">
        <f>'Total Reqs'!K160</f>
        <v>392</v>
      </c>
      <c r="L277" s="15"/>
      <c r="M277" s="13"/>
      <c r="N277" s="13"/>
      <c r="O277" s="13"/>
      <c r="P277" s="19"/>
    </row>
    <row r="278" spans="2:50" outlineLevel="2" x14ac:dyDescent="0.25">
      <c r="B278" s="1" t="s">
        <v>180</v>
      </c>
      <c r="D278" s="2" t="s">
        <v>181</v>
      </c>
      <c r="E278" s="1" t="s">
        <v>191</v>
      </c>
      <c r="F278" s="1" t="s">
        <v>192</v>
      </c>
      <c r="G278" s="4" t="s">
        <v>193</v>
      </c>
      <c r="H278" s="1" t="s">
        <v>54</v>
      </c>
      <c r="I278" s="1" t="s">
        <v>175</v>
      </c>
      <c r="K278" s="13">
        <f>'Total Reqs'!K161</f>
        <v>0</v>
      </c>
      <c r="L278" s="15"/>
      <c r="M278" s="13"/>
      <c r="N278" s="13"/>
      <c r="O278" s="13"/>
      <c r="P278" s="19"/>
    </row>
    <row r="279" spans="2:50" outlineLevel="2" x14ac:dyDescent="0.25">
      <c r="B279" s="1" t="s">
        <v>180</v>
      </c>
      <c r="D279" s="2" t="s">
        <v>181</v>
      </c>
      <c r="E279" s="1" t="s">
        <v>191</v>
      </c>
      <c r="F279" s="1" t="s">
        <v>192</v>
      </c>
      <c r="G279" s="4" t="s">
        <v>193</v>
      </c>
      <c r="H279" s="1" t="s">
        <v>64</v>
      </c>
      <c r="I279" s="1" t="s">
        <v>175</v>
      </c>
      <c r="K279" s="13">
        <f>'Total Reqs'!K162</f>
        <v>0</v>
      </c>
      <c r="L279" s="15"/>
      <c r="M279" s="13"/>
      <c r="N279" s="13"/>
      <c r="O279" s="13"/>
      <c r="P279" s="19"/>
    </row>
    <row r="280" spans="2:50" outlineLevel="2" x14ac:dyDescent="0.25">
      <c r="D280" s="2" t="s">
        <v>181</v>
      </c>
      <c r="K280" s="26"/>
      <c r="L280" s="15"/>
      <c r="M280" s="13"/>
      <c r="N280" s="13"/>
      <c r="O280" s="13"/>
      <c r="P280" s="19"/>
      <c r="Q280" s="27"/>
      <c r="T280" s="27"/>
      <c r="W280" s="27"/>
      <c r="Z280" s="27"/>
      <c r="AC280" s="27"/>
      <c r="AF280" s="27"/>
      <c r="AI280" s="27"/>
      <c r="AL280" s="27"/>
      <c r="AO280" s="27"/>
      <c r="AR280" s="27"/>
      <c r="AU280" s="27"/>
      <c r="AX280" s="27"/>
    </row>
    <row r="281" spans="2:50" outlineLevel="2" x14ac:dyDescent="0.25">
      <c r="B281" s="1" t="s">
        <v>180</v>
      </c>
      <c r="D281" s="2" t="s">
        <v>181</v>
      </c>
      <c r="E281" s="1" t="s">
        <v>191</v>
      </c>
      <c r="F281" s="1" t="s">
        <v>194</v>
      </c>
      <c r="G281" s="4" t="s">
        <v>195</v>
      </c>
      <c r="H281" s="1" t="s">
        <v>52</v>
      </c>
      <c r="I281" s="1" t="s">
        <v>175</v>
      </c>
      <c r="K281" s="13">
        <f>'Total Reqs'!K164</f>
        <v>0</v>
      </c>
      <c r="L281" s="15"/>
      <c r="M281" s="13"/>
      <c r="N281" s="13"/>
      <c r="O281" s="13"/>
      <c r="P281" s="19"/>
    </row>
    <row r="282" spans="2:50" outlineLevel="2" x14ac:dyDescent="0.25">
      <c r="B282" s="1" t="s">
        <v>180</v>
      </c>
      <c r="D282" s="2" t="s">
        <v>181</v>
      </c>
      <c r="E282" s="1" t="s">
        <v>191</v>
      </c>
      <c r="F282" s="1" t="s">
        <v>194</v>
      </c>
      <c r="G282" s="4" t="s">
        <v>195</v>
      </c>
      <c r="H282" s="1" t="s">
        <v>54</v>
      </c>
      <c r="I282" s="1" t="s">
        <v>175</v>
      </c>
      <c r="K282" s="13">
        <f>'Total Reqs'!K165</f>
        <v>0</v>
      </c>
      <c r="L282" s="15"/>
      <c r="M282" s="13"/>
      <c r="N282" s="13"/>
      <c r="O282" s="13"/>
      <c r="P282" s="19"/>
    </row>
    <row r="283" spans="2:50" outlineLevel="2" x14ac:dyDescent="0.25">
      <c r="B283" s="1" t="s">
        <v>180</v>
      </c>
      <c r="D283" s="2" t="s">
        <v>181</v>
      </c>
      <c r="E283" s="1" t="s">
        <v>191</v>
      </c>
      <c r="F283" s="1" t="s">
        <v>194</v>
      </c>
      <c r="G283" s="4" t="s">
        <v>195</v>
      </c>
      <c r="H283" s="1" t="s">
        <v>64</v>
      </c>
      <c r="I283" s="1" t="s">
        <v>175</v>
      </c>
      <c r="K283" s="13">
        <f>'Total Reqs'!K166</f>
        <v>0</v>
      </c>
      <c r="L283" s="15"/>
      <c r="M283" s="13"/>
      <c r="N283" s="13"/>
      <c r="O283" s="13"/>
      <c r="P283" s="19"/>
    </row>
    <row r="284" spans="2:50" outlineLevel="2" x14ac:dyDescent="0.25">
      <c r="D284" s="2" t="s">
        <v>181</v>
      </c>
      <c r="K284" s="26"/>
      <c r="L284" s="15"/>
      <c r="M284" s="13"/>
      <c r="N284" s="13"/>
      <c r="O284" s="13"/>
      <c r="P284" s="19"/>
      <c r="Q284" s="27"/>
      <c r="T284" s="27"/>
      <c r="W284" s="27"/>
      <c r="Z284" s="27"/>
      <c r="AC284" s="27"/>
      <c r="AF284" s="27"/>
      <c r="AI284" s="27"/>
      <c r="AL284" s="27"/>
      <c r="AO284" s="27"/>
      <c r="AR284" s="27"/>
      <c r="AU284" s="27"/>
      <c r="AX284" s="27"/>
    </row>
    <row r="285" spans="2:50" outlineLevel="2" x14ac:dyDescent="0.25">
      <c r="B285" s="1" t="s">
        <v>180</v>
      </c>
      <c r="D285" s="2" t="s">
        <v>181</v>
      </c>
      <c r="E285" s="1" t="s">
        <v>191</v>
      </c>
      <c r="F285" s="1" t="s">
        <v>196</v>
      </c>
      <c r="G285" s="4" t="s">
        <v>197</v>
      </c>
      <c r="H285" s="1" t="s">
        <v>52</v>
      </c>
      <c r="I285" s="1" t="s">
        <v>175</v>
      </c>
      <c r="K285" s="13">
        <f>'Total Reqs'!K168</f>
        <v>0</v>
      </c>
      <c r="L285" s="15"/>
      <c r="M285" s="13"/>
      <c r="N285" s="13"/>
      <c r="O285" s="13"/>
      <c r="P285" s="19"/>
    </row>
    <row r="286" spans="2:50" outlineLevel="2" x14ac:dyDescent="0.25">
      <c r="B286" s="1" t="s">
        <v>180</v>
      </c>
      <c r="D286" s="2" t="s">
        <v>181</v>
      </c>
      <c r="E286" s="1" t="s">
        <v>191</v>
      </c>
      <c r="F286" s="1" t="s">
        <v>196</v>
      </c>
      <c r="G286" s="4" t="s">
        <v>197</v>
      </c>
      <c r="H286" s="1" t="s">
        <v>54</v>
      </c>
      <c r="I286" s="1" t="s">
        <v>175</v>
      </c>
      <c r="K286" s="13">
        <f>'Total Reqs'!K169</f>
        <v>0</v>
      </c>
      <c r="L286" s="15"/>
      <c r="M286" s="13"/>
      <c r="N286" s="13"/>
      <c r="O286" s="13"/>
      <c r="P286" s="19"/>
    </row>
    <row r="287" spans="2:50" outlineLevel="2" x14ac:dyDescent="0.25">
      <c r="B287" s="1" t="s">
        <v>180</v>
      </c>
      <c r="D287" s="2" t="s">
        <v>181</v>
      </c>
      <c r="E287" s="1" t="s">
        <v>191</v>
      </c>
      <c r="F287" s="1" t="s">
        <v>196</v>
      </c>
      <c r="G287" s="4" t="s">
        <v>197</v>
      </c>
      <c r="H287" s="1" t="s">
        <v>64</v>
      </c>
      <c r="I287" s="1" t="s">
        <v>175</v>
      </c>
      <c r="K287" s="13">
        <f>'Total Reqs'!K170</f>
        <v>0</v>
      </c>
      <c r="L287" s="15"/>
      <c r="M287" s="13"/>
      <c r="N287" s="13"/>
      <c r="O287" s="13"/>
      <c r="P287" s="19"/>
    </row>
    <row r="288" spans="2:50" outlineLevel="2" x14ac:dyDescent="0.25">
      <c r="D288" s="2" t="s">
        <v>181</v>
      </c>
      <c r="K288" s="26"/>
      <c r="L288" s="15"/>
      <c r="M288" s="13"/>
      <c r="N288" s="13"/>
      <c r="O288" s="13"/>
      <c r="P288" s="19"/>
      <c r="Q288" s="27"/>
      <c r="T288" s="27"/>
      <c r="W288" s="27"/>
      <c r="Z288" s="27"/>
      <c r="AC288" s="27"/>
      <c r="AF288" s="27"/>
      <c r="AI288" s="27"/>
      <c r="AL288" s="27"/>
      <c r="AO288" s="27"/>
      <c r="AR288" s="27"/>
      <c r="AU288" s="27"/>
      <c r="AX288" s="27"/>
    </row>
    <row r="289" spans="2:50" outlineLevel="2" x14ac:dyDescent="0.25">
      <c r="B289" s="1" t="s">
        <v>180</v>
      </c>
      <c r="D289" s="2" t="s">
        <v>181</v>
      </c>
      <c r="E289" s="1" t="s">
        <v>198</v>
      </c>
      <c r="F289" s="1" t="s">
        <v>199</v>
      </c>
      <c r="G289" s="4" t="s">
        <v>200</v>
      </c>
      <c r="H289" s="1" t="s">
        <v>52</v>
      </c>
      <c r="I289" s="1" t="s">
        <v>175</v>
      </c>
      <c r="K289" s="13">
        <f>'Total Reqs'!K172</f>
        <v>323</v>
      </c>
      <c r="L289" s="15"/>
      <c r="M289" s="13"/>
      <c r="N289" s="13"/>
      <c r="O289" s="13"/>
      <c r="P289" s="19"/>
    </row>
    <row r="290" spans="2:50" outlineLevel="2" x14ac:dyDescent="0.25">
      <c r="B290" s="1" t="s">
        <v>180</v>
      </c>
      <c r="D290" s="2" t="s">
        <v>181</v>
      </c>
      <c r="E290" s="1" t="s">
        <v>198</v>
      </c>
      <c r="F290" s="1" t="s">
        <v>199</v>
      </c>
      <c r="G290" s="4" t="s">
        <v>200</v>
      </c>
      <c r="H290" s="1" t="s">
        <v>54</v>
      </c>
      <c r="I290" s="1" t="s">
        <v>175</v>
      </c>
      <c r="K290" s="13">
        <f>'Total Reqs'!K173</f>
        <v>0</v>
      </c>
      <c r="L290" s="15"/>
      <c r="M290" s="13"/>
      <c r="N290" s="13"/>
      <c r="O290" s="13"/>
      <c r="P290" s="19"/>
    </row>
    <row r="291" spans="2:50" outlineLevel="2" x14ac:dyDescent="0.25">
      <c r="B291" s="1" t="s">
        <v>180</v>
      </c>
      <c r="D291" s="2" t="s">
        <v>181</v>
      </c>
      <c r="E291" s="1" t="s">
        <v>198</v>
      </c>
      <c r="F291" s="1" t="s">
        <v>199</v>
      </c>
      <c r="G291" s="4" t="s">
        <v>200</v>
      </c>
      <c r="H291" s="1" t="s">
        <v>64</v>
      </c>
      <c r="I291" s="1" t="s">
        <v>175</v>
      </c>
      <c r="K291" s="13">
        <f>'Total Reqs'!K174</f>
        <v>0</v>
      </c>
      <c r="L291" s="15"/>
      <c r="M291" s="13"/>
      <c r="N291" s="13"/>
      <c r="O291" s="13"/>
      <c r="P291" s="19"/>
    </row>
    <row r="292" spans="2:50" outlineLevel="2" x14ac:dyDescent="0.25">
      <c r="D292" s="2" t="s">
        <v>181</v>
      </c>
      <c r="K292" s="26"/>
      <c r="L292" s="15"/>
      <c r="M292" s="13"/>
      <c r="N292" s="13"/>
      <c r="O292" s="13"/>
      <c r="P292" s="19"/>
      <c r="Q292" s="27"/>
      <c r="T292" s="27"/>
      <c r="W292" s="27"/>
      <c r="Z292" s="27"/>
      <c r="AC292" s="27"/>
      <c r="AF292" s="27"/>
      <c r="AI292" s="27"/>
      <c r="AL292" s="27"/>
      <c r="AO292" s="27"/>
      <c r="AR292" s="27"/>
      <c r="AU292" s="27"/>
      <c r="AX292" s="27"/>
    </row>
    <row r="293" spans="2:50" outlineLevel="2" x14ac:dyDescent="0.25">
      <c r="B293" s="1" t="s">
        <v>180</v>
      </c>
      <c r="D293" s="2" t="s">
        <v>181</v>
      </c>
      <c r="E293" s="1" t="s">
        <v>198</v>
      </c>
      <c r="F293" s="1" t="s">
        <v>201</v>
      </c>
      <c r="G293" s="4" t="s">
        <v>202</v>
      </c>
      <c r="H293" s="1" t="s">
        <v>52</v>
      </c>
      <c r="I293" s="1" t="s">
        <v>175</v>
      </c>
      <c r="K293" s="13">
        <f>'Total Reqs'!K176</f>
        <v>0</v>
      </c>
      <c r="L293" s="15"/>
      <c r="M293" s="13"/>
      <c r="N293" s="13"/>
      <c r="O293" s="13"/>
      <c r="P293" s="19"/>
    </row>
    <row r="294" spans="2:50" outlineLevel="2" x14ac:dyDescent="0.25">
      <c r="B294" s="1" t="s">
        <v>180</v>
      </c>
      <c r="D294" s="2" t="s">
        <v>181</v>
      </c>
      <c r="E294" s="1" t="s">
        <v>198</v>
      </c>
      <c r="F294" s="1" t="s">
        <v>201</v>
      </c>
      <c r="G294" s="4" t="s">
        <v>202</v>
      </c>
      <c r="H294" s="1" t="s">
        <v>54</v>
      </c>
      <c r="I294" s="1" t="s">
        <v>175</v>
      </c>
      <c r="K294" s="13">
        <f>'Total Reqs'!K177</f>
        <v>0</v>
      </c>
      <c r="L294" s="15"/>
      <c r="M294" s="13"/>
      <c r="N294" s="13"/>
      <c r="O294" s="13"/>
      <c r="P294" s="19"/>
    </row>
    <row r="295" spans="2:50" outlineLevel="2" x14ac:dyDescent="0.25">
      <c r="B295" s="1" t="s">
        <v>180</v>
      </c>
      <c r="D295" s="2" t="s">
        <v>181</v>
      </c>
      <c r="E295" s="1" t="s">
        <v>198</v>
      </c>
      <c r="F295" s="1" t="s">
        <v>201</v>
      </c>
      <c r="G295" s="4" t="s">
        <v>202</v>
      </c>
      <c r="H295" s="1" t="s">
        <v>64</v>
      </c>
      <c r="I295" s="1" t="s">
        <v>175</v>
      </c>
      <c r="K295" s="13">
        <f>'Total Reqs'!K178</f>
        <v>0</v>
      </c>
      <c r="L295" s="15"/>
      <c r="M295" s="13"/>
      <c r="N295" s="13"/>
      <c r="O295" s="13"/>
      <c r="P295" s="19"/>
    </row>
    <row r="296" spans="2:50" outlineLevel="2" x14ac:dyDescent="0.25">
      <c r="D296" s="2" t="s">
        <v>181</v>
      </c>
      <c r="K296" s="26"/>
      <c r="L296" s="15"/>
      <c r="M296" s="13"/>
      <c r="N296" s="13"/>
      <c r="O296" s="13"/>
      <c r="P296" s="19"/>
      <c r="Q296" s="27"/>
      <c r="T296" s="27"/>
      <c r="W296" s="27"/>
      <c r="Z296" s="27"/>
      <c r="AC296" s="27"/>
      <c r="AF296" s="27"/>
      <c r="AI296" s="27"/>
      <c r="AL296" s="27"/>
      <c r="AO296" s="27"/>
      <c r="AR296" s="27"/>
      <c r="AU296" s="27"/>
      <c r="AX296" s="27"/>
    </row>
    <row r="297" spans="2:50" outlineLevel="2" x14ac:dyDescent="0.25">
      <c r="B297" s="1" t="s">
        <v>180</v>
      </c>
      <c r="D297" s="2" t="s">
        <v>181</v>
      </c>
      <c r="E297" s="1" t="s">
        <v>198</v>
      </c>
      <c r="F297" s="1" t="s">
        <v>203</v>
      </c>
      <c r="G297" s="4" t="s">
        <v>204</v>
      </c>
      <c r="H297" s="1" t="s">
        <v>52</v>
      </c>
      <c r="I297" s="1" t="s">
        <v>175</v>
      </c>
      <c r="K297" s="13">
        <f>'Total Reqs'!K180</f>
        <v>0</v>
      </c>
      <c r="L297" s="15"/>
      <c r="M297" s="13"/>
      <c r="N297" s="13"/>
      <c r="O297" s="13"/>
      <c r="P297" s="19"/>
    </row>
    <row r="298" spans="2:50" outlineLevel="2" x14ac:dyDescent="0.25">
      <c r="B298" s="1" t="s">
        <v>180</v>
      </c>
      <c r="D298" s="2" t="s">
        <v>181</v>
      </c>
      <c r="E298" s="1" t="s">
        <v>198</v>
      </c>
      <c r="F298" s="1" t="s">
        <v>203</v>
      </c>
      <c r="G298" s="4" t="s">
        <v>204</v>
      </c>
      <c r="H298" s="1" t="s">
        <v>54</v>
      </c>
      <c r="I298" s="1" t="s">
        <v>175</v>
      </c>
      <c r="K298" s="13">
        <f>'Total Reqs'!K181</f>
        <v>0</v>
      </c>
      <c r="L298" s="15"/>
      <c r="M298" s="13"/>
      <c r="N298" s="13"/>
      <c r="O298" s="13"/>
      <c r="P298" s="19"/>
    </row>
    <row r="299" spans="2:50" outlineLevel="2" x14ac:dyDescent="0.25">
      <c r="B299" s="1" t="s">
        <v>180</v>
      </c>
      <c r="D299" s="2" t="s">
        <v>181</v>
      </c>
      <c r="E299" s="1" t="s">
        <v>198</v>
      </c>
      <c r="F299" s="1" t="s">
        <v>203</v>
      </c>
      <c r="G299" s="4" t="s">
        <v>204</v>
      </c>
      <c r="H299" s="1" t="s">
        <v>64</v>
      </c>
      <c r="I299" s="1" t="s">
        <v>175</v>
      </c>
      <c r="K299" s="13">
        <f>'Total Reqs'!K182</f>
        <v>0</v>
      </c>
      <c r="L299" s="15"/>
      <c r="M299" s="13"/>
      <c r="N299" s="13"/>
      <c r="O299" s="13"/>
      <c r="P299" s="19"/>
    </row>
    <row r="300" spans="2:50" outlineLevel="2" x14ac:dyDescent="0.25">
      <c r="D300" s="2" t="s">
        <v>181</v>
      </c>
      <c r="K300" s="26"/>
      <c r="L300" s="15"/>
      <c r="M300" s="13"/>
      <c r="N300" s="13"/>
      <c r="O300" s="13"/>
      <c r="P300" s="19"/>
      <c r="Q300" s="27"/>
      <c r="T300" s="27"/>
      <c r="W300" s="27"/>
      <c r="Z300" s="27"/>
      <c r="AC300" s="27"/>
      <c r="AF300" s="27"/>
      <c r="AI300" s="27"/>
      <c r="AL300" s="27"/>
      <c r="AO300" s="27"/>
      <c r="AR300" s="27"/>
      <c r="AU300" s="27"/>
      <c r="AX300" s="27"/>
    </row>
    <row r="301" spans="2:50" outlineLevel="2" x14ac:dyDescent="0.25">
      <c r="B301" s="1" t="s">
        <v>180</v>
      </c>
      <c r="D301" s="2" t="s">
        <v>181</v>
      </c>
      <c r="E301" s="1" t="s">
        <v>198</v>
      </c>
      <c r="F301" s="1" t="s">
        <v>205</v>
      </c>
      <c r="G301" s="4" t="s">
        <v>206</v>
      </c>
      <c r="H301" s="1" t="s">
        <v>52</v>
      </c>
      <c r="I301" s="1" t="s">
        <v>175</v>
      </c>
      <c r="K301" s="13">
        <f>'Total Reqs'!K184</f>
        <v>0</v>
      </c>
      <c r="L301" s="15"/>
      <c r="M301" s="13"/>
      <c r="N301" s="13"/>
      <c r="O301" s="13"/>
      <c r="P301" s="19"/>
    </row>
    <row r="302" spans="2:50" outlineLevel="2" x14ac:dyDescent="0.25">
      <c r="B302" s="1" t="s">
        <v>180</v>
      </c>
      <c r="D302" s="2" t="s">
        <v>181</v>
      </c>
      <c r="E302" s="1" t="s">
        <v>198</v>
      </c>
      <c r="F302" s="1" t="s">
        <v>205</v>
      </c>
      <c r="G302" s="4" t="s">
        <v>206</v>
      </c>
      <c r="H302" s="1" t="s">
        <v>54</v>
      </c>
      <c r="I302" s="1" t="s">
        <v>175</v>
      </c>
      <c r="K302" s="13">
        <f>'Total Reqs'!K185</f>
        <v>0</v>
      </c>
      <c r="L302" s="15"/>
      <c r="M302" s="13"/>
      <c r="N302" s="13"/>
      <c r="O302" s="13"/>
      <c r="P302" s="19"/>
    </row>
    <row r="303" spans="2:50" outlineLevel="2" x14ac:dyDescent="0.25">
      <c r="B303" s="1" t="s">
        <v>180</v>
      </c>
      <c r="D303" s="2" t="s">
        <v>181</v>
      </c>
      <c r="E303" s="1" t="s">
        <v>198</v>
      </c>
      <c r="F303" s="1" t="s">
        <v>205</v>
      </c>
      <c r="G303" s="4" t="s">
        <v>206</v>
      </c>
      <c r="H303" s="1" t="s">
        <v>64</v>
      </c>
      <c r="I303" s="1" t="s">
        <v>175</v>
      </c>
      <c r="K303" s="13">
        <f>'Total Reqs'!K186</f>
        <v>0</v>
      </c>
      <c r="L303" s="15"/>
      <c r="M303" s="13"/>
      <c r="N303" s="13"/>
      <c r="O303" s="13"/>
      <c r="P303" s="19"/>
    </row>
    <row r="304" spans="2:50" outlineLevel="2" x14ac:dyDescent="0.25">
      <c r="D304" s="2" t="s">
        <v>181</v>
      </c>
      <c r="K304" s="26"/>
      <c r="L304" s="15"/>
      <c r="M304" s="13"/>
      <c r="N304" s="13"/>
      <c r="O304" s="13"/>
      <c r="P304" s="19"/>
      <c r="Q304" s="27"/>
      <c r="T304" s="27"/>
      <c r="W304" s="27"/>
      <c r="Z304" s="27"/>
      <c r="AC304" s="27"/>
      <c r="AF304" s="27"/>
      <c r="AI304" s="27"/>
      <c r="AL304" s="27"/>
      <c r="AO304" s="27"/>
      <c r="AR304" s="27"/>
      <c r="AU304" s="27"/>
      <c r="AX304" s="27"/>
    </row>
    <row r="305" spans="2:50" outlineLevel="2" x14ac:dyDescent="0.25">
      <c r="B305" s="1" t="s">
        <v>180</v>
      </c>
      <c r="D305" s="2" t="s">
        <v>181</v>
      </c>
      <c r="E305" s="1" t="s">
        <v>198</v>
      </c>
      <c r="F305" s="1" t="s">
        <v>207</v>
      </c>
      <c r="G305" s="4" t="s">
        <v>208</v>
      </c>
      <c r="H305" s="1" t="s">
        <v>52</v>
      </c>
      <c r="I305" s="1" t="s">
        <v>175</v>
      </c>
      <c r="K305" s="13">
        <f>'Total Reqs'!K188</f>
        <v>0</v>
      </c>
      <c r="L305" s="15"/>
      <c r="M305" s="13"/>
      <c r="N305" s="13"/>
      <c r="O305" s="13"/>
      <c r="P305" s="19"/>
    </row>
    <row r="306" spans="2:50" outlineLevel="2" x14ac:dyDescent="0.25">
      <c r="B306" s="1" t="s">
        <v>180</v>
      </c>
      <c r="D306" s="2" t="s">
        <v>181</v>
      </c>
      <c r="E306" s="1" t="s">
        <v>198</v>
      </c>
      <c r="F306" s="1" t="s">
        <v>207</v>
      </c>
      <c r="G306" s="4" t="s">
        <v>208</v>
      </c>
      <c r="H306" s="1" t="s">
        <v>54</v>
      </c>
      <c r="I306" s="1" t="s">
        <v>175</v>
      </c>
      <c r="K306" s="13">
        <f>'Total Reqs'!K189</f>
        <v>0</v>
      </c>
      <c r="L306" s="15"/>
      <c r="M306" s="13"/>
      <c r="N306" s="13"/>
      <c r="O306" s="13"/>
      <c r="P306" s="19"/>
    </row>
    <row r="307" spans="2:50" outlineLevel="2" x14ac:dyDescent="0.25">
      <c r="B307" s="1" t="s">
        <v>180</v>
      </c>
      <c r="D307" s="2" t="s">
        <v>181</v>
      </c>
      <c r="E307" s="1" t="s">
        <v>198</v>
      </c>
      <c r="F307" s="1" t="s">
        <v>207</v>
      </c>
      <c r="G307" s="4" t="s">
        <v>208</v>
      </c>
      <c r="H307" s="1" t="s">
        <v>64</v>
      </c>
      <c r="I307" s="1" t="s">
        <v>175</v>
      </c>
      <c r="K307" s="13">
        <f>'Total Reqs'!K190</f>
        <v>0</v>
      </c>
      <c r="L307" s="15"/>
      <c r="M307" s="13"/>
      <c r="N307" s="13"/>
      <c r="O307" s="13"/>
      <c r="P307" s="19"/>
    </row>
    <row r="308" spans="2:50" outlineLevel="2" x14ac:dyDescent="0.25">
      <c r="D308" s="2" t="s">
        <v>181</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180</v>
      </c>
      <c r="D309" s="2" t="s">
        <v>181</v>
      </c>
      <c r="E309" s="1" t="s">
        <v>198</v>
      </c>
      <c r="F309" s="1" t="s">
        <v>209</v>
      </c>
      <c r="G309" s="4" t="s">
        <v>210</v>
      </c>
      <c r="H309" s="1" t="s">
        <v>52</v>
      </c>
      <c r="I309" s="1" t="s">
        <v>175</v>
      </c>
      <c r="K309" s="13">
        <f>'Total Reqs'!K192</f>
        <v>0</v>
      </c>
      <c r="L309" s="15"/>
      <c r="M309" s="13"/>
      <c r="N309" s="13"/>
      <c r="O309" s="13"/>
      <c r="P309" s="19"/>
    </row>
    <row r="310" spans="2:50" outlineLevel="2" x14ac:dyDescent="0.25">
      <c r="B310" s="1" t="s">
        <v>180</v>
      </c>
      <c r="D310" s="2" t="s">
        <v>181</v>
      </c>
      <c r="E310" s="1" t="s">
        <v>198</v>
      </c>
      <c r="F310" s="1" t="s">
        <v>209</v>
      </c>
      <c r="G310" s="4" t="s">
        <v>210</v>
      </c>
      <c r="H310" s="1" t="s">
        <v>54</v>
      </c>
      <c r="I310" s="1" t="s">
        <v>175</v>
      </c>
      <c r="K310" s="13">
        <f>'Total Reqs'!K193</f>
        <v>0</v>
      </c>
      <c r="L310" s="15"/>
      <c r="M310" s="13"/>
      <c r="N310" s="13"/>
      <c r="O310" s="13"/>
      <c r="P310" s="19"/>
    </row>
    <row r="311" spans="2:50" outlineLevel="2" x14ac:dyDescent="0.25">
      <c r="B311" s="1" t="s">
        <v>180</v>
      </c>
      <c r="D311" s="2" t="s">
        <v>181</v>
      </c>
      <c r="E311" s="1" t="s">
        <v>198</v>
      </c>
      <c r="F311" s="1" t="s">
        <v>209</v>
      </c>
      <c r="G311" s="4" t="s">
        <v>210</v>
      </c>
      <c r="H311" s="1" t="s">
        <v>64</v>
      </c>
      <c r="I311" s="1" t="s">
        <v>175</v>
      </c>
      <c r="K311" s="13">
        <f>'Total Reqs'!K194</f>
        <v>0</v>
      </c>
      <c r="L311" s="15"/>
      <c r="M311" s="13"/>
      <c r="N311" s="13"/>
      <c r="O311" s="13"/>
      <c r="P311" s="19"/>
    </row>
    <row r="312" spans="2:50" ht="13.5" customHeight="1" outlineLevel="2" x14ac:dyDescent="0.25">
      <c r="D312" s="2" t="s">
        <v>181</v>
      </c>
      <c r="K312" s="26"/>
      <c r="L312" s="15"/>
      <c r="M312" s="13"/>
      <c r="N312" s="13"/>
      <c r="O312" s="13"/>
      <c r="P312" s="19"/>
      <c r="Q312" s="27"/>
      <c r="T312" s="27"/>
      <c r="W312" s="27"/>
      <c r="Z312" s="27"/>
      <c r="AC312" s="27"/>
      <c r="AF312" s="27"/>
      <c r="AI312" s="27"/>
      <c r="AL312" s="27"/>
      <c r="AO312" s="27"/>
      <c r="AR312" s="27"/>
      <c r="AU312" s="27"/>
      <c r="AX312" s="27"/>
    </row>
    <row r="313" spans="2:50" outlineLevel="2" x14ac:dyDescent="0.25">
      <c r="B313" s="1" t="s">
        <v>180</v>
      </c>
      <c r="D313" s="2" t="s">
        <v>181</v>
      </c>
      <c r="E313" s="1" t="s">
        <v>211</v>
      </c>
      <c r="F313" s="1" t="s">
        <v>212</v>
      </c>
      <c r="G313" s="4" t="s">
        <v>213</v>
      </c>
      <c r="H313" s="1" t="s">
        <v>52</v>
      </c>
      <c r="I313" s="1" t="s">
        <v>175</v>
      </c>
      <c r="K313" s="13">
        <f>'Total Reqs'!K196</f>
        <v>297</v>
      </c>
      <c r="L313" s="15"/>
      <c r="M313" s="13"/>
      <c r="N313" s="13"/>
      <c r="O313" s="13"/>
      <c r="P313" s="19"/>
    </row>
    <row r="314" spans="2:50" outlineLevel="2" x14ac:dyDescent="0.25">
      <c r="B314" s="1" t="s">
        <v>180</v>
      </c>
      <c r="D314" s="2" t="s">
        <v>181</v>
      </c>
      <c r="E314" s="1" t="s">
        <v>211</v>
      </c>
      <c r="F314" s="1" t="s">
        <v>212</v>
      </c>
      <c r="G314" s="4" t="s">
        <v>213</v>
      </c>
      <c r="H314" s="1" t="s">
        <v>54</v>
      </c>
      <c r="I314" s="1" t="s">
        <v>175</v>
      </c>
      <c r="K314" s="13">
        <f>'Total Reqs'!K197</f>
        <v>0</v>
      </c>
      <c r="L314" s="15"/>
      <c r="M314" s="13"/>
      <c r="N314" s="13"/>
      <c r="O314" s="13"/>
      <c r="P314" s="19"/>
    </row>
    <row r="315" spans="2:50" outlineLevel="2" x14ac:dyDescent="0.25">
      <c r="B315" s="1" t="s">
        <v>180</v>
      </c>
      <c r="D315" s="2" t="s">
        <v>181</v>
      </c>
      <c r="E315" s="1" t="s">
        <v>211</v>
      </c>
      <c r="F315" s="1" t="s">
        <v>212</v>
      </c>
      <c r="G315" s="4" t="s">
        <v>213</v>
      </c>
      <c r="H315" s="1" t="s">
        <v>64</v>
      </c>
      <c r="I315" s="1" t="s">
        <v>175</v>
      </c>
      <c r="K315" s="13">
        <f>'Total Reqs'!K198</f>
        <v>0</v>
      </c>
      <c r="L315" s="15"/>
      <c r="M315" s="13"/>
      <c r="N315" s="13"/>
      <c r="O315" s="13"/>
      <c r="P315" s="19"/>
    </row>
    <row r="316" spans="2:50" outlineLevel="2" x14ac:dyDescent="0.25">
      <c r="D316" s="2" t="s">
        <v>181</v>
      </c>
      <c r="K316" s="26"/>
      <c r="L316" s="15"/>
      <c r="M316" s="13"/>
      <c r="N316" s="13"/>
      <c r="O316" s="13"/>
      <c r="P316" s="19"/>
      <c r="Q316" s="27"/>
      <c r="T316" s="27"/>
      <c r="W316" s="27"/>
      <c r="Z316" s="27"/>
      <c r="AC316" s="27"/>
      <c r="AF316" s="27"/>
      <c r="AI316" s="27"/>
      <c r="AL316" s="27"/>
      <c r="AO316" s="27"/>
      <c r="AR316" s="27"/>
      <c r="AU316" s="27"/>
      <c r="AX316" s="27"/>
    </row>
    <row r="317" spans="2:50" outlineLevel="2" x14ac:dyDescent="0.25">
      <c r="B317" s="1" t="s">
        <v>180</v>
      </c>
      <c r="D317" s="2" t="s">
        <v>181</v>
      </c>
      <c r="E317" s="1" t="s">
        <v>211</v>
      </c>
      <c r="F317" s="1" t="s">
        <v>214</v>
      </c>
      <c r="G317" s="4" t="s">
        <v>215</v>
      </c>
      <c r="H317" s="1" t="s">
        <v>52</v>
      </c>
      <c r="I317" s="1" t="s">
        <v>175</v>
      </c>
      <c r="K317" s="13">
        <f>'Total Reqs'!K200</f>
        <v>0</v>
      </c>
      <c r="L317" s="15"/>
      <c r="M317" s="13"/>
      <c r="N317" s="13"/>
      <c r="O317" s="13"/>
      <c r="P317" s="19"/>
    </row>
    <row r="318" spans="2:50" outlineLevel="2" x14ac:dyDescent="0.25">
      <c r="B318" s="1" t="s">
        <v>180</v>
      </c>
      <c r="D318" s="2" t="s">
        <v>181</v>
      </c>
      <c r="E318" s="1" t="s">
        <v>211</v>
      </c>
      <c r="F318" s="1" t="s">
        <v>214</v>
      </c>
      <c r="G318" s="4" t="s">
        <v>215</v>
      </c>
      <c r="H318" s="1" t="s">
        <v>54</v>
      </c>
      <c r="I318" s="1" t="s">
        <v>175</v>
      </c>
      <c r="K318" s="13">
        <f>'Total Reqs'!K201</f>
        <v>0</v>
      </c>
      <c r="L318" s="15"/>
      <c r="M318" s="13"/>
      <c r="N318" s="13"/>
      <c r="O318" s="13"/>
      <c r="P318" s="19"/>
    </row>
    <row r="319" spans="2:50" outlineLevel="2" x14ac:dyDescent="0.25">
      <c r="B319" s="1" t="s">
        <v>180</v>
      </c>
      <c r="D319" s="2" t="s">
        <v>181</v>
      </c>
      <c r="E319" s="1" t="s">
        <v>211</v>
      </c>
      <c r="F319" s="1" t="s">
        <v>214</v>
      </c>
      <c r="G319" s="4" t="s">
        <v>215</v>
      </c>
      <c r="H319" s="1" t="s">
        <v>64</v>
      </c>
      <c r="I319" s="1" t="s">
        <v>175</v>
      </c>
      <c r="K319" s="13">
        <f>'Total Reqs'!K202</f>
        <v>0</v>
      </c>
      <c r="L319" s="15"/>
      <c r="M319" s="13"/>
      <c r="N319" s="13"/>
      <c r="O319" s="13"/>
      <c r="P319" s="19"/>
    </row>
    <row r="320" spans="2:50" outlineLevel="2" x14ac:dyDescent="0.25">
      <c r="D320" s="2" t="s">
        <v>181</v>
      </c>
      <c r="K320" s="26"/>
      <c r="L320" s="15"/>
      <c r="M320" s="13"/>
      <c r="N320" s="13"/>
      <c r="O320" s="13"/>
      <c r="P320" s="19"/>
      <c r="Q320" s="27"/>
      <c r="T320" s="27"/>
      <c r="W320" s="27"/>
      <c r="Z320" s="27"/>
      <c r="AC320" s="27"/>
      <c r="AF320" s="27"/>
      <c r="AI320" s="27"/>
      <c r="AL320" s="27"/>
      <c r="AO320" s="27"/>
      <c r="AR320" s="27"/>
      <c r="AU320" s="27"/>
      <c r="AX320" s="27"/>
    </row>
    <row r="321" spans="2:50" outlineLevel="2" x14ac:dyDescent="0.25">
      <c r="B321" s="1" t="s">
        <v>180</v>
      </c>
      <c r="D321" s="2" t="s">
        <v>181</v>
      </c>
      <c r="E321" s="1" t="s">
        <v>216</v>
      </c>
      <c r="F321" s="1" t="s">
        <v>217</v>
      </c>
      <c r="G321" s="4" t="s">
        <v>218</v>
      </c>
      <c r="H321" s="1" t="s">
        <v>52</v>
      </c>
      <c r="I321" s="1" t="s">
        <v>175</v>
      </c>
      <c r="K321" s="13">
        <f>'Total Reqs'!K204</f>
        <v>358</v>
      </c>
      <c r="L321" s="15"/>
      <c r="M321" s="13"/>
      <c r="N321" s="13"/>
      <c r="O321" s="13"/>
      <c r="P321" s="19"/>
    </row>
    <row r="322" spans="2:50" outlineLevel="2" x14ac:dyDescent="0.25">
      <c r="B322" s="1" t="s">
        <v>180</v>
      </c>
      <c r="D322" s="2" t="s">
        <v>181</v>
      </c>
      <c r="E322" s="1" t="s">
        <v>216</v>
      </c>
      <c r="F322" s="1" t="s">
        <v>217</v>
      </c>
      <c r="G322" s="4" t="s">
        <v>218</v>
      </c>
      <c r="H322" s="1" t="s">
        <v>54</v>
      </c>
      <c r="I322" s="1" t="s">
        <v>175</v>
      </c>
      <c r="K322" s="13">
        <f>'Total Reqs'!K205</f>
        <v>0</v>
      </c>
      <c r="L322" s="15"/>
      <c r="M322" s="13"/>
      <c r="N322" s="13"/>
      <c r="O322" s="13"/>
      <c r="P322" s="19"/>
    </row>
    <row r="323" spans="2:50" outlineLevel="2" x14ac:dyDescent="0.25">
      <c r="B323" s="1" t="s">
        <v>180</v>
      </c>
      <c r="D323" s="2" t="s">
        <v>181</v>
      </c>
      <c r="E323" s="1" t="s">
        <v>216</v>
      </c>
      <c r="F323" s="1" t="s">
        <v>217</v>
      </c>
      <c r="G323" s="4" t="s">
        <v>218</v>
      </c>
      <c r="H323" s="1" t="s">
        <v>64</v>
      </c>
      <c r="I323" s="1" t="s">
        <v>175</v>
      </c>
      <c r="K323" s="13">
        <f>'Total Reqs'!K206</f>
        <v>0</v>
      </c>
      <c r="L323" s="15"/>
      <c r="M323" s="13"/>
      <c r="N323" s="13"/>
      <c r="O323" s="13"/>
      <c r="P323" s="19"/>
    </row>
    <row r="324" spans="2:50" outlineLevel="2" x14ac:dyDescent="0.25">
      <c r="D324" s="2" t="s">
        <v>181</v>
      </c>
      <c r="K324" s="26"/>
      <c r="L324" s="15"/>
      <c r="M324" s="13"/>
      <c r="N324" s="13"/>
      <c r="O324" s="13"/>
      <c r="P324" s="19"/>
      <c r="Q324" s="27"/>
      <c r="T324" s="27"/>
      <c r="W324" s="27"/>
      <c r="Z324" s="27"/>
      <c r="AC324" s="27"/>
      <c r="AF324" s="27"/>
      <c r="AI324" s="27"/>
      <c r="AL324" s="27"/>
      <c r="AO324" s="27"/>
      <c r="AR324" s="27"/>
      <c r="AU324" s="27"/>
      <c r="AX324" s="27"/>
    </row>
    <row r="325" spans="2:50" outlineLevel="2" x14ac:dyDescent="0.25">
      <c r="B325" s="1" t="s">
        <v>180</v>
      </c>
      <c r="D325" s="2" t="s">
        <v>181</v>
      </c>
      <c r="E325" s="1" t="s">
        <v>216</v>
      </c>
      <c r="F325" s="1" t="s">
        <v>219</v>
      </c>
      <c r="G325" s="4" t="s">
        <v>220</v>
      </c>
      <c r="H325" s="1" t="s">
        <v>52</v>
      </c>
      <c r="I325" s="1" t="s">
        <v>175</v>
      </c>
      <c r="K325" s="13">
        <f>'Total Reqs'!K208</f>
        <v>0</v>
      </c>
      <c r="L325" s="15"/>
      <c r="M325" s="13"/>
      <c r="N325" s="13"/>
      <c r="O325" s="13"/>
      <c r="P325" s="19"/>
    </row>
    <row r="326" spans="2:50" outlineLevel="2" x14ac:dyDescent="0.25">
      <c r="B326" s="1" t="s">
        <v>180</v>
      </c>
      <c r="D326" s="2" t="s">
        <v>181</v>
      </c>
      <c r="E326" s="1" t="s">
        <v>216</v>
      </c>
      <c r="F326" s="1" t="s">
        <v>219</v>
      </c>
      <c r="G326" s="4" t="s">
        <v>220</v>
      </c>
      <c r="H326" s="1" t="s">
        <v>54</v>
      </c>
      <c r="I326" s="1" t="s">
        <v>175</v>
      </c>
      <c r="K326" s="13">
        <f>'Total Reqs'!K209</f>
        <v>0</v>
      </c>
      <c r="L326" s="15"/>
      <c r="M326" s="13"/>
      <c r="N326" s="13"/>
      <c r="O326" s="13"/>
      <c r="P326" s="19"/>
    </row>
    <row r="327" spans="2:50" outlineLevel="2" x14ac:dyDescent="0.25">
      <c r="B327" s="1" t="s">
        <v>180</v>
      </c>
      <c r="D327" s="2" t="s">
        <v>181</v>
      </c>
      <c r="E327" s="1" t="s">
        <v>216</v>
      </c>
      <c r="F327" s="1" t="s">
        <v>219</v>
      </c>
      <c r="G327" s="4" t="s">
        <v>220</v>
      </c>
      <c r="H327" s="1" t="s">
        <v>64</v>
      </c>
      <c r="I327" s="1" t="s">
        <v>175</v>
      </c>
      <c r="K327" s="13">
        <f>'Total Reqs'!K210</f>
        <v>0</v>
      </c>
      <c r="L327" s="15"/>
      <c r="M327" s="13"/>
      <c r="N327" s="13"/>
      <c r="O327" s="13"/>
      <c r="P327" s="19"/>
    </row>
    <row r="328" spans="2:50" outlineLevel="2" x14ac:dyDescent="0.25">
      <c r="D328" s="2" t="s">
        <v>181</v>
      </c>
      <c r="K328" s="26"/>
      <c r="L328" s="15"/>
      <c r="M328" s="13"/>
      <c r="N328" s="13"/>
      <c r="O328" s="13"/>
      <c r="P328" s="19"/>
      <c r="Q328" s="27"/>
      <c r="T328" s="27"/>
      <c r="W328" s="27"/>
      <c r="Z328" s="27"/>
      <c r="AC328" s="27"/>
      <c r="AF328" s="27"/>
      <c r="AI328" s="27"/>
      <c r="AL328" s="27"/>
      <c r="AO328" s="27"/>
      <c r="AR328" s="27"/>
      <c r="AU328" s="27"/>
      <c r="AX328" s="27"/>
    </row>
    <row r="329" spans="2:50" outlineLevel="2" x14ac:dyDescent="0.25">
      <c r="B329" s="1" t="s">
        <v>180</v>
      </c>
      <c r="D329" s="2" t="s">
        <v>181</v>
      </c>
      <c r="E329" s="1" t="s">
        <v>221</v>
      </c>
      <c r="F329" s="1" t="s">
        <v>222</v>
      </c>
      <c r="G329" s="4" t="s">
        <v>223</v>
      </c>
      <c r="H329" s="1" t="s">
        <v>52</v>
      </c>
      <c r="I329" s="1" t="s">
        <v>175</v>
      </c>
      <c r="K329" s="13">
        <f>'Total Reqs'!K212</f>
        <v>667</v>
      </c>
      <c r="L329" s="15"/>
      <c r="M329" s="13"/>
      <c r="N329" s="13"/>
      <c r="O329" s="13"/>
      <c r="P329" s="19"/>
    </row>
    <row r="330" spans="2:50" outlineLevel="2" x14ac:dyDescent="0.25">
      <c r="B330" s="1" t="s">
        <v>180</v>
      </c>
      <c r="D330" s="2" t="s">
        <v>181</v>
      </c>
      <c r="E330" s="1" t="s">
        <v>221</v>
      </c>
      <c r="F330" s="1" t="s">
        <v>222</v>
      </c>
      <c r="G330" s="4" t="s">
        <v>223</v>
      </c>
      <c r="H330" s="1" t="s">
        <v>54</v>
      </c>
      <c r="I330" s="1" t="s">
        <v>175</v>
      </c>
      <c r="K330" s="13">
        <f>'Total Reqs'!K213</f>
        <v>0</v>
      </c>
      <c r="L330" s="15"/>
      <c r="M330" s="13"/>
      <c r="N330" s="13"/>
      <c r="O330" s="13"/>
      <c r="P330" s="19"/>
    </row>
    <row r="331" spans="2:50" outlineLevel="2" x14ac:dyDescent="0.25">
      <c r="B331" s="1" t="s">
        <v>180</v>
      </c>
      <c r="D331" s="2" t="s">
        <v>181</v>
      </c>
      <c r="E331" s="1" t="s">
        <v>221</v>
      </c>
      <c r="F331" s="1" t="s">
        <v>222</v>
      </c>
      <c r="G331" s="4" t="s">
        <v>223</v>
      </c>
      <c r="H331" s="1" t="s">
        <v>64</v>
      </c>
      <c r="I331" s="1" t="s">
        <v>175</v>
      </c>
      <c r="K331" s="13">
        <f>'Total Reqs'!K214</f>
        <v>0</v>
      </c>
      <c r="L331" s="15"/>
      <c r="M331" s="13"/>
      <c r="N331" s="13"/>
      <c r="O331" s="13"/>
      <c r="P331" s="19"/>
    </row>
    <row r="332" spans="2:50" outlineLevel="2" x14ac:dyDescent="0.25">
      <c r="D332" s="2" t="s">
        <v>181</v>
      </c>
      <c r="K332" s="26"/>
      <c r="L332" s="15"/>
      <c r="M332" s="13"/>
      <c r="N332" s="13"/>
      <c r="O332" s="13"/>
      <c r="P332" s="19"/>
      <c r="Q332" s="27"/>
      <c r="T332" s="27"/>
      <c r="W332" s="27"/>
      <c r="Z332" s="27"/>
      <c r="AC332" s="27"/>
      <c r="AF332" s="27"/>
      <c r="AI332" s="27"/>
      <c r="AL332" s="27"/>
      <c r="AO332" s="27"/>
      <c r="AR332" s="27"/>
      <c r="AU332" s="27"/>
      <c r="AX332" s="27"/>
    </row>
    <row r="333" spans="2:50" outlineLevel="2" x14ac:dyDescent="0.25">
      <c r="B333" s="1" t="s">
        <v>180</v>
      </c>
      <c r="D333" s="2" t="s">
        <v>181</v>
      </c>
      <c r="E333" s="1" t="s">
        <v>221</v>
      </c>
      <c r="F333" s="1" t="s">
        <v>224</v>
      </c>
      <c r="G333" s="4" t="s">
        <v>225</v>
      </c>
      <c r="H333" s="1" t="s">
        <v>52</v>
      </c>
      <c r="I333" s="1" t="s">
        <v>175</v>
      </c>
      <c r="K333" s="13">
        <f>'Total Reqs'!K216</f>
        <v>0</v>
      </c>
      <c r="L333" s="15"/>
      <c r="M333" s="13"/>
      <c r="N333" s="13"/>
      <c r="O333" s="13"/>
      <c r="P333" s="19"/>
    </row>
    <row r="334" spans="2:50" outlineLevel="2" x14ac:dyDescent="0.25">
      <c r="B334" s="1" t="s">
        <v>180</v>
      </c>
      <c r="D334" s="2" t="s">
        <v>181</v>
      </c>
      <c r="E334" s="1" t="s">
        <v>221</v>
      </c>
      <c r="F334" s="1" t="s">
        <v>224</v>
      </c>
      <c r="G334" s="4" t="s">
        <v>225</v>
      </c>
      <c r="H334" s="1" t="s">
        <v>54</v>
      </c>
      <c r="I334" s="1" t="s">
        <v>175</v>
      </c>
      <c r="K334" s="13">
        <f>'Total Reqs'!K217</f>
        <v>0</v>
      </c>
      <c r="L334" s="15"/>
      <c r="M334" s="13"/>
      <c r="N334" s="13"/>
      <c r="O334" s="13"/>
      <c r="P334" s="19"/>
    </row>
    <row r="335" spans="2:50" outlineLevel="2" x14ac:dyDescent="0.25">
      <c r="B335" s="1" t="s">
        <v>180</v>
      </c>
      <c r="D335" s="2" t="s">
        <v>181</v>
      </c>
      <c r="E335" s="1" t="s">
        <v>221</v>
      </c>
      <c r="F335" s="1" t="s">
        <v>224</v>
      </c>
      <c r="G335" s="4" t="s">
        <v>225</v>
      </c>
      <c r="H335" s="1" t="s">
        <v>64</v>
      </c>
      <c r="I335" s="1" t="s">
        <v>175</v>
      </c>
      <c r="K335" s="13">
        <f>'Total Reqs'!K218</f>
        <v>0</v>
      </c>
      <c r="L335" s="15"/>
      <c r="M335" s="13"/>
      <c r="N335" s="13"/>
      <c r="O335" s="13"/>
      <c r="P335" s="19"/>
    </row>
    <row r="336" spans="2:50" outlineLevel="2" x14ac:dyDescent="0.25">
      <c r="D336" s="2" t="s">
        <v>181</v>
      </c>
      <c r="K336" s="26"/>
      <c r="L336" s="15"/>
      <c r="M336" s="13"/>
      <c r="N336" s="13"/>
      <c r="O336" s="13"/>
      <c r="P336" s="19"/>
      <c r="Q336" s="27"/>
      <c r="T336" s="27"/>
      <c r="W336" s="27"/>
      <c r="Z336" s="27"/>
      <c r="AC336" s="27"/>
      <c r="AF336" s="27"/>
      <c r="AI336" s="27"/>
      <c r="AL336" s="27"/>
      <c r="AO336" s="27"/>
      <c r="AR336" s="27"/>
      <c r="AU336" s="27"/>
      <c r="AX336" s="27"/>
    </row>
    <row r="337" spans="2:50" outlineLevel="2" x14ac:dyDescent="0.25">
      <c r="B337" s="1" t="s">
        <v>180</v>
      </c>
      <c r="D337" s="2" t="s">
        <v>181</v>
      </c>
      <c r="E337" s="1" t="s">
        <v>221</v>
      </c>
      <c r="F337" s="1" t="s">
        <v>226</v>
      </c>
      <c r="G337" s="4" t="s">
        <v>227</v>
      </c>
      <c r="H337" s="1" t="s">
        <v>52</v>
      </c>
      <c r="I337" s="1" t="s">
        <v>175</v>
      </c>
      <c r="K337" s="13">
        <f>'Total Reqs'!K220</f>
        <v>0</v>
      </c>
      <c r="L337" s="15"/>
      <c r="M337" s="13"/>
      <c r="N337" s="13"/>
      <c r="O337" s="13"/>
      <c r="P337" s="19"/>
    </row>
    <row r="338" spans="2:50" outlineLevel="2" x14ac:dyDescent="0.25">
      <c r="B338" s="1" t="s">
        <v>180</v>
      </c>
      <c r="D338" s="2" t="s">
        <v>181</v>
      </c>
      <c r="E338" s="1" t="s">
        <v>221</v>
      </c>
      <c r="F338" s="1" t="s">
        <v>226</v>
      </c>
      <c r="G338" s="4" t="s">
        <v>227</v>
      </c>
      <c r="H338" s="1" t="s">
        <v>54</v>
      </c>
      <c r="I338" s="1" t="s">
        <v>175</v>
      </c>
      <c r="K338" s="13">
        <f>'Total Reqs'!K221</f>
        <v>0</v>
      </c>
      <c r="L338" s="15"/>
      <c r="M338" s="13"/>
      <c r="N338" s="13"/>
      <c r="O338" s="13"/>
      <c r="P338" s="19"/>
    </row>
    <row r="339" spans="2:50" outlineLevel="2" x14ac:dyDescent="0.25">
      <c r="B339" s="1" t="s">
        <v>180</v>
      </c>
      <c r="D339" s="2" t="s">
        <v>181</v>
      </c>
      <c r="E339" s="1" t="s">
        <v>221</v>
      </c>
      <c r="F339" s="1" t="s">
        <v>226</v>
      </c>
      <c r="G339" s="4" t="s">
        <v>227</v>
      </c>
      <c r="H339" s="1" t="s">
        <v>64</v>
      </c>
      <c r="I339" s="1" t="s">
        <v>175</v>
      </c>
      <c r="K339" s="13">
        <f>'Total Reqs'!K222</f>
        <v>0</v>
      </c>
      <c r="L339" s="15"/>
      <c r="M339" s="13"/>
      <c r="N339" s="13"/>
      <c r="O339" s="13"/>
      <c r="P339" s="19"/>
    </row>
    <row r="340" spans="2:50" outlineLevel="2" x14ac:dyDescent="0.25">
      <c r="D340" s="2" t="s">
        <v>181</v>
      </c>
      <c r="K340" s="26"/>
      <c r="L340" s="15"/>
      <c r="M340" s="13"/>
      <c r="N340" s="13"/>
      <c r="O340" s="13"/>
      <c r="P340" s="19"/>
      <c r="Q340" s="27"/>
      <c r="T340" s="27"/>
      <c r="W340" s="27"/>
      <c r="Z340" s="27"/>
      <c r="AC340" s="27"/>
      <c r="AF340" s="27"/>
      <c r="AI340" s="27"/>
      <c r="AL340" s="27"/>
      <c r="AO340" s="27"/>
      <c r="AR340" s="27"/>
      <c r="AU340" s="27"/>
      <c r="AX340" s="27"/>
    </row>
    <row r="341" spans="2:50" outlineLevel="2" x14ac:dyDescent="0.25">
      <c r="B341" s="1" t="s">
        <v>180</v>
      </c>
      <c r="D341" s="2" t="s">
        <v>181</v>
      </c>
      <c r="E341" s="1" t="s">
        <v>221</v>
      </c>
      <c r="F341" s="1" t="s">
        <v>228</v>
      </c>
      <c r="G341" s="4" t="s">
        <v>229</v>
      </c>
      <c r="H341" s="1" t="s">
        <v>52</v>
      </c>
      <c r="I341" s="1" t="s">
        <v>175</v>
      </c>
      <c r="K341" s="13">
        <f>'Total Reqs'!K224</f>
        <v>0</v>
      </c>
      <c r="L341" s="15"/>
      <c r="M341" s="13"/>
      <c r="N341" s="13"/>
      <c r="O341" s="13"/>
      <c r="P341" s="19"/>
    </row>
    <row r="342" spans="2:50" outlineLevel="2" x14ac:dyDescent="0.25">
      <c r="B342" s="1" t="s">
        <v>180</v>
      </c>
      <c r="D342" s="2" t="s">
        <v>181</v>
      </c>
      <c r="E342" s="1" t="s">
        <v>221</v>
      </c>
      <c r="F342" s="1" t="s">
        <v>228</v>
      </c>
      <c r="G342" s="4" t="s">
        <v>229</v>
      </c>
      <c r="H342" s="1" t="s">
        <v>54</v>
      </c>
      <c r="I342" s="1" t="s">
        <v>175</v>
      </c>
      <c r="K342" s="13">
        <f>'Total Reqs'!K225</f>
        <v>0</v>
      </c>
      <c r="L342" s="15"/>
      <c r="M342" s="13"/>
      <c r="N342" s="13"/>
      <c r="O342" s="13"/>
      <c r="P342" s="19"/>
    </row>
    <row r="343" spans="2:50" outlineLevel="2" x14ac:dyDescent="0.25">
      <c r="B343" s="1" t="s">
        <v>180</v>
      </c>
      <c r="D343" s="2" t="s">
        <v>181</v>
      </c>
      <c r="E343" s="1" t="s">
        <v>221</v>
      </c>
      <c r="F343" s="1" t="s">
        <v>228</v>
      </c>
      <c r="G343" s="4" t="s">
        <v>229</v>
      </c>
      <c r="H343" s="1" t="s">
        <v>64</v>
      </c>
      <c r="I343" s="1" t="s">
        <v>175</v>
      </c>
      <c r="K343" s="13">
        <f>'Total Reqs'!K226</f>
        <v>0</v>
      </c>
      <c r="L343" s="13"/>
      <c r="M343" s="13"/>
      <c r="N343" s="13"/>
      <c r="O343" s="13"/>
      <c r="P343" s="19"/>
    </row>
    <row r="344" spans="2:50" outlineLevel="2" x14ac:dyDescent="0.25">
      <c r="D344" s="2" t="s">
        <v>181</v>
      </c>
      <c r="K344" s="26"/>
      <c r="L344" s="15"/>
      <c r="M344" s="13"/>
      <c r="N344" s="13"/>
      <c r="O344" s="13"/>
      <c r="P344" s="19"/>
      <c r="Q344" s="27"/>
      <c r="T344" s="27"/>
      <c r="W344" s="27"/>
      <c r="Z344" s="27"/>
      <c r="AC344" s="27"/>
      <c r="AF344" s="27"/>
      <c r="AI344" s="27"/>
      <c r="AL344" s="27"/>
      <c r="AO344" s="27"/>
      <c r="AR344" s="27"/>
      <c r="AU344" s="27"/>
      <c r="AX344" s="27"/>
    </row>
    <row r="345" spans="2:50" outlineLevel="2" x14ac:dyDescent="0.25">
      <c r="B345" s="1" t="s">
        <v>180</v>
      </c>
      <c r="D345" s="2" t="s">
        <v>181</v>
      </c>
      <c r="E345" s="1" t="s">
        <v>221</v>
      </c>
      <c r="F345" s="1" t="s">
        <v>230</v>
      </c>
      <c r="G345" s="4" t="s">
        <v>231</v>
      </c>
      <c r="H345" s="1" t="s">
        <v>52</v>
      </c>
      <c r="I345" s="1" t="s">
        <v>175</v>
      </c>
      <c r="K345" s="13">
        <f>'Total Reqs'!K228</f>
        <v>0</v>
      </c>
      <c r="L345" s="15"/>
      <c r="M345" s="13"/>
      <c r="N345" s="13"/>
      <c r="O345" s="13"/>
      <c r="P345" s="19"/>
    </row>
    <row r="346" spans="2:50" outlineLevel="2" x14ac:dyDescent="0.25">
      <c r="B346" s="1" t="s">
        <v>180</v>
      </c>
      <c r="D346" s="2" t="s">
        <v>181</v>
      </c>
      <c r="E346" s="1" t="s">
        <v>221</v>
      </c>
      <c r="F346" s="1" t="s">
        <v>230</v>
      </c>
      <c r="G346" s="4" t="s">
        <v>231</v>
      </c>
      <c r="H346" s="1" t="s">
        <v>54</v>
      </c>
      <c r="I346" s="1" t="s">
        <v>175</v>
      </c>
      <c r="K346" s="13">
        <f>'Total Reqs'!K229</f>
        <v>0</v>
      </c>
      <c r="L346" s="15"/>
      <c r="M346" s="13"/>
      <c r="N346" s="13"/>
      <c r="O346" s="13"/>
      <c r="P346" s="19"/>
    </row>
    <row r="347" spans="2:50" outlineLevel="2" x14ac:dyDescent="0.25">
      <c r="B347" s="1" t="s">
        <v>180</v>
      </c>
      <c r="D347" s="2" t="s">
        <v>181</v>
      </c>
      <c r="E347" s="1" t="s">
        <v>221</v>
      </c>
      <c r="F347" s="1" t="s">
        <v>230</v>
      </c>
      <c r="G347" s="4" t="s">
        <v>231</v>
      </c>
      <c r="H347" s="1" t="s">
        <v>64</v>
      </c>
      <c r="I347" s="1" t="s">
        <v>175</v>
      </c>
      <c r="K347" s="13">
        <f>'Total Reqs'!K230</f>
        <v>0</v>
      </c>
      <c r="L347" s="15"/>
      <c r="M347" s="13"/>
      <c r="N347" s="13"/>
      <c r="O347" s="13"/>
      <c r="P347" s="19"/>
    </row>
    <row r="348" spans="2:50" outlineLevel="2" x14ac:dyDescent="0.25">
      <c r="D348" s="2" t="s">
        <v>181</v>
      </c>
      <c r="K348" s="26"/>
      <c r="L348" s="15"/>
      <c r="M348" s="13"/>
      <c r="N348" s="13"/>
      <c r="O348" s="13"/>
      <c r="P348" s="19"/>
      <c r="Q348" s="27"/>
      <c r="T348" s="27"/>
      <c r="W348" s="27"/>
      <c r="Z348" s="27"/>
      <c r="AC348" s="27"/>
      <c r="AF348" s="27"/>
      <c r="AI348" s="27"/>
      <c r="AL348" s="27"/>
      <c r="AO348" s="27"/>
      <c r="AR348" s="27"/>
      <c r="AU348" s="27"/>
      <c r="AX348" s="27"/>
    </row>
    <row r="349" spans="2:50" outlineLevel="2" x14ac:dyDescent="0.25">
      <c r="B349" s="1" t="s">
        <v>180</v>
      </c>
      <c r="D349" s="2" t="s">
        <v>181</v>
      </c>
      <c r="E349" s="1" t="s">
        <v>221</v>
      </c>
      <c r="F349" s="1" t="s">
        <v>232</v>
      </c>
      <c r="G349" s="4" t="s">
        <v>233</v>
      </c>
      <c r="H349" s="1" t="s">
        <v>52</v>
      </c>
      <c r="I349" s="1" t="s">
        <v>175</v>
      </c>
      <c r="K349" s="13">
        <f>'Total Reqs'!K232</f>
        <v>0</v>
      </c>
      <c r="L349" s="15"/>
      <c r="M349" s="13"/>
      <c r="N349" s="13"/>
      <c r="O349" s="13"/>
      <c r="P349" s="19"/>
    </row>
    <row r="350" spans="2:50" outlineLevel="2" x14ac:dyDescent="0.25">
      <c r="B350" s="1" t="s">
        <v>180</v>
      </c>
      <c r="D350" s="2" t="s">
        <v>181</v>
      </c>
      <c r="E350" s="1" t="s">
        <v>221</v>
      </c>
      <c r="F350" s="1" t="s">
        <v>232</v>
      </c>
      <c r="G350" s="4" t="s">
        <v>233</v>
      </c>
      <c r="H350" s="1" t="s">
        <v>54</v>
      </c>
      <c r="I350" s="1" t="s">
        <v>175</v>
      </c>
      <c r="K350" s="13">
        <f>'Total Reqs'!K233</f>
        <v>0</v>
      </c>
      <c r="L350" s="15"/>
      <c r="M350" s="13"/>
      <c r="N350" s="13"/>
      <c r="O350" s="13"/>
      <c r="P350" s="19"/>
    </row>
    <row r="351" spans="2:50" outlineLevel="2" x14ac:dyDescent="0.25">
      <c r="B351" s="1" t="s">
        <v>180</v>
      </c>
      <c r="D351" s="2" t="s">
        <v>181</v>
      </c>
      <c r="E351" s="1" t="s">
        <v>221</v>
      </c>
      <c r="F351" s="1" t="s">
        <v>232</v>
      </c>
      <c r="G351" s="4" t="s">
        <v>233</v>
      </c>
      <c r="H351" s="1" t="s">
        <v>64</v>
      </c>
      <c r="I351" s="1" t="s">
        <v>175</v>
      </c>
      <c r="K351" s="13">
        <f>'Total Reqs'!K234</f>
        <v>0</v>
      </c>
      <c r="L351" s="15"/>
      <c r="M351" s="13"/>
      <c r="N351" s="13"/>
      <c r="O351" s="13"/>
      <c r="P351" s="19"/>
    </row>
    <row r="352" spans="2:50" outlineLevel="2" x14ac:dyDescent="0.25">
      <c r="D352" s="2" t="s">
        <v>181</v>
      </c>
      <c r="K352" s="26"/>
      <c r="L352" s="15"/>
      <c r="M352" s="13"/>
      <c r="N352" s="13"/>
      <c r="O352" s="13"/>
      <c r="P352" s="19"/>
      <c r="Q352" s="27"/>
      <c r="T352" s="27"/>
      <c r="W352" s="27"/>
      <c r="Z352" s="27"/>
      <c r="AC352" s="27"/>
      <c r="AF352" s="27"/>
      <c r="AI352" s="27"/>
      <c r="AL352" s="27"/>
      <c r="AO352" s="27"/>
      <c r="AR352" s="27"/>
      <c r="AU352" s="27"/>
      <c r="AX352" s="27"/>
    </row>
    <row r="353" spans="2:50" outlineLevel="2" x14ac:dyDescent="0.25">
      <c r="B353" s="1" t="s">
        <v>180</v>
      </c>
      <c r="D353" s="2" t="s">
        <v>181</v>
      </c>
      <c r="E353" s="1" t="s">
        <v>221</v>
      </c>
      <c r="F353" s="1" t="s">
        <v>234</v>
      </c>
      <c r="G353" s="4" t="s">
        <v>235</v>
      </c>
      <c r="H353" s="1" t="s">
        <v>52</v>
      </c>
      <c r="I353" s="1" t="s">
        <v>175</v>
      </c>
      <c r="K353" s="13">
        <f>'Total Reqs'!K236</f>
        <v>0</v>
      </c>
      <c r="L353" s="15"/>
      <c r="M353" s="13"/>
      <c r="N353" s="13"/>
      <c r="O353" s="13"/>
      <c r="P353" s="19"/>
    </row>
    <row r="354" spans="2:50" outlineLevel="2" x14ac:dyDescent="0.25">
      <c r="B354" s="1" t="s">
        <v>180</v>
      </c>
      <c r="D354" s="2" t="s">
        <v>181</v>
      </c>
      <c r="E354" s="1" t="s">
        <v>221</v>
      </c>
      <c r="F354" s="1" t="s">
        <v>234</v>
      </c>
      <c r="G354" s="4" t="s">
        <v>235</v>
      </c>
      <c r="H354" s="1" t="s">
        <v>54</v>
      </c>
      <c r="I354" s="1" t="s">
        <v>175</v>
      </c>
      <c r="K354" s="13">
        <f>'Total Reqs'!K237</f>
        <v>0</v>
      </c>
      <c r="L354" s="15"/>
      <c r="M354" s="13"/>
      <c r="N354" s="13"/>
      <c r="O354" s="13"/>
      <c r="P354" s="19"/>
    </row>
    <row r="355" spans="2:50" outlineLevel="2" x14ac:dyDescent="0.25">
      <c r="B355" s="1" t="s">
        <v>180</v>
      </c>
      <c r="D355" s="2" t="s">
        <v>181</v>
      </c>
      <c r="E355" s="1" t="s">
        <v>221</v>
      </c>
      <c r="F355" s="1" t="s">
        <v>234</v>
      </c>
      <c r="G355" s="4" t="s">
        <v>235</v>
      </c>
      <c r="H355" s="1" t="s">
        <v>64</v>
      </c>
      <c r="I355" s="1" t="s">
        <v>175</v>
      </c>
      <c r="K355" s="13">
        <f>'Total Reqs'!K238</f>
        <v>0</v>
      </c>
      <c r="L355" s="15"/>
      <c r="M355" s="13"/>
      <c r="N355" s="13"/>
      <c r="O355" s="13"/>
      <c r="P355" s="19"/>
    </row>
    <row r="356" spans="2:50" outlineLevel="2" x14ac:dyDescent="0.25">
      <c r="D356" s="2" t="s">
        <v>181</v>
      </c>
      <c r="K356" s="26"/>
      <c r="L356" s="15"/>
      <c r="M356" s="13"/>
      <c r="N356" s="13"/>
      <c r="O356" s="13"/>
      <c r="P356" s="19"/>
      <c r="Q356" s="27"/>
      <c r="T356" s="27"/>
      <c r="W356" s="27"/>
      <c r="Z356" s="27"/>
      <c r="AC356" s="27"/>
      <c r="AF356" s="27"/>
      <c r="AI356" s="27"/>
      <c r="AL356" s="27"/>
      <c r="AO356" s="27"/>
      <c r="AR356" s="27"/>
      <c r="AU356" s="27"/>
      <c r="AX356" s="27"/>
    </row>
    <row r="357" spans="2:50" outlineLevel="2" x14ac:dyDescent="0.25">
      <c r="B357" s="1" t="s">
        <v>180</v>
      </c>
      <c r="D357" s="2" t="s">
        <v>181</v>
      </c>
      <c r="E357" s="1" t="s">
        <v>221</v>
      </c>
      <c r="F357" s="1" t="s">
        <v>236</v>
      </c>
      <c r="G357" s="4" t="s">
        <v>237</v>
      </c>
      <c r="H357" s="1" t="s">
        <v>52</v>
      </c>
      <c r="I357" s="1" t="s">
        <v>175</v>
      </c>
      <c r="K357" s="13">
        <f>'Total Reqs'!K240</f>
        <v>0</v>
      </c>
      <c r="L357" s="15"/>
      <c r="M357" s="13"/>
      <c r="N357" s="13"/>
      <c r="O357" s="13"/>
      <c r="P357" s="19"/>
    </row>
    <row r="358" spans="2:50" outlineLevel="2" x14ac:dyDescent="0.25">
      <c r="B358" s="1" t="s">
        <v>180</v>
      </c>
      <c r="D358" s="2" t="s">
        <v>181</v>
      </c>
      <c r="E358" s="1" t="s">
        <v>221</v>
      </c>
      <c r="F358" s="1" t="s">
        <v>236</v>
      </c>
      <c r="G358" s="4" t="s">
        <v>237</v>
      </c>
      <c r="H358" s="1" t="s">
        <v>54</v>
      </c>
      <c r="I358" s="1" t="s">
        <v>175</v>
      </c>
      <c r="K358" s="13">
        <f>'Total Reqs'!K241</f>
        <v>0</v>
      </c>
      <c r="L358" s="15"/>
      <c r="M358" s="13"/>
      <c r="N358" s="13"/>
      <c r="O358" s="13"/>
      <c r="P358" s="19"/>
    </row>
    <row r="359" spans="2:50" outlineLevel="2" x14ac:dyDescent="0.25">
      <c r="B359" s="1" t="s">
        <v>180</v>
      </c>
      <c r="D359" s="2" t="s">
        <v>181</v>
      </c>
      <c r="E359" s="1" t="s">
        <v>221</v>
      </c>
      <c r="F359" s="1" t="s">
        <v>236</v>
      </c>
      <c r="G359" s="4" t="s">
        <v>237</v>
      </c>
      <c r="H359" s="1" t="s">
        <v>64</v>
      </c>
      <c r="I359" s="1" t="s">
        <v>175</v>
      </c>
      <c r="K359" s="13">
        <f>'Total Reqs'!K242</f>
        <v>0</v>
      </c>
      <c r="L359" s="15"/>
      <c r="M359" s="13"/>
      <c r="N359" s="13"/>
      <c r="O359" s="13"/>
      <c r="P359" s="19"/>
    </row>
    <row r="360" spans="2:50" outlineLevel="1" x14ac:dyDescent="0.25">
      <c r="B360" s="2" t="str">
        <f>B359</f>
        <v>SONAT</v>
      </c>
      <c r="D360" s="20" t="s">
        <v>238</v>
      </c>
      <c r="E360" s="16"/>
      <c r="F360" s="16"/>
      <c r="G360" s="21"/>
      <c r="H360" s="16"/>
      <c r="I360" s="16"/>
      <c r="J360" s="16"/>
      <c r="K360" s="22">
        <f>SUBTOTAL(9,K261:K359)</f>
        <v>8726</v>
      </c>
      <c r="L360" s="22">
        <f>SUBTOTAL(9,L261:L359)</f>
        <v>5944.3220000000001</v>
      </c>
      <c r="M360" s="22">
        <f>K360-L360</f>
        <v>2781.6779999999999</v>
      </c>
      <c r="N360" s="22">
        <v>1331</v>
      </c>
      <c r="O360" s="22">
        <f>IF(M360&lt;0.9*N360,0.9*N360,IF(M360&gt;1.1*N360,1.1*N360,M360))</f>
        <v>1464.1000000000001</v>
      </c>
      <c r="P360" s="23">
        <f>(M360-O360)</f>
        <v>1317.5779999999997</v>
      </c>
      <c r="Q360" s="24"/>
      <c r="R360" s="24"/>
      <c r="S360" s="24">
        <f>SUBTOTAL(9,S261:S359)</f>
        <v>37262</v>
      </c>
      <c r="T360" s="32"/>
      <c r="U360" s="24">
        <f>S360-K360</f>
        <v>28536</v>
      </c>
    </row>
    <row r="361" spans="2:50" outlineLevel="1" x14ac:dyDescent="0.25">
      <c r="K361" s="26"/>
      <c r="L361" s="15"/>
      <c r="M361" s="13"/>
      <c r="N361" s="13"/>
      <c r="O361" s="13"/>
      <c r="P361" s="19"/>
      <c r="Q361" s="27"/>
      <c r="T361" s="27"/>
      <c r="W361" s="27"/>
      <c r="Z361" s="27"/>
      <c r="AC361" s="27"/>
      <c r="AF361" s="27"/>
      <c r="AI361" s="27"/>
      <c r="AL361" s="27"/>
      <c r="AO361" s="27"/>
      <c r="AR361" s="27"/>
      <c r="AU361" s="27"/>
      <c r="AX361" s="27"/>
    </row>
    <row r="362" spans="2:50" outlineLevel="1" x14ac:dyDescent="0.25">
      <c r="K362" s="26"/>
      <c r="L362" s="15"/>
      <c r="M362" s="13"/>
      <c r="N362" s="13"/>
      <c r="O362" s="13"/>
      <c r="P362" s="19"/>
      <c r="Q362" s="27"/>
      <c r="T362" s="27"/>
      <c r="W362" s="27"/>
      <c r="Z362" s="27"/>
      <c r="AC362" s="27"/>
      <c r="AF362" s="27"/>
      <c r="AI362" s="27"/>
      <c r="AL362" s="27"/>
      <c r="AO362" s="27"/>
      <c r="AR362" s="27"/>
      <c r="AU362" s="27"/>
      <c r="AX362" s="27"/>
    </row>
    <row r="363" spans="2:50" outlineLevel="2" x14ac:dyDescent="0.25">
      <c r="B363" s="1" t="s">
        <v>239</v>
      </c>
      <c r="D363" s="2" t="s">
        <v>240</v>
      </c>
      <c r="F363" s="1" t="s">
        <v>241</v>
      </c>
      <c r="G363" s="4" t="s">
        <v>242</v>
      </c>
      <c r="H363" s="1" t="s">
        <v>52</v>
      </c>
      <c r="I363" s="1" t="s">
        <v>175</v>
      </c>
      <c r="K363" s="13">
        <f>'Total Reqs'!K244</f>
        <v>73</v>
      </c>
      <c r="L363" s="15"/>
      <c r="M363" s="13"/>
      <c r="N363" s="13"/>
      <c r="O363" s="13"/>
      <c r="P363" s="19"/>
      <c r="S363" s="5">
        <v>497</v>
      </c>
    </row>
    <row r="364" spans="2:50" outlineLevel="2" x14ac:dyDescent="0.25">
      <c r="B364" s="1" t="s">
        <v>239</v>
      </c>
      <c r="D364" s="2" t="s">
        <v>240</v>
      </c>
      <c r="F364" s="1" t="s">
        <v>241</v>
      </c>
      <c r="G364" s="4" t="s">
        <v>242</v>
      </c>
      <c r="H364" s="1" t="s">
        <v>54</v>
      </c>
      <c r="I364" s="1" t="s">
        <v>175</v>
      </c>
      <c r="K364" s="13">
        <f>'Total Reqs'!K245</f>
        <v>0</v>
      </c>
      <c r="L364" s="15"/>
      <c r="M364" s="13"/>
      <c r="N364" s="13"/>
      <c r="O364" s="13"/>
      <c r="P364" s="19"/>
    </row>
    <row r="365" spans="2:50" outlineLevel="2" x14ac:dyDescent="0.25">
      <c r="B365" s="1" t="s">
        <v>239</v>
      </c>
      <c r="D365" s="2" t="s">
        <v>240</v>
      </c>
      <c r="F365" s="1" t="s">
        <v>241</v>
      </c>
      <c r="G365" s="4" t="s">
        <v>242</v>
      </c>
      <c r="H365" s="1" t="s">
        <v>64</v>
      </c>
      <c r="I365" s="1" t="s">
        <v>175</v>
      </c>
      <c r="K365" s="13">
        <f>'Total Reqs'!K246</f>
        <v>0</v>
      </c>
      <c r="L365" s="15"/>
      <c r="M365" s="13"/>
      <c r="N365" s="13"/>
      <c r="O365" s="13"/>
      <c r="P365" s="19"/>
    </row>
    <row r="366" spans="2:50" outlineLevel="1" x14ac:dyDescent="0.25">
      <c r="B366" s="2" t="str">
        <f>B365</f>
        <v>S. GEORGIA NAT GAS</v>
      </c>
      <c r="D366" s="20" t="s">
        <v>243</v>
      </c>
      <c r="E366" s="16"/>
      <c r="F366" s="16"/>
      <c r="G366" s="21"/>
      <c r="H366" s="16"/>
      <c r="I366" s="16"/>
      <c r="J366" s="16"/>
      <c r="K366" s="22">
        <f>SUBTOTAL(9,K363:K365)</f>
        <v>73</v>
      </c>
      <c r="L366" s="22">
        <f>SUBTOTAL(9,L363:L365)</f>
        <v>0</v>
      </c>
      <c r="M366" s="22">
        <f>K366-L366</f>
        <v>73</v>
      </c>
      <c r="N366" s="22">
        <v>0</v>
      </c>
      <c r="O366" s="22">
        <f>IF(M366&lt;0.9*N366,0.9*N366,IF(M366&gt;1.1*N366,1.1*N366,M366))</f>
        <v>0</v>
      </c>
      <c r="P366" s="23">
        <f>(M366-O366)</f>
        <v>73</v>
      </c>
      <c r="Q366" s="24"/>
      <c r="R366" s="24"/>
      <c r="S366" s="24">
        <f>SUBTOTAL(9,S363:S365)</f>
        <v>497</v>
      </c>
      <c r="T366" s="24"/>
      <c r="U366" s="32">
        <f>S366-K366</f>
        <v>424</v>
      </c>
    </row>
    <row r="367" spans="2:50" x14ac:dyDescent="0.25">
      <c r="D367" s="2" t="s">
        <v>244</v>
      </c>
      <c r="K367" s="13">
        <f>SUM(K366,,K360,K259,K254,K242,K239,K232,K223,K218,K203,K176)</f>
        <v>71388</v>
      </c>
      <c r="L367" s="13">
        <f>SUM(L366,,L360,L259,L254,L242,L239,L232,L223,L218,L203,L176)</f>
        <v>19018.4726176</v>
      </c>
      <c r="M367" s="13"/>
      <c r="N367" s="13">
        <f>SUM(N366,,N360,N259,N254,N242,N239,N232,N223,N218,N203,N176)</f>
        <v>46420</v>
      </c>
      <c r="O367" s="13"/>
      <c r="P367" s="19"/>
      <c r="S367" s="5">
        <f>SUBTOTAL(9,S11:S365)</f>
        <v>147365</v>
      </c>
    </row>
    <row r="368" spans="2:50" x14ac:dyDescent="0.25">
      <c r="L368" s="15"/>
      <c r="M368" s="13"/>
      <c r="N368" s="13"/>
      <c r="O368" s="13"/>
      <c r="P368" s="19"/>
    </row>
    <row r="369" spans="12:16" x14ac:dyDescent="0.25">
      <c r="L369" s="15"/>
      <c r="M369" s="13"/>
      <c r="N369" s="13"/>
      <c r="O369" s="13"/>
      <c r="P369" s="19"/>
    </row>
    <row r="370" spans="12:16" x14ac:dyDescent="0.25">
      <c r="L370" s="15"/>
      <c r="M370" s="13"/>
      <c r="N370" s="13"/>
      <c r="O370" s="13"/>
      <c r="P370" s="19"/>
    </row>
    <row r="371" spans="12:16" x14ac:dyDescent="0.25">
      <c r="L371" s="15"/>
      <c r="M371" s="13"/>
      <c r="N371" s="13"/>
      <c r="O371" s="13"/>
      <c r="P371" s="19"/>
    </row>
    <row r="372" spans="12:16" x14ac:dyDescent="0.25">
      <c r="L372" s="15"/>
      <c r="M372" s="13"/>
      <c r="N372" s="13"/>
      <c r="O372" s="13"/>
      <c r="P372" s="19"/>
    </row>
    <row r="373" spans="12:16" x14ac:dyDescent="0.25">
      <c r="L373" s="15"/>
      <c r="M373" s="13"/>
      <c r="N373" s="13"/>
      <c r="O373" s="13"/>
      <c r="P373" s="19"/>
    </row>
    <row r="374" spans="12:16" x14ac:dyDescent="0.25">
      <c r="L374" s="15"/>
      <c r="M374" s="13"/>
      <c r="N374" s="13"/>
      <c r="O374" s="13"/>
      <c r="P374" s="19"/>
    </row>
    <row r="375" spans="12:16" x14ac:dyDescent="0.25">
      <c r="L375" s="15"/>
      <c r="M375" s="13"/>
      <c r="N375" s="13"/>
      <c r="O375" s="13"/>
      <c r="P375" s="19"/>
    </row>
    <row r="376" spans="12:16" x14ac:dyDescent="0.25">
      <c r="L376" s="15"/>
      <c r="M376" s="13"/>
      <c r="N376" s="13"/>
      <c r="O376" s="13"/>
      <c r="P376" s="19"/>
    </row>
    <row r="377" spans="12:16" x14ac:dyDescent="0.25">
      <c r="L377" s="15"/>
      <c r="M377" s="13"/>
      <c r="N377" s="13"/>
      <c r="O377" s="13"/>
      <c r="P377" s="19"/>
    </row>
    <row r="378" spans="12:16" x14ac:dyDescent="0.25">
      <c r="L378" s="15"/>
      <c r="M378" s="13"/>
      <c r="N378" s="13"/>
      <c r="O378" s="13"/>
      <c r="P378" s="19"/>
    </row>
    <row r="379" spans="12:16" x14ac:dyDescent="0.25">
      <c r="L379" s="15"/>
      <c r="M379" s="13"/>
      <c r="N379" s="13"/>
      <c r="O379" s="13"/>
      <c r="P379" s="19"/>
    </row>
    <row r="380" spans="12:16" x14ac:dyDescent="0.25">
      <c r="L380" s="15"/>
      <c r="M380" s="13"/>
      <c r="N380" s="13"/>
      <c r="O380" s="13"/>
      <c r="P380" s="19"/>
    </row>
    <row r="381" spans="12:16" x14ac:dyDescent="0.25">
      <c r="L381" s="15"/>
      <c r="M381" s="13"/>
      <c r="N381" s="13"/>
      <c r="O381" s="13"/>
      <c r="P381" s="19"/>
    </row>
    <row r="382" spans="12:16" x14ac:dyDescent="0.25">
      <c r="L382" s="15"/>
      <c r="M382" s="13"/>
      <c r="N382" s="13"/>
      <c r="O382" s="13"/>
      <c r="P382" s="19"/>
    </row>
    <row r="383" spans="12:16" x14ac:dyDescent="0.25">
      <c r="L383" s="15"/>
      <c r="M383" s="13"/>
      <c r="N383" s="13"/>
      <c r="O383" s="13"/>
      <c r="P383" s="19"/>
    </row>
    <row r="384" spans="12:16" x14ac:dyDescent="0.25">
      <c r="L384" s="15"/>
      <c r="M384" s="13"/>
      <c r="N384" s="13"/>
      <c r="O384" s="13"/>
      <c r="P384" s="19"/>
    </row>
    <row r="385" spans="12:16" x14ac:dyDescent="0.25">
      <c r="L385" s="15"/>
      <c r="M385" s="13"/>
      <c r="N385" s="13"/>
      <c r="O385" s="13"/>
      <c r="P385" s="19"/>
    </row>
    <row r="386" spans="12:16" x14ac:dyDescent="0.25">
      <c r="L386" s="15"/>
      <c r="M386" s="13"/>
      <c r="N386" s="13"/>
      <c r="O386" s="13"/>
      <c r="P386" s="19"/>
    </row>
    <row r="387" spans="12:16" x14ac:dyDescent="0.25">
      <c r="L387" s="15"/>
      <c r="M387" s="13"/>
      <c r="N387" s="13"/>
      <c r="O387" s="13"/>
      <c r="P387" s="19"/>
    </row>
    <row r="388" spans="12:16" x14ac:dyDescent="0.25">
      <c r="L388" s="15"/>
      <c r="M388" s="13"/>
      <c r="N388" s="13"/>
      <c r="O388" s="13"/>
      <c r="P388" s="19"/>
    </row>
    <row r="389" spans="12:16" x14ac:dyDescent="0.25">
      <c r="L389" s="15"/>
      <c r="M389" s="13"/>
      <c r="N389" s="13"/>
      <c r="O389" s="13"/>
      <c r="P389" s="19"/>
    </row>
    <row r="390" spans="12:16" x14ac:dyDescent="0.25">
      <c r="L390" s="15"/>
      <c r="M390" s="13"/>
      <c r="N390" s="13"/>
      <c r="O390" s="13"/>
      <c r="P390" s="19"/>
    </row>
    <row r="391" spans="12:16" x14ac:dyDescent="0.25">
      <c r="L391" s="15"/>
      <c r="M391" s="13"/>
      <c r="N391" s="13"/>
      <c r="O391" s="13"/>
      <c r="P391" s="19"/>
    </row>
    <row r="392" spans="12:16" x14ac:dyDescent="0.25">
      <c r="L392" s="15"/>
      <c r="M392" s="13"/>
      <c r="N392" s="13"/>
      <c r="O392" s="13"/>
      <c r="P392" s="19"/>
    </row>
    <row r="393" spans="12:16" x14ac:dyDescent="0.25">
      <c r="L393" s="15"/>
      <c r="M393" s="13"/>
      <c r="N393" s="13"/>
      <c r="O393" s="13"/>
      <c r="P393" s="19"/>
    </row>
    <row r="394" spans="12:16" x14ac:dyDescent="0.25">
      <c r="L394" s="15"/>
      <c r="M394" s="13"/>
      <c r="N394" s="13"/>
      <c r="O394" s="13"/>
      <c r="P394" s="19"/>
    </row>
    <row r="395" spans="12:16" x14ac:dyDescent="0.25">
      <c r="L395" s="15"/>
      <c r="M395" s="13"/>
      <c r="N395" s="13"/>
      <c r="O395" s="13"/>
      <c r="P395" s="19"/>
    </row>
    <row r="396" spans="12:16" x14ac:dyDescent="0.25">
      <c r="L396" s="15"/>
      <c r="M396" s="13"/>
      <c r="N396" s="13"/>
      <c r="O396" s="13"/>
      <c r="P396" s="19"/>
    </row>
    <row r="397" spans="12:16" x14ac:dyDescent="0.25">
      <c r="L397" s="15"/>
      <c r="M397" s="13"/>
      <c r="N397" s="13"/>
      <c r="O397" s="13"/>
      <c r="P397" s="19"/>
    </row>
    <row r="398" spans="12:16" x14ac:dyDescent="0.25">
      <c r="L398" s="15"/>
      <c r="M398" s="13"/>
      <c r="N398" s="13"/>
      <c r="O398" s="13"/>
      <c r="P398" s="19"/>
    </row>
    <row r="399" spans="12:16" x14ac:dyDescent="0.25">
      <c r="L399" s="15"/>
      <c r="M399" s="13"/>
      <c r="N399" s="13"/>
      <c r="O399" s="13"/>
      <c r="P399" s="13"/>
    </row>
    <row r="400" spans="12:16" x14ac:dyDescent="0.25">
      <c r="L400" s="15"/>
      <c r="M400" s="13"/>
      <c r="N400" s="13"/>
      <c r="O400" s="13"/>
      <c r="P400" s="13"/>
    </row>
    <row r="401" spans="12:16" x14ac:dyDescent="0.25">
      <c r="L401" s="15"/>
      <c r="M401" s="13"/>
      <c r="N401" s="13"/>
      <c r="O401" s="13"/>
      <c r="P401" s="13"/>
    </row>
    <row r="402" spans="12:16" x14ac:dyDescent="0.25">
      <c r="L402" s="15"/>
      <c r="M402" s="13"/>
      <c r="N402" s="13"/>
      <c r="O402" s="13"/>
      <c r="P402" s="13"/>
    </row>
    <row r="403" spans="12:16" x14ac:dyDescent="0.25">
      <c r="L403" s="15"/>
      <c r="M403" s="13"/>
      <c r="N403" s="13"/>
      <c r="O403" s="13"/>
      <c r="P403" s="13"/>
    </row>
    <row r="404" spans="12:16" x14ac:dyDescent="0.25">
      <c r="L404" s="15"/>
      <c r="M404" s="13"/>
      <c r="N404" s="13"/>
      <c r="O404" s="13"/>
      <c r="P404" s="13"/>
    </row>
    <row r="405" spans="12:16" x14ac:dyDescent="0.25">
      <c r="L405" s="15"/>
      <c r="M405" s="13"/>
      <c r="N405" s="13"/>
      <c r="O405" s="13"/>
      <c r="P405" s="13"/>
    </row>
    <row r="406" spans="12:16" x14ac:dyDescent="0.25">
      <c r="L406" s="15"/>
      <c r="M406" s="13"/>
      <c r="N406" s="13"/>
      <c r="O406" s="13"/>
      <c r="P406" s="13"/>
    </row>
    <row r="407" spans="12:16" x14ac:dyDescent="0.25">
      <c r="L407" s="15"/>
      <c r="M407" s="13"/>
      <c r="N407" s="13"/>
      <c r="O407" s="13"/>
      <c r="P407" s="13"/>
    </row>
    <row r="408" spans="12:16" x14ac:dyDescent="0.25">
      <c r="L408" s="15"/>
      <c r="M408" s="13"/>
      <c r="N408" s="13"/>
      <c r="O408" s="13"/>
      <c r="P408" s="13"/>
    </row>
    <row r="409" spans="12:16" x14ac:dyDescent="0.25">
      <c r="L409" s="15"/>
      <c r="M409" s="13"/>
      <c r="N409" s="13"/>
      <c r="O409" s="13"/>
      <c r="P409" s="13"/>
    </row>
    <row r="410" spans="12:16" x14ac:dyDescent="0.25">
      <c r="L410" s="15"/>
      <c r="M410" s="13"/>
      <c r="N410" s="13"/>
      <c r="O410" s="13"/>
      <c r="P410" s="13"/>
    </row>
    <row r="411" spans="12:16" x14ac:dyDescent="0.25">
      <c r="L411" s="15"/>
      <c r="M411" s="13"/>
      <c r="N411" s="13"/>
      <c r="O411" s="13"/>
      <c r="P411" s="13"/>
    </row>
    <row r="412" spans="12:16" x14ac:dyDescent="0.25">
      <c r="L412" s="15"/>
      <c r="M412" s="13"/>
      <c r="N412" s="13"/>
      <c r="O412" s="13"/>
      <c r="P412" s="13"/>
    </row>
    <row r="413" spans="12:16" x14ac:dyDescent="0.25">
      <c r="L413" s="15"/>
      <c r="M413" s="13"/>
      <c r="N413" s="13"/>
      <c r="O413" s="13"/>
      <c r="P413" s="13"/>
    </row>
    <row r="414" spans="12:16" x14ac:dyDescent="0.25">
      <c r="L414" s="15"/>
      <c r="M414" s="13"/>
      <c r="N414" s="13"/>
      <c r="O414" s="13"/>
      <c r="P414" s="13"/>
    </row>
    <row r="415" spans="12:16" x14ac:dyDescent="0.25">
      <c r="L415" s="15"/>
      <c r="M415" s="13"/>
      <c r="N415" s="13"/>
      <c r="O415" s="13"/>
      <c r="P415" s="13"/>
    </row>
    <row r="416" spans="12:16" x14ac:dyDescent="0.25">
      <c r="L416" s="15"/>
      <c r="M416" s="13"/>
      <c r="N416" s="13"/>
      <c r="O416" s="13"/>
      <c r="P416" s="13"/>
    </row>
    <row r="417" spans="12:16" x14ac:dyDescent="0.25">
      <c r="L417" s="15"/>
      <c r="M417" s="13"/>
      <c r="N417" s="13"/>
      <c r="O417" s="13"/>
      <c r="P417" s="13"/>
    </row>
    <row r="418" spans="12:16" x14ac:dyDescent="0.25">
      <c r="L418" s="15"/>
      <c r="M418" s="13"/>
      <c r="N418" s="13"/>
      <c r="O418" s="13"/>
      <c r="P418" s="13"/>
    </row>
    <row r="419" spans="12:16" x14ac:dyDescent="0.25">
      <c r="L419" s="15"/>
      <c r="M419" s="13"/>
      <c r="N419" s="13"/>
      <c r="O419" s="13"/>
      <c r="P419" s="13"/>
    </row>
    <row r="420" spans="12:16" x14ac:dyDescent="0.25">
      <c r="L420" s="15"/>
      <c r="M420" s="13"/>
      <c r="N420" s="13"/>
      <c r="O420" s="13"/>
      <c r="P420" s="13"/>
    </row>
    <row r="421" spans="12:16" x14ac:dyDescent="0.25">
      <c r="L421" s="15"/>
      <c r="M421" s="13"/>
      <c r="N421" s="13"/>
      <c r="O421" s="13"/>
      <c r="P421" s="13"/>
    </row>
    <row r="422" spans="12:16" x14ac:dyDescent="0.25">
      <c r="L422" s="15"/>
      <c r="M422" s="13"/>
      <c r="N422" s="13"/>
      <c r="O422" s="13"/>
      <c r="P422" s="13"/>
    </row>
    <row r="423" spans="12:16" x14ac:dyDescent="0.25">
      <c r="L423" s="15"/>
      <c r="M423" s="13"/>
      <c r="N423" s="13"/>
      <c r="O423" s="13"/>
      <c r="P423" s="13"/>
    </row>
    <row r="424" spans="12:16" x14ac:dyDescent="0.25">
      <c r="L424" s="15"/>
      <c r="M424" s="13"/>
      <c r="N424" s="13"/>
      <c r="O424" s="13"/>
      <c r="P424" s="13"/>
    </row>
    <row r="425" spans="12:16" x14ac:dyDescent="0.25">
      <c r="L425" s="15"/>
      <c r="M425" s="13"/>
      <c r="N425" s="13"/>
      <c r="O425" s="13"/>
      <c r="P425" s="13"/>
    </row>
    <row r="426" spans="12:16" x14ac:dyDescent="0.25">
      <c r="L426" s="15"/>
      <c r="M426" s="13"/>
      <c r="N426" s="13"/>
      <c r="O426" s="13"/>
      <c r="P426" s="13"/>
    </row>
    <row r="427" spans="12:16" x14ac:dyDescent="0.25">
      <c r="L427" s="15"/>
      <c r="M427" s="13"/>
      <c r="N427" s="13"/>
      <c r="O427" s="13"/>
      <c r="P427" s="13"/>
    </row>
    <row r="428" spans="12:16" x14ac:dyDescent="0.25">
      <c r="L428" s="15"/>
      <c r="M428" s="13"/>
      <c r="N428" s="13"/>
      <c r="O428" s="13"/>
      <c r="P428" s="13"/>
    </row>
    <row r="429" spans="12:16" x14ac:dyDescent="0.25">
      <c r="L429" s="15"/>
      <c r="M429" s="13"/>
      <c r="N429" s="13"/>
      <c r="O429" s="13"/>
      <c r="P429" s="13"/>
    </row>
    <row r="430" spans="12:16" x14ac:dyDescent="0.25">
      <c r="L430" s="15"/>
      <c r="M430" s="13"/>
      <c r="N430" s="13"/>
      <c r="O430" s="13"/>
      <c r="P430" s="13"/>
    </row>
    <row r="431" spans="12:16" x14ac:dyDescent="0.25">
      <c r="L431" s="15"/>
      <c r="M431" s="13"/>
      <c r="N431" s="13"/>
      <c r="O431" s="13"/>
      <c r="P431" s="13"/>
    </row>
    <row r="432" spans="12:16" x14ac:dyDescent="0.25">
      <c r="L432" s="15"/>
      <c r="M432" s="13"/>
      <c r="N432" s="13"/>
      <c r="O432" s="13"/>
      <c r="P432" s="13"/>
    </row>
    <row r="433" spans="12:16" x14ac:dyDescent="0.25">
      <c r="L433" s="15"/>
      <c r="M433" s="13"/>
      <c r="N433" s="13"/>
      <c r="O433" s="13"/>
      <c r="P433" s="13"/>
    </row>
    <row r="434" spans="12:16" x14ac:dyDescent="0.25">
      <c r="L434" s="15"/>
      <c r="M434" s="13"/>
      <c r="N434" s="13"/>
      <c r="O434" s="13"/>
      <c r="P434" s="13"/>
    </row>
    <row r="435" spans="12:16" x14ac:dyDescent="0.25">
      <c r="L435" s="15"/>
      <c r="M435" s="13"/>
      <c r="N435" s="13"/>
      <c r="O435" s="13"/>
      <c r="P435" s="13"/>
    </row>
    <row r="436" spans="12:16" x14ac:dyDescent="0.25">
      <c r="L436" s="15"/>
      <c r="M436" s="13"/>
      <c r="N436" s="13"/>
      <c r="O436" s="13"/>
      <c r="P436" s="13"/>
    </row>
    <row r="437" spans="12:16" x14ac:dyDescent="0.25">
      <c r="L437" s="15"/>
      <c r="M437" s="13"/>
      <c r="N437" s="13"/>
      <c r="O437" s="13"/>
      <c r="P437" s="13"/>
    </row>
    <row r="438" spans="12:16" x14ac:dyDescent="0.25">
      <c r="L438" s="15"/>
      <c r="M438" s="13"/>
      <c r="N438" s="13"/>
      <c r="O438" s="13"/>
      <c r="P438" s="13"/>
    </row>
    <row r="439" spans="12:16" x14ac:dyDescent="0.25">
      <c r="L439" s="15"/>
      <c r="M439" s="13"/>
      <c r="N439" s="13"/>
      <c r="O439" s="13"/>
      <c r="P439" s="13"/>
    </row>
    <row r="440" spans="12:16" x14ac:dyDescent="0.25">
      <c r="L440" s="15"/>
      <c r="M440" s="13"/>
      <c r="N440" s="13"/>
      <c r="O440" s="13"/>
      <c r="P440" s="13"/>
    </row>
    <row r="441" spans="12:16" x14ac:dyDescent="0.25">
      <c r="L441" s="15"/>
      <c r="M441" s="13"/>
      <c r="N441" s="13"/>
      <c r="O441" s="13"/>
      <c r="P441" s="13"/>
    </row>
    <row r="442" spans="12:16" x14ac:dyDescent="0.25">
      <c r="L442" s="15"/>
      <c r="M442" s="13"/>
      <c r="N442" s="13"/>
      <c r="O442" s="13"/>
      <c r="P442" s="13"/>
    </row>
    <row r="443" spans="12:16" x14ac:dyDescent="0.25">
      <c r="L443" s="15"/>
      <c r="M443" s="13"/>
      <c r="N443" s="13"/>
      <c r="O443" s="13"/>
      <c r="P443" s="13"/>
    </row>
    <row r="444" spans="12:16" x14ac:dyDescent="0.25">
      <c r="L444" s="15"/>
      <c r="M444" s="13"/>
      <c r="N444" s="13"/>
      <c r="O444" s="13"/>
      <c r="P444" s="13"/>
    </row>
    <row r="445" spans="12:16" x14ac:dyDescent="0.25">
      <c r="L445" s="15"/>
      <c r="M445" s="13"/>
      <c r="N445" s="13"/>
      <c r="O445" s="13"/>
      <c r="P445" s="13"/>
    </row>
    <row r="446" spans="12:16" x14ac:dyDescent="0.25">
      <c r="L446" s="15"/>
      <c r="M446" s="13"/>
      <c r="N446" s="13"/>
      <c r="O446" s="13"/>
      <c r="P446" s="13"/>
    </row>
    <row r="447" spans="12:16" x14ac:dyDescent="0.25">
      <c r="L447" s="15"/>
      <c r="M447" s="13"/>
      <c r="N447" s="13"/>
      <c r="O447" s="13"/>
      <c r="P447" s="13"/>
    </row>
    <row r="448" spans="12:16" x14ac:dyDescent="0.25">
      <c r="L448" s="15"/>
      <c r="M448" s="13"/>
      <c r="N448" s="13"/>
      <c r="O448" s="13"/>
      <c r="P448" s="13"/>
    </row>
    <row r="449" spans="12:16" x14ac:dyDescent="0.25">
      <c r="L449" s="15"/>
      <c r="M449" s="13"/>
      <c r="N449" s="13"/>
      <c r="O449" s="13"/>
      <c r="P449" s="13"/>
    </row>
    <row r="450" spans="12:16" x14ac:dyDescent="0.25">
      <c r="L450" s="15"/>
      <c r="M450" s="13"/>
      <c r="N450" s="13"/>
      <c r="O450" s="13"/>
      <c r="P450" s="13"/>
    </row>
    <row r="451" spans="12:16" x14ac:dyDescent="0.25">
      <c r="L451" s="15"/>
      <c r="M451" s="13"/>
      <c r="N451" s="13"/>
      <c r="O451" s="13"/>
      <c r="P451" s="13"/>
    </row>
    <row r="452" spans="12:16" x14ac:dyDescent="0.25">
      <c r="L452" s="15"/>
      <c r="M452" s="13"/>
      <c r="N452" s="13"/>
      <c r="O452" s="13"/>
      <c r="P452" s="13"/>
    </row>
    <row r="453" spans="12:16" x14ac:dyDescent="0.25">
      <c r="L453" s="15"/>
      <c r="M453" s="13"/>
      <c r="N453" s="13"/>
      <c r="O453" s="13"/>
      <c r="P453" s="13"/>
    </row>
    <row r="454" spans="12:16" x14ac:dyDescent="0.25">
      <c r="L454" s="15"/>
      <c r="M454" s="13"/>
      <c r="N454" s="13"/>
      <c r="O454" s="13"/>
      <c r="P454" s="13"/>
    </row>
    <row r="455" spans="12:16" x14ac:dyDescent="0.25">
      <c r="L455" s="15"/>
      <c r="M455" s="13"/>
      <c r="N455" s="13"/>
      <c r="O455" s="13"/>
      <c r="P455" s="13"/>
    </row>
    <row r="456" spans="12:16" x14ac:dyDescent="0.25">
      <c r="L456" s="15"/>
      <c r="M456" s="13"/>
      <c r="N456" s="13"/>
      <c r="O456" s="13"/>
      <c r="P456" s="13"/>
    </row>
    <row r="457" spans="12:16" x14ac:dyDescent="0.25">
      <c r="L457" s="15"/>
      <c r="M457" s="13"/>
      <c r="N457" s="13"/>
      <c r="O457" s="13"/>
      <c r="P457" s="13"/>
    </row>
    <row r="458" spans="12:16" x14ac:dyDescent="0.25">
      <c r="L458" s="15"/>
      <c r="M458" s="13"/>
      <c r="N458" s="13"/>
      <c r="O458" s="13"/>
      <c r="P458" s="13"/>
    </row>
    <row r="459" spans="12:16" x14ac:dyDescent="0.25">
      <c r="L459" s="15"/>
      <c r="M459" s="13"/>
      <c r="N459" s="13"/>
      <c r="O459" s="13"/>
      <c r="P459" s="13"/>
    </row>
    <row r="460" spans="12:16" x14ac:dyDescent="0.25">
      <c r="L460" s="15"/>
      <c r="M460" s="13"/>
      <c r="N460" s="13"/>
      <c r="O460" s="13"/>
      <c r="P460" s="13"/>
    </row>
    <row r="461" spans="12:16" x14ac:dyDescent="0.25">
      <c r="L461" s="15"/>
      <c r="M461" s="13"/>
      <c r="N461" s="13"/>
      <c r="O461" s="13"/>
      <c r="P461" s="13"/>
    </row>
    <row r="462" spans="12:16" x14ac:dyDescent="0.25">
      <c r="L462" s="15"/>
      <c r="M462" s="13"/>
      <c r="N462" s="13"/>
      <c r="O462" s="13"/>
      <c r="P462" s="13"/>
    </row>
    <row r="463" spans="12:16" x14ac:dyDescent="0.25">
      <c r="L463" s="15"/>
      <c r="M463" s="13"/>
      <c r="N463" s="13"/>
      <c r="O463" s="13"/>
      <c r="P463" s="13"/>
    </row>
    <row r="464" spans="12:16" x14ac:dyDescent="0.25">
      <c r="L464" s="15"/>
      <c r="M464" s="13"/>
      <c r="N464" s="13"/>
      <c r="O464" s="13"/>
      <c r="P464" s="13"/>
    </row>
    <row r="465" spans="12:16" x14ac:dyDescent="0.25">
      <c r="L465" s="15"/>
      <c r="M465" s="13"/>
      <c r="N465" s="13"/>
      <c r="O465" s="13"/>
      <c r="P465" s="13"/>
    </row>
    <row r="466" spans="12:16" x14ac:dyDescent="0.25">
      <c r="L466" s="15"/>
      <c r="M466" s="13"/>
      <c r="N466" s="13"/>
      <c r="O466" s="13"/>
      <c r="P466" s="13"/>
    </row>
    <row r="467" spans="12:16" x14ac:dyDescent="0.25">
      <c r="L467" s="15"/>
      <c r="M467" s="13"/>
      <c r="N467" s="13"/>
      <c r="O467" s="13"/>
      <c r="P467" s="13"/>
    </row>
    <row r="468" spans="12:16" x14ac:dyDescent="0.25">
      <c r="L468" s="15"/>
      <c r="M468" s="13"/>
      <c r="N468" s="13"/>
      <c r="O468" s="13"/>
      <c r="P468" s="13"/>
    </row>
    <row r="469" spans="12:16" x14ac:dyDescent="0.25">
      <c r="L469" s="15"/>
      <c r="M469" s="13"/>
      <c r="N469" s="13"/>
      <c r="O469" s="13"/>
      <c r="P469" s="13"/>
    </row>
    <row r="470" spans="12:16" x14ac:dyDescent="0.25">
      <c r="L470" s="15"/>
      <c r="M470" s="13"/>
      <c r="N470" s="13"/>
      <c r="O470" s="13"/>
      <c r="P470" s="13"/>
    </row>
    <row r="471" spans="12:16" x14ac:dyDescent="0.25">
      <c r="L471" s="15"/>
      <c r="M471" s="13"/>
      <c r="N471" s="13"/>
      <c r="O471" s="13"/>
      <c r="P471" s="13"/>
    </row>
    <row r="472" spans="12:16" x14ac:dyDescent="0.25">
      <c r="L472" s="15"/>
      <c r="M472" s="13"/>
      <c r="N472" s="13"/>
      <c r="O472" s="13"/>
      <c r="P472" s="13"/>
    </row>
    <row r="473" spans="12:16" x14ac:dyDescent="0.25">
      <c r="L473" s="15"/>
      <c r="M473" s="13"/>
      <c r="N473" s="13"/>
      <c r="O473" s="13"/>
      <c r="P473" s="13"/>
    </row>
    <row r="474" spans="12:16" x14ac:dyDescent="0.25">
      <c r="L474" s="15"/>
      <c r="M474" s="13"/>
      <c r="N474" s="13"/>
      <c r="O474" s="13"/>
      <c r="P474" s="13"/>
    </row>
    <row r="475" spans="12:16" x14ac:dyDescent="0.25">
      <c r="L475" s="15"/>
      <c r="M475" s="13"/>
      <c r="N475" s="13"/>
      <c r="O475" s="13"/>
      <c r="P475" s="13"/>
    </row>
    <row r="476" spans="12:16" x14ac:dyDescent="0.25">
      <c r="L476" s="15"/>
      <c r="M476" s="13"/>
      <c r="N476" s="13"/>
      <c r="O476" s="13"/>
      <c r="P476" s="13"/>
    </row>
    <row r="477" spans="12:16" x14ac:dyDescent="0.25">
      <c r="L477" s="15"/>
      <c r="M477" s="13"/>
      <c r="N477" s="13"/>
      <c r="O477" s="13"/>
      <c r="P477" s="13"/>
    </row>
    <row r="478" spans="12:16" x14ac:dyDescent="0.25">
      <c r="L478" s="15"/>
      <c r="M478" s="13"/>
      <c r="N478" s="13"/>
      <c r="O478" s="13"/>
      <c r="P478" s="13"/>
    </row>
    <row r="479" spans="12:16" x14ac:dyDescent="0.25">
      <c r="L479" s="15"/>
      <c r="M479" s="13"/>
      <c r="N479" s="13"/>
      <c r="O479" s="13"/>
      <c r="P479" s="13"/>
    </row>
    <row r="480" spans="12:16" x14ac:dyDescent="0.25">
      <c r="L480" s="15"/>
      <c r="M480" s="13"/>
      <c r="N480" s="13"/>
      <c r="O480" s="13"/>
      <c r="P480" s="13"/>
    </row>
    <row r="481" spans="12:16" x14ac:dyDescent="0.25">
      <c r="L481" s="15"/>
      <c r="M481" s="13"/>
      <c r="N481" s="13"/>
      <c r="O481" s="13"/>
      <c r="P481" s="13"/>
    </row>
    <row r="482" spans="12:16" x14ac:dyDescent="0.25">
      <c r="L482" s="15"/>
      <c r="M482" s="13"/>
      <c r="N482" s="13"/>
      <c r="O482" s="13"/>
      <c r="P482" s="13"/>
    </row>
    <row r="483" spans="12:16" x14ac:dyDescent="0.25">
      <c r="L483" s="15"/>
      <c r="M483" s="13"/>
      <c r="N483" s="13"/>
      <c r="O483" s="13"/>
      <c r="P483" s="13"/>
    </row>
    <row r="484" spans="12:16" x14ac:dyDescent="0.25">
      <c r="L484" s="15"/>
      <c r="M484" s="13"/>
      <c r="N484" s="13"/>
      <c r="O484" s="13"/>
      <c r="P484" s="13"/>
    </row>
    <row r="485" spans="12:16" x14ac:dyDescent="0.25">
      <c r="L485" s="15"/>
      <c r="M485" s="13"/>
      <c r="N485" s="13"/>
      <c r="O485" s="13"/>
      <c r="P485" s="13"/>
    </row>
    <row r="486" spans="12:16" x14ac:dyDescent="0.25">
      <c r="L486" s="15"/>
      <c r="M486" s="13"/>
      <c r="N486" s="13"/>
      <c r="O486" s="13"/>
      <c r="P486" s="13"/>
    </row>
    <row r="487" spans="12:16" x14ac:dyDescent="0.25">
      <c r="L487" s="15"/>
      <c r="M487" s="13"/>
      <c r="N487" s="13"/>
      <c r="O487" s="13"/>
      <c r="P487" s="13"/>
    </row>
    <row r="488" spans="12:16" x14ac:dyDescent="0.25">
      <c r="L488" s="15"/>
      <c r="M488" s="13"/>
      <c r="N488" s="13"/>
      <c r="O488" s="13"/>
      <c r="P488" s="13"/>
    </row>
    <row r="489" spans="12:16" x14ac:dyDescent="0.25">
      <c r="L489" s="15"/>
      <c r="M489" s="13"/>
      <c r="N489" s="13"/>
      <c r="O489" s="13"/>
      <c r="P489" s="13"/>
    </row>
    <row r="490" spans="12:16" x14ac:dyDescent="0.25">
      <c r="L490" s="15"/>
      <c r="M490" s="13"/>
      <c r="N490" s="13"/>
      <c r="O490" s="13"/>
      <c r="P490" s="13"/>
    </row>
    <row r="491" spans="12:16" x14ac:dyDescent="0.25">
      <c r="L491" s="15"/>
      <c r="M491" s="13"/>
      <c r="N491" s="13"/>
      <c r="O491" s="13"/>
      <c r="P491" s="13"/>
    </row>
    <row r="492" spans="12:16" x14ac:dyDescent="0.25">
      <c r="L492" s="15"/>
      <c r="M492" s="13"/>
      <c r="N492" s="13"/>
      <c r="O492" s="13"/>
      <c r="P492" s="13"/>
    </row>
    <row r="493" spans="12:16" x14ac:dyDescent="0.25">
      <c r="L493" s="15"/>
      <c r="M493" s="13"/>
      <c r="N493" s="13"/>
      <c r="O493" s="13"/>
      <c r="P493" s="13"/>
    </row>
    <row r="494" spans="12:16" x14ac:dyDescent="0.25">
      <c r="L494" s="15"/>
      <c r="M494" s="13"/>
      <c r="N494" s="13"/>
      <c r="O494" s="13"/>
      <c r="P494" s="13"/>
    </row>
    <row r="495" spans="12:16" x14ac:dyDescent="0.25">
      <c r="L495" s="15"/>
      <c r="M495" s="13"/>
      <c r="N495" s="13"/>
      <c r="O495" s="13"/>
      <c r="P495" s="13"/>
    </row>
    <row r="496" spans="12:16" x14ac:dyDescent="0.25">
      <c r="L496" s="15"/>
      <c r="M496" s="13"/>
      <c r="N496" s="13"/>
      <c r="O496" s="13"/>
      <c r="P496" s="13"/>
    </row>
    <row r="497" spans="12:16" x14ac:dyDescent="0.25">
      <c r="L497" s="15"/>
      <c r="M497" s="13"/>
      <c r="N497" s="13"/>
      <c r="O497" s="13"/>
      <c r="P497" s="13"/>
    </row>
    <row r="498" spans="12:16" x14ac:dyDescent="0.25">
      <c r="L498" s="15"/>
      <c r="M498" s="13"/>
      <c r="N498" s="13"/>
      <c r="O498" s="13"/>
      <c r="P498" s="13"/>
    </row>
    <row r="499" spans="12:16" x14ac:dyDescent="0.25">
      <c r="L499" s="15"/>
      <c r="M499" s="13"/>
      <c r="N499" s="13"/>
      <c r="O499" s="13"/>
      <c r="P499" s="13"/>
    </row>
    <row r="500" spans="12:16" x14ac:dyDescent="0.25">
      <c r="L500" s="15"/>
      <c r="M500" s="13"/>
      <c r="N500" s="13"/>
      <c r="O500" s="13"/>
      <c r="P500" s="13"/>
    </row>
    <row r="501" spans="12:16" x14ac:dyDescent="0.25">
      <c r="L501" s="15"/>
      <c r="M501" s="13"/>
      <c r="N501" s="13"/>
      <c r="O501" s="13"/>
      <c r="P501" s="13"/>
    </row>
    <row r="502" spans="12:16" x14ac:dyDescent="0.25">
      <c r="L502" s="15"/>
      <c r="M502" s="13"/>
      <c r="N502" s="13"/>
      <c r="O502" s="13"/>
      <c r="P502" s="13"/>
    </row>
    <row r="503" spans="12:16" x14ac:dyDescent="0.25">
      <c r="L503" s="15"/>
      <c r="M503" s="13"/>
      <c r="N503" s="13"/>
      <c r="O503" s="13"/>
      <c r="P503" s="13"/>
    </row>
    <row r="504" spans="12:16" x14ac:dyDescent="0.25">
      <c r="L504" s="15"/>
      <c r="M504" s="13"/>
      <c r="N504" s="13"/>
      <c r="O504" s="13"/>
      <c r="P504" s="13"/>
    </row>
    <row r="505" spans="12:16" x14ac:dyDescent="0.25">
      <c r="L505" s="15"/>
      <c r="M505" s="13"/>
      <c r="N505" s="13"/>
      <c r="O505" s="13"/>
      <c r="P505" s="13"/>
    </row>
    <row r="506" spans="12:16" x14ac:dyDescent="0.25">
      <c r="L506" s="15"/>
      <c r="M506" s="13"/>
      <c r="N506" s="13"/>
      <c r="O506" s="13"/>
      <c r="P506" s="13"/>
    </row>
    <row r="507" spans="12:16" x14ac:dyDescent="0.25">
      <c r="L507" s="15"/>
      <c r="M507" s="13"/>
      <c r="N507" s="13"/>
      <c r="O507" s="13"/>
      <c r="P507" s="13"/>
    </row>
    <row r="508" spans="12:16" x14ac:dyDescent="0.25">
      <c r="L508" s="15"/>
      <c r="M508" s="13"/>
      <c r="N508" s="13"/>
      <c r="O508" s="13"/>
      <c r="P508" s="13"/>
    </row>
    <row r="509" spans="12:16" x14ac:dyDescent="0.25">
      <c r="L509" s="15"/>
      <c r="M509" s="13"/>
      <c r="N509" s="13"/>
      <c r="O509" s="13"/>
      <c r="P509" s="13"/>
    </row>
    <row r="510" spans="12:16" x14ac:dyDescent="0.25">
      <c r="L510" s="15"/>
      <c r="M510" s="13"/>
      <c r="N510" s="13"/>
      <c r="O510" s="13"/>
      <c r="P510" s="13"/>
    </row>
    <row r="511" spans="12:16" x14ac:dyDescent="0.25">
      <c r="L511" s="15"/>
      <c r="M511" s="13"/>
      <c r="N511" s="13"/>
      <c r="O511" s="13"/>
      <c r="P511" s="13"/>
    </row>
    <row r="512" spans="12:16" x14ac:dyDescent="0.25">
      <c r="L512" s="15"/>
      <c r="M512" s="13"/>
      <c r="N512" s="13"/>
      <c r="O512" s="13"/>
      <c r="P512" s="13"/>
    </row>
    <row r="513" spans="12:16" x14ac:dyDescent="0.25">
      <c r="L513" s="15"/>
      <c r="M513" s="13"/>
      <c r="N513" s="13"/>
      <c r="O513" s="13"/>
      <c r="P513" s="13"/>
    </row>
    <row r="514" spans="12:16" x14ac:dyDescent="0.25">
      <c r="L514" s="15"/>
      <c r="M514" s="13"/>
      <c r="N514" s="13"/>
      <c r="O514" s="13"/>
      <c r="P514" s="13"/>
    </row>
    <row r="515" spans="12:16" x14ac:dyDescent="0.25">
      <c r="L515" s="15"/>
      <c r="M515" s="13"/>
      <c r="N515" s="13"/>
      <c r="O515" s="13"/>
      <c r="P515" s="13"/>
    </row>
    <row r="516" spans="12:16" x14ac:dyDescent="0.25">
      <c r="L516" s="15"/>
      <c r="M516" s="13"/>
      <c r="N516" s="13"/>
      <c r="O516" s="13"/>
      <c r="P516" s="13"/>
    </row>
    <row r="517" spans="12:16" x14ac:dyDescent="0.25">
      <c r="L517" s="15"/>
      <c r="M517" s="13"/>
      <c r="N517" s="13"/>
      <c r="O517" s="13"/>
      <c r="P517" s="13"/>
    </row>
    <row r="518" spans="12:16" x14ac:dyDescent="0.25">
      <c r="L518" s="15"/>
      <c r="M518" s="13"/>
      <c r="N518" s="13"/>
      <c r="O518" s="13"/>
      <c r="P518" s="13"/>
    </row>
    <row r="519" spans="12:16" x14ac:dyDescent="0.25">
      <c r="L519" s="15"/>
      <c r="M519" s="13"/>
      <c r="N519" s="13"/>
      <c r="O519" s="13"/>
      <c r="P519" s="13"/>
    </row>
    <row r="520" spans="12:16" x14ac:dyDescent="0.25">
      <c r="L520" s="15"/>
      <c r="M520" s="13"/>
      <c r="N520" s="13"/>
      <c r="O520" s="13"/>
      <c r="P520" s="13"/>
    </row>
    <row r="521" spans="12:16" x14ac:dyDescent="0.25">
      <c r="L521" s="15"/>
      <c r="M521" s="13"/>
      <c r="N521" s="13"/>
      <c r="O521" s="13"/>
      <c r="P521" s="13"/>
    </row>
    <row r="522" spans="12:16" x14ac:dyDescent="0.25">
      <c r="L522" s="15"/>
      <c r="M522" s="13"/>
      <c r="N522" s="13"/>
      <c r="O522" s="13"/>
      <c r="P522" s="13"/>
    </row>
    <row r="523" spans="12:16" x14ac:dyDescent="0.25">
      <c r="L523" s="15"/>
      <c r="M523" s="13"/>
      <c r="N523" s="13"/>
      <c r="O523" s="13"/>
      <c r="P523" s="13"/>
    </row>
    <row r="524" spans="12:16" x14ac:dyDescent="0.25">
      <c r="L524" s="15"/>
      <c r="M524" s="13"/>
      <c r="N524" s="13"/>
      <c r="O524" s="13"/>
      <c r="P524" s="13"/>
    </row>
    <row r="525" spans="12:16" x14ac:dyDescent="0.25">
      <c r="L525" s="15"/>
      <c r="M525" s="13"/>
      <c r="N525" s="13"/>
      <c r="O525" s="13"/>
      <c r="P525" s="13"/>
    </row>
    <row r="526" spans="12:16" x14ac:dyDescent="0.25">
      <c r="L526" s="15"/>
      <c r="M526" s="13"/>
      <c r="N526" s="13"/>
      <c r="O526" s="13"/>
      <c r="P526" s="13"/>
    </row>
    <row r="527" spans="12:16" x14ac:dyDescent="0.25">
      <c r="L527" s="15"/>
      <c r="M527" s="13"/>
      <c r="N527" s="13"/>
      <c r="O527" s="13"/>
      <c r="P527" s="13"/>
    </row>
    <row r="528" spans="12:16" x14ac:dyDescent="0.25">
      <c r="L528" s="15"/>
      <c r="M528" s="13"/>
      <c r="N528" s="13"/>
      <c r="O528" s="13"/>
      <c r="P528" s="13"/>
    </row>
    <row r="529" spans="12:16" x14ac:dyDescent="0.25">
      <c r="L529" s="15"/>
      <c r="M529" s="13"/>
      <c r="N529" s="13"/>
      <c r="O529" s="13"/>
      <c r="P529" s="13"/>
    </row>
    <row r="530" spans="12:16" x14ac:dyDescent="0.25">
      <c r="L530" s="15"/>
      <c r="M530" s="13"/>
      <c r="N530" s="13"/>
      <c r="O530" s="13"/>
      <c r="P530" s="13"/>
    </row>
    <row r="531" spans="12:16" x14ac:dyDescent="0.25">
      <c r="L531" s="15"/>
      <c r="M531" s="13"/>
      <c r="N531" s="13"/>
      <c r="O531" s="13"/>
      <c r="P531" s="13"/>
    </row>
    <row r="532" spans="12:16" x14ac:dyDescent="0.25">
      <c r="L532" s="15"/>
      <c r="M532" s="13"/>
      <c r="N532" s="13"/>
      <c r="O532" s="13"/>
      <c r="P532" s="13"/>
    </row>
    <row r="533" spans="12:16" x14ac:dyDescent="0.25">
      <c r="L533" s="15"/>
      <c r="M533" s="13"/>
      <c r="N533" s="13"/>
      <c r="O533" s="13"/>
      <c r="P533" s="13"/>
    </row>
    <row r="534" spans="12:16" x14ac:dyDescent="0.25">
      <c r="L534" s="15"/>
      <c r="M534" s="13"/>
      <c r="N534" s="13"/>
      <c r="O534" s="13"/>
      <c r="P534" s="13"/>
    </row>
    <row r="535" spans="12:16" x14ac:dyDescent="0.25">
      <c r="L535" s="15"/>
      <c r="M535" s="13"/>
      <c r="N535" s="13"/>
      <c r="O535" s="13"/>
      <c r="P535" s="13"/>
    </row>
    <row r="536" spans="12:16" x14ac:dyDescent="0.25">
      <c r="L536" s="15"/>
      <c r="M536" s="13"/>
      <c r="N536" s="13"/>
      <c r="O536" s="13"/>
      <c r="P536" s="13"/>
    </row>
    <row r="537" spans="12:16" x14ac:dyDescent="0.25">
      <c r="L537" s="15"/>
      <c r="M537" s="13"/>
      <c r="N537" s="13"/>
      <c r="O537" s="13"/>
      <c r="P537" s="13"/>
    </row>
    <row r="538" spans="12:16" x14ac:dyDescent="0.25">
      <c r="L538" s="15"/>
      <c r="M538" s="13"/>
      <c r="N538" s="13"/>
      <c r="O538" s="13"/>
      <c r="P538" s="13"/>
    </row>
    <row r="539" spans="12:16" x14ac:dyDescent="0.25">
      <c r="L539" s="15"/>
      <c r="M539" s="13"/>
      <c r="N539" s="13"/>
      <c r="O539" s="13"/>
      <c r="P539" s="13"/>
    </row>
    <row r="540" spans="12:16" x14ac:dyDescent="0.25">
      <c r="L540" s="15"/>
      <c r="M540" s="13"/>
      <c r="N540" s="13"/>
      <c r="O540" s="13"/>
      <c r="P540" s="13"/>
    </row>
    <row r="541" spans="12:16" x14ac:dyDescent="0.25">
      <c r="L541" s="15"/>
      <c r="M541" s="13"/>
      <c r="N541" s="13"/>
      <c r="O541" s="13"/>
      <c r="P541" s="13"/>
    </row>
    <row r="542" spans="12:16" x14ac:dyDescent="0.25">
      <c r="L542" s="15"/>
      <c r="M542" s="13"/>
      <c r="N542" s="13"/>
      <c r="O542" s="13"/>
      <c r="P542" s="13"/>
    </row>
    <row r="543" spans="12:16" x14ac:dyDescent="0.25">
      <c r="L543" s="15"/>
      <c r="M543" s="13"/>
      <c r="N543" s="13"/>
      <c r="O543" s="13"/>
      <c r="P543" s="13"/>
    </row>
    <row r="544" spans="12:16" x14ac:dyDescent="0.25">
      <c r="L544" s="15"/>
      <c r="M544" s="13"/>
      <c r="N544" s="13"/>
      <c r="O544" s="13"/>
      <c r="P544" s="13"/>
    </row>
    <row r="545" spans="12:16" x14ac:dyDescent="0.25">
      <c r="L545" s="15"/>
      <c r="M545" s="13"/>
      <c r="N545" s="13"/>
      <c r="O545" s="13"/>
      <c r="P545" s="13"/>
    </row>
    <row r="546" spans="12:16" x14ac:dyDescent="0.25">
      <c r="L546" s="15"/>
      <c r="M546" s="13"/>
      <c r="N546" s="13"/>
      <c r="O546" s="13"/>
      <c r="P546" s="13"/>
    </row>
    <row r="547" spans="12:16" x14ac:dyDescent="0.25">
      <c r="L547" s="15"/>
      <c r="M547" s="13"/>
      <c r="N547" s="13"/>
      <c r="O547" s="13"/>
      <c r="P547" s="13"/>
    </row>
    <row r="548" spans="12:16" x14ac:dyDescent="0.25">
      <c r="L548" s="15"/>
      <c r="M548" s="13"/>
      <c r="N548" s="13"/>
      <c r="O548" s="13"/>
      <c r="P548" s="13"/>
    </row>
    <row r="549" spans="12:16" x14ac:dyDescent="0.25">
      <c r="L549" s="15"/>
      <c r="M549" s="13"/>
      <c r="N549" s="13"/>
      <c r="O549" s="13"/>
      <c r="P549" s="13"/>
    </row>
    <row r="550" spans="12:16" x14ac:dyDescent="0.25">
      <c r="L550" s="15"/>
      <c r="M550" s="13"/>
      <c r="N550" s="13"/>
      <c r="O550" s="13"/>
      <c r="P550" s="13"/>
    </row>
    <row r="551" spans="12:16" x14ac:dyDescent="0.25">
      <c r="L551" s="15"/>
      <c r="M551" s="13"/>
      <c r="N551" s="13"/>
      <c r="O551" s="13"/>
      <c r="P551" s="13"/>
    </row>
    <row r="552" spans="12:16" x14ac:dyDescent="0.25">
      <c r="L552" s="15"/>
      <c r="M552" s="13"/>
      <c r="N552" s="13"/>
      <c r="O552" s="13"/>
      <c r="P552" s="13"/>
    </row>
    <row r="553" spans="12:16" x14ac:dyDescent="0.25">
      <c r="L553" s="15"/>
      <c r="M553" s="13"/>
      <c r="N553" s="13"/>
      <c r="O553" s="13"/>
      <c r="P553" s="13"/>
    </row>
    <row r="554" spans="12:16" x14ac:dyDescent="0.25">
      <c r="L554" s="15"/>
      <c r="M554" s="13"/>
      <c r="N554" s="13"/>
      <c r="O554" s="13"/>
      <c r="P554" s="13"/>
    </row>
    <row r="555" spans="12:16" x14ac:dyDescent="0.25">
      <c r="L555" s="15"/>
      <c r="M555" s="13"/>
      <c r="N555" s="13"/>
      <c r="O555" s="13"/>
      <c r="P555" s="13"/>
    </row>
    <row r="556" spans="12:16" x14ac:dyDescent="0.25">
      <c r="L556" s="15"/>
      <c r="M556" s="13"/>
      <c r="N556" s="13"/>
      <c r="O556" s="13"/>
      <c r="P556" s="13"/>
    </row>
    <row r="557" spans="12:16" x14ac:dyDescent="0.25">
      <c r="L557" s="15"/>
      <c r="M557" s="13"/>
      <c r="N557" s="13"/>
      <c r="O557" s="13"/>
      <c r="P557" s="13"/>
    </row>
    <row r="558" spans="12:16" x14ac:dyDescent="0.25">
      <c r="L558" s="15"/>
      <c r="M558" s="13"/>
      <c r="N558" s="13"/>
      <c r="O558" s="13"/>
      <c r="P558" s="13"/>
    </row>
    <row r="559" spans="12:16" x14ac:dyDescent="0.25">
      <c r="L559" s="15"/>
      <c r="M559" s="13"/>
      <c r="N559" s="13"/>
      <c r="O559" s="13"/>
      <c r="P559" s="13"/>
    </row>
    <row r="560" spans="12:16" x14ac:dyDescent="0.25">
      <c r="L560" s="15"/>
      <c r="M560" s="13"/>
      <c r="N560" s="13"/>
      <c r="O560" s="13"/>
      <c r="P560" s="13"/>
    </row>
    <row r="561" spans="12:16" x14ac:dyDescent="0.25">
      <c r="L561" s="15"/>
      <c r="M561" s="13"/>
      <c r="N561" s="13"/>
      <c r="O561" s="13"/>
      <c r="P561" s="13"/>
    </row>
    <row r="562" spans="12:16" x14ac:dyDescent="0.25">
      <c r="L562" s="15"/>
      <c r="M562" s="13"/>
      <c r="N562" s="13"/>
      <c r="O562" s="13"/>
      <c r="P562" s="13"/>
    </row>
    <row r="563" spans="12:16" x14ac:dyDescent="0.25">
      <c r="L563" s="15"/>
      <c r="M563" s="13"/>
      <c r="N563" s="13"/>
      <c r="O563" s="13"/>
      <c r="P563" s="13"/>
    </row>
    <row r="564" spans="12:16" x14ac:dyDescent="0.25">
      <c r="L564" s="15"/>
      <c r="M564" s="13"/>
      <c r="N564" s="13"/>
      <c r="O564" s="13"/>
      <c r="P564" s="13"/>
    </row>
    <row r="565" spans="12:16" x14ac:dyDescent="0.25">
      <c r="L565" s="15"/>
      <c r="M565" s="13"/>
      <c r="N565" s="13"/>
      <c r="O565" s="13"/>
      <c r="P565" s="13"/>
    </row>
    <row r="566" spans="12:16" x14ac:dyDescent="0.25">
      <c r="L566" s="15"/>
      <c r="M566" s="13"/>
      <c r="N566" s="13"/>
      <c r="O566" s="13"/>
      <c r="P566" s="13"/>
    </row>
    <row r="567" spans="12:16" x14ac:dyDescent="0.25">
      <c r="L567" s="15"/>
      <c r="M567" s="13"/>
      <c r="N567" s="13"/>
      <c r="O567" s="13"/>
      <c r="P567" s="13"/>
    </row>
    <row r="568" spans="12:16" x14ac:dyDescent="0.25">
      <c r="L568" s="15"/>
      <c r="M568" s="13"/>
      <c r="N568" s="13"/>
      <c r="O568" s="13"/>
      <c r="P568" s="13"/>
    </row>
    <row r="569" spans="12:16" x14ac:dyDescent="0.25">
      <c r="L569" s="15"/>
      <c r="M569" s="13"/>
      <c r="N569" s="13"/>
      <c r="O569" s="13"/>
      <c r="P569" s="13"/>
    </row>
    <row r="570" spans="12:16" x14ac:dyDescent="0.25">
      <c r="L570" s="15"/>
      <c r="M570" s="13"/>
      <c r="N570" s="13"/>
      <c r="O570" s="13"/>
      <c r="P570" s="13"/>
    </row>
    <row r="571" spans="12:16" x14ac:dyDescent="0.25">
      <c r="L571" s="15"/>
      <c r="M571" s="13"/>
      <c r="N571" s="13"/>
      <c r="O571" s="13"/>
      <c r="P571" s="13"/>
    </row>
    <row r="572" spans="12:16" x14ac:dyDescent="0.25">
      <c r="L572" s="15"/>
      <c r="M572" s="13"/>
      <c r="N572" s="13"/>
      <c r="O572" s="13"/>
      <c r="P572" s="13"/>
    </row>
    <row r="573" spans="12:16" x14ac:dyDescent="0.25">
      <c r="L573" s="15"/>
      <c r="M573" s="13"/>
      <c r="N573" s="13"/>
      <c r="O573" s="13"/>
      <c r="P573" s="13"/>
    </row>
    <row r="574" spans="12:16" x14ac:dyDescent="0.25">
      <c r="L574" s="15"/>
      <c r="M574" s="13"/>
      <c r="N574" s="13"/>
      <c r="O574" s="13"/>
      <c r="P574" s="13"/>
    </row>
    <row r="575" spans="12:16" x14ac:dyDescent="0.25">
      <c r="L575" s="15"/>
      <c r="M575" s="13"/>
      <c r="N575" s="13"/>
      <c r="O575" s="13"/>
      <c r="P575" s="13"/>
    </row>
    <row r="576" spans="12:16" x14ac:dyDescent="0.25">
      <c r="L576" s="15"/>
      <c r="M576" s="13"/>
      <c r="N576" s="13"/>
      <c r="O576" s="13"/>
      <c r="P576" s="13"/>
    </row>
    <row r="577" spans="12:16" x14ac:dyDescent="0.25">
      <c r="L577" s="15"/>
      <c r="M577" s="13"/>
      <c r="N577" s="13"/>
      <c r="O577" s="13"/>
      <c r="P577" s="13"/>
    </row>
    <row r="578" spans="12:16" x14ac:dyDescent="0.25">
      <c r="L578" s="15"/>
      <c r="M578" s="13"/>
      <c r="N578" s="13"/>
      <c r="O578" s="13"/>
      <c r="P578" s="13"/>
    </row>
    <row r="579" spans="12:16" x14ac:dyDescent="0.25">
      <c r="L579" s="15"/>
      <c r="M579" s="13"/>
      <c r="N579" s="13"/>
      <c r="O579" s="13"/>
      <c r="P579" s="13"/>
    </row>
    <row r="580" spans="12:16" x14ac:dyDescent="0.25">
      <c r="L580" s="15"/>
      <c r="M580" s="13"/>
      <c r="N580" s="13"/>
      <c r="O580" s="13"/>
      <c r="P580" s="13"/>
    </row>
    <row r="581" spans="12:16" x14ac:dyDescent="0.25">
      <c r="L581" s="15"/>
      <c r="M581" s="13"/>
      <c r="N581" s="13"/>
      <c r="O581" s="13"/>
      <c r="P581" s="13"/>
    </row>
    <row r="582" spans="12:16" x14ac:dyDescent="0.25">
      <c r="L582" s="15"/>
      <c r="M582" s="13"/>
      <c r="N582" s="13"/>
      <c r="O582" s="13"/>
      <c r="P582" s="13"/>
    </row>
    <row r="583" spans="12:16" x14ac:dyDescent="0.25">
      <c r="L583" s="15"/>
      <c r="M583" s="13"/>
      <c r="N583" s="13"/>
      <c r="O583" s="13"/>
      <c r="P583" s="13"/>
    </row>
    <row r="584" spans="12:16" x14ac:dyDescent="0.25">
      <c r="L584" s="15"/>
      <c r="M584" s="13"/>
      <c r="N584" s="13"/>
      <c r="O584" s="13"/>
      <c r="P584" s="13"/>
    </row>
    <row r="585" spans="12:16" x14ac:dyDescent="0.25">
      <c r="L585" s="15"/>
      <c r="M585" s="13"/>
      <c r="N585" s="13"/>
      <c r="O585" s="13"/>
      <c r="P585" s="13"/>
    </row>
    <row r="586" spans="12:16" x14ac:dyDescent="0.25">
      <c r="L586" s="15"/>
      <c r="M586" s="13"/>
      <c r="N586" s="13"/>
      <c r="O586" s="13"/>
      <c r="P586" s="13"/>
    </row>
    <row r="587" spans="12:16" x14ac:dyDescent="0.25">
      <c r="L587" s="15"/>
      <c r="M587" s="13"/>
      <c r="N587" s="13"/>
      <c r="O587" s="13"/>
      <c r="P587" s="13"/>
    </row>
    <row r="588" spans="12:16" x14ac:dyDescent="0.25">
      <c r="L588" s="15"/>
      <c r="M588" s="13"/>
      <c r="N588" s="13"/>
      <c r="O588" s="13"/>
      <c r="P588" s="13"/>
    </row>
    <row r="589" spans="12:16" x14ac:dyDescent="0.25">
      <c r="L589" s="15"/>
      <c r="M589" s="13"/>
      <c r="N589" s="13"/>
      <c r="O589" s="13"/>
      <c r="P589" s="13"/>
    </row>
    <row r="590" spans="12:16" x14ac:dyDescent="0.25">
      <c r="L590" s="15"/>
      <c r="M590" s="13"/>
      <c r="N590" s="13"/>
      <c r="O590" s="13"/>
      <c r="P590" s="13"/>
    </row>
    <row r="591" spans="12:16" x14ac:dyDescent="0.25">
      <c r="L591" s="15"/>
      <c r="M591" s="13"/>
      <c r="N591" s="13"/>
      <c r="O591" s="13"/>
      <c r="P591" s="13"/>
    </row>
    <row r="592" spans="12:16" x14ac:dyDescent="0.25">
      <c r="L592" s="15"/>
      <c r="M592" s="13"/>
      <c r="N592" s="13"/>
      <c r="O592" s="13"/>
      <c r="P592" s="13"/>
    </row>
    <row r="593" spans="12:16" x14ac:dyDescent="0.25">
      <c r="L593" s="15"/>
      <c r="M593" s="13"/>
      <c r="N593" s="13"/>
      <c r="O593" s="13"/>
      <c r="P593" s="13"/>
    </row>
    <row r="594" spans="12:16" x14ac:dyDescent="0.25">
      <c r="L594" s="15"/>
      <c r="M594" s="13"/>
      <c r="N594" s="13"/>
      <c r="O594" s="13"/>
      <c r="P594" s="13"/>
    </row>
    <row r="595" spans="12:16" x14ac:dyDescent="0.25">
      <c r="L595" s="15"/>
      <c r="M595" s="13"/>
      <c r="N595" s="13"/>
      <c r="O595" s="13"/>
      <c r="P595" s="13"/>
    </row>
    <row r="596" spans="12:16" x14ac:dyDescent="0.25">
      <c r="L596" s="15"/>
      <c r="M596" s="13"/>
      <c r="N596" s="13"/>
      <c r="O596" s="13"/>
      <c r="P596" s="13"/>
    </row>
    <row r="597" spans="12:16" x14ac:dyDescent="0.25">
      <c r="L597" s="15"/>
      <c r="M597" s="13"/>
      <c r="N597" s="13"/>
      <c r="O597" s="13"/>
      <c r="P597" s="13"/>
    </row>
    <row r="598" spans="12:16" x14ac:dyDescent="0.25">
      <c r="L598" s="15"/>
      <c r="M598" s="13"/>
      <c r="N598" s="13"/>
      <c r="O598" s="13"/>
      <c r="P598" s="13"/>
    </row>
    <row r="599" spans="12:16" x14ac:dyDescent="0.25">
      <c r="L599" s="15"/>
      <c r="M599" s="13"/>
      <c r="N599" s="13"/>
      <c r="O599" s="13"/>
      <c r="P599" s="13"/>
    </row>
    <row r="600" spans="12:16" x14ac:dyDescent="0.25">
      <c r="L600" s="15"/>
      <c r="M600" s="13"/>
      <c r="N600" s="13"/>
      <c r="O600" s="13"/>
      <c r="P600" s="13"/>
    </row>
    <row r="601" spans="12:16" x14ac:dyDescent="0.25">
      <c r="L601" s="15"/>
      <c r="M601" s="13"/>
      <c r="N601" s="13"/>
      <c r="O601" s="13"/>
      <c r="P601" s="13"/>
    </row>
    <row r="602" spans="12:16" x14ac:dyDescent="0.25">
      <c r="L602" s="15"/>
      <c r="M602" s="13"/>
      <c r="N602" s="13"/>
      <c r="O602" s="13"/>
      <c r="P602" s="13"/>
    </row>
    <row r="603" spans="12:16" x14ac:dyDescent="0.25">
      <c r="L603" s="15"/>
      <c r="M603" s="13"/>
      <c r="N603" s="13"/>
      <c r="O603" s="13"/>
      <c r="P603" s="13"/>
    </row>
    <row r="604" spans="12:16" x14ac:dyDescent="0.25">
      <c r="L604" s="15"/>
      <c r="M604" s="13"/>
      <c r="N604" s="13"/>
      <c r="O604" s="13"/>
      <c r="P604" s="13"/>
    </row>
    <row r="605" spans="12:16" x14ac:dyDescent="0.25">
      <c r="L605" s="15"/>
      <c r="M605" s="13"/>
      <c r="N605" s="13"/>
      <c r="O605" s="13"/>
      <c r="P605" s="13"/>
    </row>
    <row r="606" spans="12:16" x14ac:dyDescent="0.25">
      <c r="L606" s="15"/>
      <c r="M606" s="13"/>
      <c r="N606" s="13"/>
      <c r="O606" s="13"/>
      <c r="P606" s="13"/>
    </row>
    <row r="607" spans="12:16" x14ac:dyDescent="0.25">
      <c r="L607" s="15"/>
      <c r="M607" s="13"/>
      <c r="N607" s="13"/>
      <c r="O607" s="13"/>
      <c r="P607"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7" t="str">
        <f>'Total Reqs'!E1</f>
        <v>October  2000</v>
      </c>
    </row>
    <row r="3" spans="1:8" x14ac:dyDescent="0.25">
      <c r="C3" s="55" t="s">
        <v>245</v>
      </c>
    </row>
    <row r="5" spans="1:8" x14ac:dyDescent="0.25">
      <c r="A5" s="56"/>
      <c r="B5" s="56"/>
      <c r="C5" s="56"/>
      <c r="D5" s="56" t="s">
        <v>246</v>
      </c>
      <c r="E5" s="56" t="s">
        <v>247</v>
      </c>
      <c r="F5" s="55"/>
      <c r="G5" s="55"/>
    </row>
    <row r="6" spans="1:8" x14ac:dyDescent="0.25">
      <c r="A6" s="56"/>
      <c r="B6" s="56"/>
      <c r="C6" s="56"/>
      <c r="D6" s="56" t="s">
        <v>248</v>
      </c>
      <c r="E6" s="56" t="s">
        <v>248</v>
      </c>
      <c r="F6" s="55" t="s">
        <v>249</v>
      </c>
      <c r="G6" s="55"/>
    </row>
    <row r="7" spans="1:8" x14ac:dyDescent="0.25">
      <c r="A7" s="57" t="s">
        <v>250</v>
      </c>
      <c r="B7" s="57"/>
      <c r="C7" s="57" t="s">
        <v>251</v>
      </c>
      <c r="D7" s="57" t="s">
        <v>252</v>
      </c>
      <c r="E7" s="57" t="s">
        <v>252</v>
      </c>
      <c r="F7" s="58" t="s">
        <v>253</v>
      </c>
      <c r="G7" s="55"/>
    </row>
    <row r="8" spans="1:8" x14ac:dyDescent="0.25">
      <c r="A8" s="55" t="s">
        <v>254</v>
      </c>
      <c r="B8" s="55"/>
    </row>
    <row r="9" spans="1:8" x14ac:dyDescent="0.25">
      <c r="A9" s="55"/>
      <c r="B9" s="55" t="s">
        <v>255</v>
      </c>
    </row>
    <row r="10" spans="1:8" x14ac:dyDescent="0.25">
      <c r="B10" s="66" t="s">
        <v>283</v>
      </c>
      <c r="C10" t="s">
        <v>282</v>
      </c>
      <c r="D10" s="59">
        <f>E10*31</f>
        <v>15500</v>
      </c>
      <c r="E10" s="60">
        <v>500</v>
      </c>
      <c r="F10" t="s">
        <v>256</v>
      </c>
      <c r="G10" s="55" t="s">
        <v>257</v>
      </c>
    </row>
    <row r="11" spans="1:8" x14ac:dyDescent="0.25">
      <c r="A11" s="55"/>
      <c r="B11" s="55"/>
      <c r="C11" t="s">
        <v>258</v>
      </c>
      <c r="D11" s="59">
        <f t="shared" ref="D11:D17" si="0">E11*31</f>
        <v>45508</v>
      </c>
      <c r="E11" s="60">
        <v>1468</v>
      </c>
      <c r="F11" t="s">
        <v>259</v>
      </c>
      <c r="G11" s="61" t="s">
        <v>260</v>
      </c>
      <c r="H11" s="60"/>
    </row>
    <row r="12" spans="1:8" x14ac:dyDescent="0.25">
      <c r="B12" s="55" t="s">
        <v>261</v>
      </c>
      <c r="C12" t="s">
        <v>262</v>
      </c>
      <c r="D12" s="59">
        <f t="shared" si="0"/>
        <v>48763</v>
      </c>
      <c r="E12" s="60">
        <v>1573</v>
      </c>
      <c r="F12" t="s">
        <v>263</v>
      </c>
    </row>
    <row r="13" spans="1:8" x14ac:dyDescent="0.25">
      <c r="C13" t="s">
        <v>264</v>
      </c>
      <c r="D13" s="59">
        <f t="shared" si="0"/>
        <v>2480</v>
      </c>
      <c r="E13" s="60">
        <v>80</v>
      </c>
      <c r="F13" t="s">
        <v>263</v>
      </c>
    </row>
    <row r="14" spans="1:8" x14ac:dyDescent="0.25">
      <c r="C14" t="s">
        <v>265</v>
      </c>
      <c r="D14" s="59">
        <f t="shared" si="0"/>
        <v>0</v>
      </c>
      <c r="E14" s="60">
        <v>0</v>
      </c>
    </row>
    <row r="15" spans="1:8" x14ac:dyDescent="0.25">
      <c r="C15" t="s">
        <v>266</v>
      </c>
      <c r="D15" s="59">
        <f t="shared" si="0"/>
        <v>0</v>
      </c>
      <c r="E15" s="60">
        <v>0</v>
      </c>
      <c r="F15" t="s">
        <v>256</v>
      </c>
    </row>
    <row r="16" spans="1:8" x14ac:dyDescent="0.25">
      <c r="C16" t="s">
        <v>136</v>
      </c>
      <c r="D16" s="59">
        <f t="shared" si="0"/>
        <v>0</v>
      </c>
      <c r="E16" s="60">
        <v>0</v>
      </c>
    </row>
    <row r="17" spans="1:6" x14ac:dyDescent="0.25">
      <c r="C17" t="s">
        <v>267</v>
      </c>
      <c r="D17" s="59">
        <f t="shared" si="0"/>
        <v>81995</v>
      </c>
      <c r="E17" s="60">
        <v>2645</v>
      </c>
      <c r="F17" t="s">
        <v>263</v>
      </c>
    </row>
    <row r="18" spans="1:6" x14ac:dyDescent="0.25">
      <c r="D18" s="59"/>
      <c r="E18" s="60"/>
    </row>
    <row r="19" spans="1:6" x14ac:dyDescent="0.25">
      <c r="A19" s="55" t="s">
        <v>268</v>
      </c>
      <c r="B19" s="55"/>
      <c r="D19" s="59"/>
      <c r="E19" s="60"/>
    </row>
    <row r="20" spans="1:6" x14ac:dyDescent="0.25">
      <c r="C20" t="s">
        <v>269</v>
      </c>
      <c r="D20" s="59">
        <f>E20*31</f>
        <v>121024</v>
      </c>
      <c r="E20" s="64">
        <v>3904</v>
      </c>
      <c r="F20" t="s">
        <v>263</v>
      </c>
    </row>
    <row r="21" spans="1:6" x14ac:dyDescent="0.25">
      <c r="D21" s="60"/>
    </row>
    <row r="22" spans="1:6" x14ac:dyDescent="0.25">
      <c r="A22" t="s">
        <v>284</v>
      </c>
      <c r="D22" s="60"/>
    </row>
    <row r="23" spans="1:6" x14ac:dyDescent="0.25">
      <c r="D23" s="60"/>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 </vt:lpstr>
      <vt:lpstr>Total Reqs</vt:lpstr>
      <vt:lpstr>Oct-00 EPA</vt:lpstr>
      <vt:lpstr>October Storage</vt:lpstr>
      <vt:lpstr>'Oct-00 EPA'!Print_Area</vt:lpstr>
      <vt:lpstr>'October Storage'!Print_Area</vt:lpstr>
      <vt:lpstr>'Oct-00 EPA'!Print_Titles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2000-08-29T14:58:22Z</cp:lastPrinted>
  <dcterms:created xsi:type="dcterms:W3CDTF">2000-08-23T17:27:03Z</dcterms:created>
  <dcterms:modified xsi:type="dcterms:W3CDTF">2023-09-10T12:07:32Z</dcterms:modified>
</cp:coreProperties>
</file>