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92512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B12" i="1"/>
  <c r="C12" i="1"/>
  <c r="Z12" i="1"/>
  <c r="AW12" i="1"/>
  <c r="BT12" i="1"/>
  <c r="A13" i="1"/>
  <c r="B13" i="1"/>
  <c r="C13" i="1"/>
  <c r="Z13" i="1"/>
  <c r="AW13" i="1"/>
  <c r="BT13" i="1"/>
  <c r="A14" i="1"/>
  <c r="D14" i="1"/>
  <c r="AA14" i="1"/>
  <c r="AX14" i="1"/>
  <c r="BU14" i="1"/>
  <c r="A15" i="1"/>
  <c r="E15" i="1"/>
  <c r="AB15" i="1"/>
  <c r="AY15" i="1"/>
  <c r="BV15" i="1"/>
  <c r="A16" i="1"/>
  <c r="B16" i="1"/>
  <c r="F16" i="1"/>
  <c r="AC16" i="1"/>
  <c r="AZ16" i="1"/>
  <c r="BW16" i="1"/>
  <c r="A17" i="1"/>
  <c r="F17" i="1"/>
  <c r="AC17" i="1"/>
  <c r="AZ17" i="1"/>
  <c r="BW17" i="1"/>
  <c r="A18" i="1"/>
  <c r="F18" i="1"/>
  <c r="AC18" i="1"/>
  <c r="AZ18" i="1"/>
  <c r="BW18" i="1"/>
  <c r="A19" i="1"/>
  <c r="G19" i="1"/>
  <c r="AD19" i="1"/>
  <c r="BA19" i="1"/>
  <c r="BX19" i="1"/>
  <c r="A20" i="1"/>
  <c r="H20" i="1"/>
  <c r="Y20" i="1"/>
  <c r="AE20" i="1"/>
  <c r="BB20" i="1"/>
  <c r="BY20" i="1"/>
  <c r="A21" i="1"/>
  <c r="B21" i="1"/>
  <c r="I21" i="1"/>
  <c r="Y21" i="1"/>
  <c r="AF21" i="1"/>
  <c r="BC21" i="1"/>
  <c r="BZ21" i="1"/>
  <c r="A22" i="1"/>
  <c r="J22" i="1"/>
  <c r="Y22" i="1"/>
  <c r="AG22" i="1"/>
  <c r="BD22" i="1"/>
  <c r="CA22" i="1"/>
  <c r="A23" i="1"/>
  <c r="K23" i="1"/>
  <c r="Y23" i="1"/>
  <c r="AH23" i="1"/>
  <c r="BE23" i="1"/>
  <c r="CB23" i="1"/>
  <c r="A24" i="1"/>
  <c r="K24" i="1"/>
  <c r="Y24" i="1"/>
  <c r="AH24" i="1"/>
  <c r="BE24" i="1"/>
  <c r="CB24" i="1"/>
  <c r="A25" i="1"/>
  <c r="K25" i="1"/>
  <c r="Y25" i="1"/>
  <c r="AH25" i="1"/>
  <c r="BE25" i="1"/>
  <c r="CB25" i="1"/>
  <c r="A26" i="1"/>
  <c r="L26" i="1"/>
  <c r="Y26" i="1"/>
  <c r="AI26" i="1"/>
  <c r="BF26" i="1"/>
  <c r="CC26" i="1"/>
  <c r="A27" i="1"/>
  <c r="M27" i="1"/>
  <c r="Y27" i="1"/>
  <c r="AJ27" i="1"/>
  <c r="BG27" i="1"/>
  <c r="CD27" i="1"/>
  <c r="A28" i="1"/>
  <c r="N28" i="1"/>
  <c r="Y28" i="1"/>
  <c r="AK28" i="1"/>
  <c r="BH28" i="1"/>
  <c r="CE28" i="1"/>
  <c r="A29" i="1"/>
  <c r="O29" i="1"/>
  <c r="Y29" i="1"/>
  <c r="AL29" i="1"/>
  <c r="BI29" i="1"/>
  <c r="CF29" i="1"/>
  <c r="A30" i="1"/>
  <c r="P30" i="1"/>
  <c r="Y30" i="1"/>
  <c r="AM30" i="1"/>
  <c r="BJ30" i="1"/>
  <c r="CG30" i="1"/>
  <c r="A31" i="1"/>
  <c r="P31" i="1"/>
  <c r="Y31" i="1"/>
  <c r="AM31" i="1"/>
  <c r="BJ31" i="1"/>
  <c r="CG31" i="1"/>
  <c r="A32" i="1"/>
  <c r="P32" i="1"/>
  <c r="Y32" i="1"/>
  <c r="AM32" i="1"/>
  <c r="BJ32" i="1"/>
  <c r="CG32" i="1"/>
  <c r="A33" i="1"/>
  <c r="B33" i="1"/>
  <c r="P33" i="1"/>
  <c r="Y33" i="1"/>
  <c r="AM33" i="1"/>
  <c r="BJ33" i="1"/>
  <c r="CG33" i="1"/>
  <c r="A34" i="1"/>
  <c r="Q34" i="1"/>
  <c r="Y34" i="1"/>
  <c r="AN34" i="1"/>
  <c r="BK34" i="1"/>
  <c r="CH34" i="1"/>
  <c r="A35" i="1"/>
  <c r="R35" i="1"/>
  <c r="Y35" i="1"/>
  <c r="AO35" i="1"/>
  <c r="BL35" i="1"/>
  <c r="CI35" i="1"/>
  <c r="A36" i="1"/>
  <c r="S36" i="1"/>
  <c r="Y36" i="1"/>
  <c r="AP36" i="1"/>
  <c r="BM36" i="1"/>
  <c r="CJ36" i="1"/>
  <c r="A37" i="1"/>
  <c r="T37" i="1"/>
  <c r="Y37" i="1"/>
  <c r="AQ37" i="1"/>
  <c r="BN37" i="1"/>
  <c r="CK37" i="1"/>
  <c r="A38" i="1"/>
  <c r="T38" i="1"/>
  <c r="Y38" i="1"/>
  <c r="AQ38" i="1"/>
  <c r="BN38" i="1"/>
  <c r="CK38" i="1"/>
  <c r="A39" i="1"/>
  <c r="T39" i="1"/>
  <c r="Y39" i="1"/>
  <c r="AQ39" i="1"/>
  <c r="BN39" i="1"/>
  <c r="CK39" i="1"/>
  <c r="A40" i="1"/>
  <c r="U40" i="1"/>
  <c r="Y40" i="1"/>
  <c r="AR40" i="1"/>
  <c r="BO40" i="1"/>
  <c r="CL40" i="1"/>
  <c r="A41" i="1"/>
  <c r="V41" i="1"/>
  <c r="Y41" i="1"/>
  <c r="AS41" i="1"/>
  <c r="BP41" i="1"/>
  <c r="CM41" i="1"/>
  <c r="A42" i="1"/>
  <c r="W42" i="1"/>
  <c r="Y42" i="1"/>
  <c r="AT42" i="1"/>
  <c r="BQ42" i="1"/>
  <c r="C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B46" i="1"/>
  <c r="Y46" i="1"/>
  <c r="AV46" i="1"/>
  <c r="BS46" i="1"/>
  <c r="B47" i="1"/>
  <c r="Y47" i="1"/>
  <c r="AV47" i="1"/>
  <c r="BS47" i="1"/>
</calcChain>
</file>

<file path=xl/sharedStrings.xml><?xml version="1.0" encoding="utf-8"?>
<sst xmlns="http://schemas.openxmlformats.org/spreadsheetml/2006/main" count="232" uniqueCount="19">
  <si>
    <t>Customer</t>
  </si>
  <si>
    <t>Juniper Exploration</t>
  </si>
  <si>
    <t>Well Name</t>
  </si>
  <si>
    <t>WC 310/313</t>
  </si>
  <si>
    <t>HI 232 /244</t>
  </si>
  <si>
    <t>Price</t>
  </si>
  <si>
    <t>Premium</t>
  </si>
  <si>
    <t>Transco Trans</t>
  </si>
  <si>
    <t>Transco Fuel</t>
  </si>
  <si>
    <t>Utos Transp</t>
  </si>
  <si>
    <t>Hios Transp</t>
  </si>
  <si>
    <t>Hios Fuel</t>
  </si>
  <si>
    <t>Net Price</t>
  </si>
  <si>
    <t>Total Volume</t>
  </si>
  <si>
    <t>Total Cost</t>
  </si>
  <si>
    <t>EI 57</t>
  </si>
  <si>
    <t>EI 28</t>
  </si>
  <si>
    <t>800 L (Koch Lat)</t>
  </si>
  <si>
    <t>020604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</si>
</sst>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"/>
    <numFmt numFmtId="165" formatCode="&quot;$&quot;#,##0.000"/>
    <numFmt numFmtId="166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0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38" fontId="1" fillId="0" borderId="0" xfId="0" applyNumberFormat="1" applyFont="1"/>
    <xf numFmtId="38" fontId="0" fillId="0" borderId="2" xfId="0" applyNumberFormat="1" applyBorder="1"/>
    <xf numFmtId="38" fontId="1" fillId="0" borderId="2" xfId="0" applyNumberFormat="1" applyFont="1" applyBorder="1"/>
    <xf numFmtId="166" fontId="0" fillId="0" borderId="0" xfId="0" applyNumberFormat="1"/>
    <xf numFmtId="166" fontId="1" fillId="0" borderId="0" xfId="0" applyNumberFormat="1" applyFont="1"/>
    <xf numFmtId="0" fontId="1" fillId="0" borderId="0" xfId="0" applyFont="1"/>
    <xf numFmtId="38" fontId="0" fillId="0" borderId="0" xfId="0" applyNumberFormat="1"/>
    <xf numFmtId="8" fontId="1" fillId="0" borderId="0" xfId="0" applyNumberFormat="1" applyFont="1"/>
    <xf numFmtId="8" fontId="0" fillId="0" borderId="0" xfId="0" applyNumberFormat="1"/>
    <xf numFmtId="164" fontId="2" fillId="0" borderId="0" xfId="0" applyNumberFormat="1" applyFont="1"/>
    <xf numFmtId="164" fontId="1" fillId="0" borderId="1" xfId="0" applyNumberFormat="1" applyFont="1" applyBorder="1"/>
    <xf numFmtId="3" fontId="0" fillId="0" borderId="0" xfId="0" applyNumberFormat="1"/>
    <xf numFmtId="0" fontId="2" fillId="0" borderId="0" xfId="0" applyFont="1"/>
    <xf numFmtId="0" fontId="2" fillId="0" borderId="0" xfId="0" quotePrefix="1" applyFont="1"/>
    <xf numFmtId="164" fontId="2" fillId="0" borderId="1" xfId="0" applyNumberFormat="1" applyFont="1" applyBorder="1"/>
    <xf numFmtId="38" fontId="0" fillId="0" borderId="0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HSL%20Monthly%20Spreads\2002\January%2002\Jan%2002_H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HSL%20Monthly%20Spreads\2002\January%2002\Jan02_Transc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HSL%20Monthly%20Spreads\2002\January%2002\Jan02_Tenness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 refreshError="1"/>
      <sheetData sheetId="1" refreshError="1"/>
      <sheetData sheetId="2">
        <row r="9">
          <cell r="B9">
            <v>566</v>
          </cell>
          <cell r="H9">
            <v>400</v>
          </cell>
        </row>
        <row r="10">
          <cell r="B10">
            <v>440</v>
          </cell>
          <cell r="H10">
            <v>400</v>
          </cell>
        </row>
        <row r="11">
          <cell r="B11">
            <v>3745</v>
          </cell>
          <cell r="H11">
            <v>400</v>
          </cell>
        </row>
        <row r="12">
          <cell r="B12">
            <v>3586</v>
          </cell>
          <cell r="H12">
            <v>400</v>
          </cell>
        </row>
        <row r="13">
          <cell r="B13">
            <v>1537</v>
          </cell>
          <cell r="H13">
            <v>400</v>
          </cell>
        </row>
        <row r="14">
          <cell r="B14">
            <v>3377</v>
          </cell>
          <cell r="H14">
            <v>400</v>
          </cell>
        </row>
        <row r="15">
          <cell r="B15">
            <v>3983</v>
          </cell>
          <cell r="H15">
            <v>400</v>
          </cell>
        </row>
        <row r="16">
          <cell r="B16">
            <v>3968</v>
          </cell>
          <cell r="H16">
            <v>400</v>
          </cell>
        </row>
        <row r="17">
          <cell r="B17">
            <v>3977</v>
          </cell>
          <cell r="H17">
            <v>1</v>
          </cell>
        </row>
        <row r="18">
          <cell r="B18">
            <v>2118</v>
          </cell>
          <cell r="H18">
            <v>1</v>
          </cell>
        </row>
        <row r="19">
          <cell r="B19">
            <v>4011</v>
          </cell>
          <cell r="H19">
            <v>1</v>
          </cell>
        </row>
        <row r="20">
          <cell r="B20">
            <v>3992</v>
          </cell>
          <cell r="H20">
            <v>1</v>
          </cell>
        </row>
        <row r="21">
          <cell r="B21">
            <v>3980</v>
          </cell>
          <cell r="H21">
            <v>0</v>
          </cell>
        </row>
        <row r="22">
          <cell r="B22">
            <v>3975</v>
          </cell>
          <cell r="H22">
            <v>0</v>
          </cell>
        </row>
        <row r="23">
          <cell r="B23">
            <v>3954</v>
          </cell>
          <cell r="H23">
            <v>0</v>
          </cell>
        </row>
        <row r="24">
          <cell r="B24">
            <v>3957</v>
          </cell>
          <cell r="H24">
            <v>0</v>
          </cell>
        </row>
        <row r="25">
          <cell r="B25">
            <v>3947</v>
          </cell>
          <cell r="H25">
            <v>0</v>
          </cell>
        </row>
        <row r="26">
          <cell r="B26">
            <v>3949</v>
          </cell>
          <cell r="H26">
            <v>0</v>
          </cell>
        </row>
        <row r="27">
          <cell r="B27">
            <v>3937</v>
          </cell>
          <cell r="H27">
            <v>0</v>
          </cell>
        </row>
        <row r="28">
          <cell r="B28">
            <v>3934</v>
          </cell>
          <cell r="H28">
            <v>0</v>
          </cell>
        </row>
        <row r="29">
          <cell r="B29">
            <v>3860</v>
          </cell>
          <cell r="H29">
            <v>0</v>
          </cell>
        </row>
        <row r="30">
          <cell r="B30">
            <v>2136</v>
          </cell>
          <cell r="H30">
            <v>0</v>
          </cell>
        </row>
        <row r="31">
          <cell r="B31">
            <v>3174</v>
          </cell>
          <cell r="H31">
            <v>0</v>
          </cell>
        </row>
        <row r="32">
          <cell r="B32">
            <v>3820</v>
          </cell>
          <cell r="H32">
            <v>0</v>
          </cell>
        </row>
        <row r="33">
          <cell r="B33">
            <v>3813</v>
          </cell>
          <cell r="H33">
            <v>0</v>
          </cell>
        </row>
        <row r="34">
          <cell r="B34">
            <v>3801</v>
          </cell>
          <cell r="H34">
            <v>0</v>
          </cell>
        </row>
        <row r="35">
          <cell r="B35">
            <v>3800</v>
          </cell>
          <cell r="H35">
            <v>0</v>
          </cell>
        </row>
        <row r="36">
          <cell r="B36">
            <v>3798</v>
          </cell>
          <cell r="H36">
            <v>1</v>
          </cell>
        </row>
        <row r="37">
          <cell r="B37">
            <v>3799</v>
          </cell>
          <cell r="H37">
            <v>1</v>
          </cell>
        </row>
        <row r="38">
          <cell r="B38">
            <v>3798</v>
          </cell>
          <cell r="H38">
            <v>1</v>
          </cell>
        </row>
        <row r="39">
          <cell r="B39">
            <v>3819</v>
          </cell>
          <cell r="H39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>
        <row r="10">
          <cell r="B10">
            <v>1238</v>
          </cell>
        </row>
        <row r="11">
          <cell r="B11">
            <v>1238</v>
          </cell>
        </row>
        <row r="12">
          <cell r="B12">
            <v>1238</v>
          </cell>
        </row>
        <row r="13">
          <cell r="B13">
            <v>1238</v>
          </cell>
        </row>
        <row r="14">
          <cell r="B14">
            <v>1238</v>
          </cell>
        </row>
        <row r="15">
          <cell r="B15">
            <v>1238</v>
          </cell>
        </row>
        <row r="16">
          <cell r="B16">
            <v>1238</v>
          </cell>
        </row>
        <row r="17">
          <cell r="B17">
            <v>1238</v>
          </cell>
        </row>
        <row r="18">
          <cell r="B18">
            <v>1238</v>
          </cell>
        </row>
        <row r="19">
          <cell r="B19">
            <v>1238</v>
          </cell>
        </row>
        <row r="20">
          <cell r="B20">
            <v>1238</v>
          </cell>
        </row>
        <row r="21">
          <cell r="B21">
            <v>1238</v>
          </cell>
        </row>
        <row r="22">
          <cell r="B22">
            <v>1238</v>
          </cell>
        </row>
        <row r="23">
          <cell r="B23">
            <v>1238</v>
          </cell>
        </row>
        <row r="24">
          <cell r="B24">
            <v>1238</v>
          </cell>
        </row>
        <row r="25">
          <cell r="B25">
            <v>1238</v>
          </cell>
        </row>
        <row r="26">
          <cell r="B26">
            <v>1238</v>
          </cell>
        </row>
        <row r="27">
          <cell r="B27">
            <v>1238</v>
          </cell>
        </row>
        <row r="28">
          <cell r="B28">
            <v>1238</v>
          </cell>
        </row>
        <row r="29">
          <cell r="B29">
            <v>1238</v>
          </cell>
        </row>
        <row r="30">
          <cell r="B30">
            <v>1238</v>
          </cell>
        </row>
        <row r="31">
          <cell r="B31">
            <v>1238</v>
          </cell>
        </row>
        <row r="32">
          <cell r="B32">
            <v>1238</v>
          </cell>
        </row>
        <row r="33">
          <cell r="B33">
            <v>1238</v>
          </cell>
        </row>
        <row r="34">
          <cell r="B34">
            <v>1238</v>
          </cell>
        </row>
        <row r="35">
          <cell r="B35">
            <v>1238</v>
          </cell>
        </row>
        <row r="36">
          <cell r="B36">
            <v>1238</v>
          </cell>
        </row>
        <row r="37">
          <cell r="B37">
            <v>1238</v>
          </cell>
        </row>
        <row r="38">
          <cell r="B38">
            <v>1238</v>
          </cell>
        </row>
        <row r="39">
          <cell r="B39">
            <v>1238</v>
          </cell>
        </row>
        <row r="40">
          <cell r="B40">
            <v>1238</v>
          </cell>
        </row>
      </sheetData>
      <sheetData sheetId="1"/>
      <sheetData sheetId="2">
        <row r="10">
          <cell r="Q10">
            <v>1650</v>
          </cell>
        </row>
        <row r="11">
          <cell r="Q11">
            <v>1650</v>
          </cell>
        </row>
        <row r="12">
          <cell r="Q12">
            <v>1650</v>
          </cell>
        </row>
        <row r="13">
          <cell r="Q13">
            <v>1650</v>
          </cell>
        </row>
        <row r="14">
          <cell r="Q14">
            <v>1650</v>
          </cell>
        </row>
        <row r="15">
          <cell r="Q15">
            <v>1650</v>
          </cell>
        </row>
        <row r="16">
          <cell r="Q16">
            <v>1650</v>
          </cell>
        </row>
        <row r="17">
          <cell r="Q17">
            <v>1650</v>
          </cell>
        </row>
        <row r="18">
          <cell r="Q18">
            <v>2401</v>
          </cell>
        </row>
        <row r="19">
          <cell r="Q19">
            <v>2401</v>
          </cell>
        </row>
        <row r="20">
          <cell r="Q20">
            <v>2401</v>
          </cell>
        </row>
        <row r="21">
          <cell r="Q21">
            <v>2401</v>
          </cell>
        </row>
        <row r="22">
          <cell r="Q22">
            <v>2401</v>
          </cell>
        </row>
        <row r="23">
          <cell r="Q23">
            <v>2401</v>
          </cell>
        </row>
        <row r="24">
          <cell r="Q24">
            <v>2401</v>
          </cell>
        </row>
        <row r="25">
          <cell r="Q25">
            <v>2401</v>
          </cell>
        </row>
        <row r="26">
          <cell r="Q26">
            <v>2401</v>
          </cell>
        </row>
        <row r="27">
          <cell r="Q27">
            <v>2401</v>
          </cell>
        </row>
        <row r="28">
          <cell r="Q28">
            <v>2401</v>
          </cell>
        </row>
        <row r="29">
          <cell r="Q29">
            <v>2401</v>
          </cell>
        </row>
        <row r="30">
          <cell r="Q30">
            <v>2401</v>
          </cell>
        </row>
        <row r="31">
          <cell r="Q31">
            <v>2401</v>
          </cell>
        </row>
        <row r="32">
          <cell r="Q32">
            <v>2401</v>
          </cell>
        </row>
        <row r="33">
          <cell r="Q33">
            <v>2401</v>
          </cell>
        </row>
        <row r="34">
          <cell r="Q34">
            <v>2401</v>
          </cell>
        </row>
        <row r="35">
          <cell r="Q35">
            <v>2401</v>
          </cell>
        </row>
        <row r="36">
          <cell r="Q36">
            <v>2401</v>
          </cell>
        </row>
        <row r="37">
          <cell r="Q37">
            <v>2401</v>
          </cell>
        </row>
        <row r="38">
          <cell r="Q38">
            <v>2401</v>
          </cell>
        </row>
        <row r="39">
          <cell r="Q39">
            <v>2401</v>
          </cell>
        </row>
        <row r="40">
          <cell r="Q40">
            <v>2401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Purchases 2"/>
      <sheetName val="Wellhead"/>
      <sheetName val="Sales"/>
      <sheetName val="Totals"/>
    </sheetNames>
    <sheetDataSet>
      <sheetData sheetId="0" refreshError="1"/>
      <sheetData sheetId="1" refreshError="1"/>
      <sheetData sheetId="2">
        <row r="138">
          <cell r="K138">
            <v>451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7"/>
  <sheetViews>
    <sheetView tabSelected="1" workbookViewId="0"/>
  </sheetViews>
  <sheetFormatPr defaultRowHeight="13.2" x14ac:dyDescent="0.25"/>
  <cols>
    <col min="1" max="1" width="11.88671875" bestFit="1" customWidth="1"/>
    <col min="2" max="2" width="16.88671875" bestFit="1" customWidth="1"/>
    <col min="3" max="23" width="16.88671875" style="12" bestFit="1" customWidth="1"/>
    <col min="24" max="24" width="16.88671875" style="12" customWidth="1"/>
    <col min="25" max="25" width="14.109375" bestFit="1" customWidth="1"/>
    <col min="26" max="46" width="14.109375" style="12" bestFit="1" customWidth="1"/>
    <col min="48" max="69" width="14.109375" style="12" bestFit="1" customWidth="1"/>
    <col min="71" max="92" width="16.88671875" bestFit="1" customWidth="1"/>
  </cols>
  <sheetData>
    <row r="1" spans="1:92" x14ac:dyDescent="0.25"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</row>
    <row r="2" spans="1:92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/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</row>
    <row r="3" spans="1:92" x14ac:dyDescent="0.25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/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1</v>
      </c>
      <c r="CM3" t="s">
        <v>1</v>
      </c>
      <c r="CN3" t="s">
        <v>1</v>
      </c>
    </row>
    <row r="4" spans="1:92" x14ac:dyDescent="0.25">
      <c r="A4" t="s">
        <v>5</v>
      </c>
      <c r="B4" s="1">
        <v>2.5</v>
      </c>
      <c r="C4" s="1">
        <v>2.65</v>
      </c>
      <c r="D4" s="1">
        <v>2.4900000000000002</v>
      </c>
      <c r="E4" s="1">
        <v>2.46</v>
      </c>
      <c r="F4" s="1">
        <v>2.31</v>
      </c>
      <c r="G4" s="1">
        <v>2.2549999999999999</v>
      </c>
      <c r="H4" s="2">
        <v>2.3250000000000002</v>
      </c>
      <c r="I4" s="2">
        <v>2.2400000000000002</v>
      </c>
      <c r="J4" s="2">
        <v>2.2549999999999999</v>
      </c>
      <c r="K4" s="2">
        <v>2.2400000000000002</v>
      </c>
      <c r="L4" s="2">
        <v>2.2549999999999999</v>
      </c>
      <c r="M4" s="2">
        <v>2.29</v>
      </c>
      <c r="N4" s="2">
        <v>2.31</v>
      </c>
      <c r="O4" s="2">
        <v>2.34</v>
      </c>
      <c r="P4" s="2">
        <v>2.1800000000000002</v>
      </c>
      <c r="Q4" s="2">
        <v>2.08</v>
      </c>
      <c r="R4" s="2">
        <v>2.0049999999999999</v>
      </c>
      <c r="S4" s="2">
        <v>2.0550000000000002</v>
      </c>
      <c r="T4" s="2">
        <v>1.9650000000000001</v>
      </c>
      <c r="U4" s="2">
        <v>1.9650000000000001</v>
      </c>
      <c r="V4" s="2">
        <v>1.95</v>
      </c>
      <c r="W4" s="2">
        <v>2.0499999999999998</v>
      </c>
      <c r="X4" s="2"/>
      <c r="Y4" s="1">
        <v>2.5</v>
      </c>
      <c r="Z4" s="1">
        <v>2.65</v>
      </c>
      <c r="AA4" s="1">
        <v>2.4900000000000002</v>
      </c>
      <c r="AB4" s="1">
        <v>2.46</v>
      </c>
      <c r="AC4" s="1">
        <v>2.31</v>
      </c>
      <c r="AD4" s="1">
        <v>2.2549999999999999</v>
      </c>
      <c r="AE4" s="2">
        <v>2.3250000000000002</v>
      </c>
      <c r="AF4" s="2">
        <v>2.2400000000000002</v>
      </c>
      <c r="AG4" s="2">
        <v>2.2549999999999999</v>
      </c>
      <c r="AH4" s="2">
        <v>2.2400000000000002</v>
      </c>
      <c r="AI4" s="2">
        <v>2.2549999999999999</v>
      </c>
      <c r="AJ4" s="2">
        <v>2.29</v>
      </c>
      <c r="AK4" s="2">
        <v>2.31</v>
      </c>
      <c r="AL4" s="2">
        <v>2.34</v>
      </c>
      <c r="AM4" s="2">
        <v>2.1800000000000002</v>
      </c>
      <c r="AN4" s="2">
        <v>2.08</v>
      </c>
      <c r="AO4" s="2">
        <v>2.0049999999999999</v>
      </c>
      <c r="AP4" s="2">
        <v>2.0550000000000002</v>
      </c>
      <c r="AQ4" s="2">
        <v>1.9650000000000001</v>
      </c>
      <c r="AR4" s="2">
        <v>1.9650000000000001</v>
      </c>
      <c r="AS4" s="2">
        <v>1.95</v>
      </c>
      <c r="AT4" s="2">
        <v>2.0499999999999998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S4" t="s">
        <v>16</v>
      </c>
      <c r="BT4" t="s">
        <v>16</v>
      </c>
      <c r="BU4" t="s">
        <v>16</v>
      </c>
      <c r="BV4" t="s">
        <v>16</v>
      </c>
      <c r="BW4" t="s">
        <v>16</v>
      </c>
      <c r="BX4" t="s">
        <v>16</v>
      </c>
      <c r="BY4" t="s">
        <v>16</v>
      </c>
      <c r="BZ4" t="s">
        <v>16</v>
      </c>
      <c r="CA4" t="s">
        <v>16</v>
      </c>
      <c r="CB4" t="s">
        <v>16</v>
      </c>
      <c r="CC4" t="s">
        <v>16</v>
      </c>
      <c r="CD4" t="s">
        <v>16</v>
      </c>
      <c r="CE4" t="s">
        <v>16</v>
      </c>
      <c r="CF4" t="s">
        <v>16</v>
      </c>
      <c r="CG4" t="s">
        <v>16</v>
      </c>
      <c r="CH4" t="s">
        <v>16</v>
      </c>
      <c r="CI4" t="s">
        <v>16</v>
      </c>
      <c r="CJ4" t="s">
        <v>16</v>
      </c>
      <c r="CK4" t="s">
        <v>16</v>
      </c>
      <c r="CL4" t="s">
        <v>16</v>
      </c>
      <c r="CM4" t="s">
        <v>16</v>
      </c>
      <c r="CN4" t="s">
        <v>16</v>
      </c>
    </row>
    <row r="5" spans="1:92" x14ac:dyDescent="0.25">
      <c r="A5" t="s">
        <v>6</v>
      </c>
      <c r="B5" s="3">
        <v>-0.01</v>
      </c>
      <c r="C5" s="3">
        <v>-0.01</v>
      </c>
      <c r="D5" s="3">
        <v>-0.01</v>
      </c>
      <c r="E5" s="3">
        <v>-0.01</v>
      </c>
      <c r="F5" s="3">
        <v>-0.01</v>
      </c>
      <c r="G5" s="3">
        <v>-0.01</v>
      </c>
      <c r="H5" s="3">
        <v>-0.01</v>
      </c>
      <c r="I5" s="3">
        <v>-0.01</v>
      </c>
      <c r="J5" s="3">
        <v>-0.01</v>
      </c>
      <c r="K5" s="3">
        <v>-0.01</v>
      </c>
      <c r="L5" s="3">
        <v>-0.01</v>
      </c>
      <c r="M5" s="3">
        <v>-0.01</v>
      </c>
      <c r="N5" s="3">
        <v>-0.01</v>
      </c>
      <c r="O5" s="3">
        <v>-0.01</v>
      </c>
      <c r="P5" s="3">
        <v>-0.01</v>
      </c>
      <c r="Q5" s="3">
        <v>-0.01</v>
      </c>
      <c r="R5" s="3">
        <v>-0.01</v>
      </c>
      <c r="S5" s="3">
        <v>-0.01</v>
      </c>
      <c r="T5" s="3">
        <v>-0.01</v>
      </c>
      <c r="U5" s="3">
        <v>-0.01</v>
      </c>
      <c r="V5" s="3">
        <v>-0.01</v>
      </c>
      <c r="W5" s="3">
        <v>-0.01</v>
      </c>
      <c r="X5" s="3"/>
      <c r="Y5" s="3">
        <v>-0.01</v>
      </c>
      <c r="Z5" s="3">
        <v>-0.01</v>
      </c>
      <c r="AA5" s="3">
        <v>-0.01</v>
      </c>
      <c r="AB5" s="3">
        <v>-0.01</v>
      </c>
      <c r="AC5" s="3">
        <v>-0.01</v>
      </c>
      <c r="AD5" s="3">
        <v>-0.01</v>
      </c>
      <c r="AE5" s="3">
        <v>-0.01</v>
      </c>
      <c r="AF5" s="3">
        <v>-0.01</v>
      </c>
      <c r="AG5" s="3">
        <v>-0.01</v>
      </c>
      <c r="AH5" s="3">
        <v>-0.01</v>
      </c>
      <c r="AI5" s="3">
        <v>-0.01</v>
      </c>
      <c r="AJ5" s="3">
        <v>-0.01</v>
      </c>
      <c r="AK5" s="3">
        <v>-0.01</v>
      </c>
      <c r="AL5" s="3">
        <v>-0.01</v>
      </c>
      <c r="AM5" s="3">
        <v>-0.01</v>
      </c>
      <c r="AN5" s="3">
        <v>-0.01</v>
      </c>
      <c r="AO5" s="3">
        <v>-0.01</v>
      </c>
      <c r="AP5" s="3">
        <v>-0.01</v>
      </c>
      <c r="AQ5" s="3">
        <v>-0.01</v>
      </c>
      <c r="AR5" s="3">
        <v>-0.01</v>
      </c>
      <c r="AS5" s="3">
        <v>-0.01</v>
      </c>
      <c r="AT5" s="3">
        <v>-0.01</v>
      </c>
      <c r="AV5" t="s">
        <v>15</v>
      </c>
      <c r="AW5" t="s">
        <v>15</v>
      </c>
      <c r="AX5" t="s">
        <v>15</v>
      </c>
      <c r="AY5" t="s">
        <v>15</v>
      </c>
      <c r="AZ5" t="s">
        <v>15</v>
      </c>
      <c r="BA5" t="s">
        <v>15</v>
      </c>
      <c r="BB5" t="s">
        <v>15</v>
      </c>
      <c r="BC5" t="s">
        <v>15</v>
      </c>
      <c r="BD5" t="s">
        <v>15</v>
      </c>
      <c r="BE5" t="s">
        <v>15</v>
      </c>
      <c r="BF5" t="s">
        <v>15</v>
      </c>
      <c r="BG5" t="s">
        <v>15</v>
      </c>
      <c r="BH5" t="s">
        <v>15</v>
      </c>
      <c r="BI5" t="s">
        <v>15</v>
      </c>
      <c r="BJ5" t="s">
        <v>15</v>
      </c>
      <c r="BK5" t="s">
        <v>15</v>
      </c>
      <c r="BL5" t="s">
        <v>15</v>
      </c>
      <c r="BM5" t="s">
        <v>15</v>
      </c>
      <c r="BN5" t="s">
        <v>15</v>
      </c>
      <c r="BO5" t="s">
        <v>15</v>
      </c>
      <c r="BP5" t="s">
        <v>15</v>
      </c>
      <c r="BQ5" t="s">
        <v>15</v>
      </c>
      <c r="BS5" t="s">
        <v>17</v>
      </c>
      <c r="BT5" t="s">
        <v>17</v>
      </c>
      <c r="BU5" t="s">
        <v>17</v>
      </c>
      <c r="BV5" t="s">
        <v>17</v>
      </c>
      <c r="BW5" t="s">
        <v>17</v>
      </c>
      <c r="BX5" t="s">
        <v>17</v>
      </c>
      <c r="BY5" t="s">
        <v>17</v>
      </c>
      <c r="BZ5" t="s">
        <v>17</v>
      </c>
      <c r="CA5" t="s">
        <v>17</v>
      </c>
      <c r="CB5" t="s">
        <v>17</v>
      </c>
      <c r="CC5" t="s">
        <v>17</v>
      </c>
      <c r="CD5" t="s">
        <v>17</v>
      </c>
      <c r="CE5" t="s">
        <v>17</v>
      </c>
      <c r="CF5" t="s">
        <v>17</v>
      </c>
      <c r="CG5" t="s">
        <v>17</v>
      </c>
      <c r="CH5" t="s">
        <v>17</v>
      </c>
      <c r="CI5" t="s">
        <v>17</v>
      </c>
      <c r="CJ5" t="s">
        <v>17</v>
      </c>
      <c r="CK5" t="s">
        <v>17</v>
      </c>
      <c r="CL5" t="s">
        <v>17</v>
      </c>
      <c r="CM5" t="s">
        <v>17</v>
      </c>
      <c r="CN5" t="s">
        <v>17</v>
      </c>
    </row>
    <row r="6" spans="1:9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V6">
        <v>2252</v>
      </c>
      <c r="AW6">
        <v>2252</v>
      </c>
      <c r="AX6">
        <v>2252</v>
      </c>
      <c r="AY6">
        <v>2252</v>
      </c>
      <c r="AZ6">
        <v>2252</v>
      </c>
      <c r="BA6">
        <v>2252</v>
      </c>
      <c r="BB6">
        <v>2252</v>
      </c>
      <c r="BC6">
        <v>2252</v>
      </c>
      <c r="BD6">
        <v>2252</v>
      </c>
      <c r="BE6">
        <v>2252</v>
      </c>
      <c r="BF6">
        <v>2252</v>
      </c>
      <c r="BG6">
        <v>2252</v>
      </c>
      <c r="BH6">
        <v>2252</v>
      </c>
      <c r="BI6">
        <v>2252</v>
      </c>
      <c r="BJ6">
        <v>2252</v>
      </c>
      <c r="BK6">
        <v>2252</v>
      </c>
      <c r="BL6">
        <v>2252</v>
      </c>
      <c r="BM6">
        <v>2252</v>
      </c>
      <c r="BN6">
        <v>2252</v>
      </c>
      <c r="BO6">
        <v>2252</v>
      </c>
      <c r="BP6">
        <v>2252</v>
      </c>
      <c r="BQ6">
        <v>2252</v>
      </c>
      <c r="BS6" s="20" t="s">
        <v>18</v>
      </c>
      <c r="BT6" s="20" t="s">
        <v>18</v>
      </c>
      <c r="BU6" s="20" t="s">
        <v>18</v>
      </c>
      <c r="BV6" s="20" t="s">
        <v>18</v>
      </c>
      <c r="BW6" s="20" t="s">
        <v>18</v>
      </c>
      <c r="BX6" s="20" t="s">
        <v>18</v>
      </c>
      <c r="BY6" s="20" t="s">
        <v>18</v>
      </c>
      <c r="BZ6" s="20" t="s">
        <v>18</v>
      </c>
      <c r="CA6" s="20" t="s">
        <v>18</v>
      </c>
      <c r="CB6" s="20" t="s">
        <v>18</v>
      </c>
      <c r="CC6" s="20" t="s">
        <v>18</v>
      </c>
      <c r="CD6" s="20" t="s">
        <v>18</v>
      </c>
      <c r="CE6" s="20" t="s">
        <v>18</v>
      </c>
      <c r="CF6" s="20" t="s">
        <v>18</v>
      </c>
      <c r="CG6" s="20" t="s">
        <v>18</v>
      </c>
      <c r="CH6" s="20" t="s">
        <v>18</v>
      </c>
      <c r="CI6" s="20" t="s">
        <v>18</v>
      </c>
      <c r="CJ6" s="20" t="s">
        <v>18</v>
      </c>
      <c r="CK6" s="20" t="s">
        <v>18</v>
      </c>
      <c r="CL6" s="20" t="s">
        <v>18</v>
      </c>
      <c r="CM6" s="20" t="s">
        <v>18</v>
      </c>
      <c r="CN6" s="20" t="s">
        <v>18</v>
      </c>
    </row>
    <row r="7" spans="1:92" x14ac:dyDescent="0.25">
      <c r="A7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/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V7" s="1">
        <v>2.65</v>
      </c>
      <c r="AW7" s="1">
        <v>2.8149999999999999</v>
      </c>
      <c r="AX7" s="1">
        <v>2.605</v>
      </c>
      <c r="AY7" s="1">
        <v>2.56</v>
      </c>
      <c r="AZ7" s="1">
        <v>2.44</v>
      </c>
      <c r="BA7" s="1">
        <v>2.4049999999999998</v>
      </c>
      <c r="BB7" s="1">
        <v>2.4750000000000001</v>
      </c>
      <c r="BC7" s="1">
        <v>2.3849999999999998</v>
      </c>
      <c r="BD7" s="1">
        <v>2.375</v>
      </c>
      <c r="BE7" s="1">
        <v>2.3650000000000002</v>
      </c>
      <c r="BF7" s="1">
        <v>2.4</v>
      </c>
      <c r="BG7" s="1">
        <v>2.4300000000000002</v>
      </c>
      <c r="BH7" s="1">
        <v>2.44</v>
      </c>
      <c r="BI7" s="1">
        <v>2.4449999999999998</v>
      </c>
      <c r="BJ7" s="1">
        <v>2.2999999999999998</v>
      </c>
      <c r="BK7" s="1">
        <v>2.2349999999999999</v>
      </c>
      <c r="BL7" s="1">
        <v>2.1349999999999998</v>
      </c>
      <c r="BM7" s="1">
        <v>2.16</v>
      </c>
      <c r="BN7" s="1">
        <v>2.06</v>
      </c>
      <c r="BO7" s="16">
        <v>2.0550000000000002</v>
      </c>
      <c r="BP7" s="16">
        <v>2.06</v>
      </c>
      <c r="BQ7" s="16">
        <v>2.125</v>
      </c>
      <c r="BS7" s="1">
        <v>2.5299999999999998</v>
      </c>
      <c r="BT7" s="1">
        <v>2.6949999999999998</v>
      </c>
      <c r="BU7" s="1">
        <v>2.4900000000000002</v>
      </c>
      <c r="BV7" s="1">
        <v>2.4550000000000001</v>
      </c>
      <c r="BW7" s="1">
        <v>2.3199999999999998</v>
      </c>
      <c r="BX7" s="1">
        <v>2.2599999999999998</v>
      </c>
      <c r="BY7" s="1">
        <v>2.35</v>
      </c>
      <c r="BZ7" s="1">
        <v>2.2549999999999999</v>
      </c>
      <c r="CA7" s="1">
        <v>2.2400000000000002</v>
      </c>
      <c r="CB7" s="1">
        <v>2.23</v>
      </c>
      <c r="CC7" s="1">
        <v>2.2549999999999999</v>
      </c>
      <c r="CD7" s="1">
        <v>2.31</v>
      </c>
      <c r="CE7" s="1">
        <v>2.3199999999999998</v>
      </c>
      <c r="CF7" s="1">
        <v>2.35</v>
      </c>
      <c r="CG7" s="1">
        <v>2.2050000000000001</v>
      </c>
      <c r="CH7" s="1">
        <v>2.11</v>
      </c>
      <c r="CI7" s="1">
        <v>2.02</v>
      </c>
      <c r="CJ7" s="1">
        <v>2.0550000000000002</v>
      </c>
      <c r="CK7" s="1">
        <v>1.97</v>
      </c>
      <c r="CL7" s="16">
        <v>1.97</v>
      </c>
      <c r="CM7" s="16">
        <v>1.9650000000000001</v>
      </c>
      <c r="CN7" s="16">
        <v>2.06</v>
      </c>
    </row>
    <row r="8" spans="1:9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V8" s="3">
        <v>-0.01</v>
      </c>
      <c r="AW8" s="3">
        <v>-0.01</v>
      </c>
      <c r="AX8" s="3">
        <v>-0.01</v>
      </c>
      <c r="AY8" s="3">
        <v>-0.01</v>
      </c>
      <c r="AZ8" s="3">
        <v>-0.01</v>
      </c>
      <c r="BA8" s="3">
        <v>-0.01</v>
      </c>
      <c r="BB8" s="3">
        <v>-0.01</v>
      </c>
      <c r="BC8" s="3">
        <v>-0.01</v>
      </c>
      <c r="BD8" s="3">
        <v>-0.01</v>
      </c>
      <c r="BE8" s="3">
        <v>-0.01</v>
      </c>
      <c r="BF8" s="3">
        <v>-0.01</v>
      </c>
      <c r="BG8" s="3">
        <v>-0.01</v>
      </c>
      <c r="BH8" s="3">
        <v>-0.01</v>
      </c>
      <c r="BI8" s="3">
        <v>-0.01</v>
      </c>
      <c r="BJ8" s="3">
        <v>-0.01</v>
      </c>
      <c r="BK8" s="3">
        <v>-0.01</v>
      </c>
      <c r="BL8" s="3">
        <v>-0.01</v>
      </c>
      <c r="BM8" s="3">
        <v>-0.01</v>
      </c>
      <c r="BN8" s="3">
        <v>-0.01</v>
      </c>
      <c r="BO8" s="3">
        <v>-0.01</v>
      </c>
      <c r="BP8" s="3">
        <v>-0.01</v>
      </c>
      <c r="BQ8" s="3">
        <v>-0.01</v>
      </c>
      <c r="BS8" s="1">
        <v>-0.01</v>
      </c>
      <c r="BT8" s="1">
        <v>-0.01</v>
      </c>
      <c r="BU8" s="1">
        <v>-0.01</v>
      </c>
      <c r="BV8" s="1">
        <v>-0.01</v>
      </c>
      <c r="BW8" s="1">
        <v>-0.01</v>
      </c>
      <c r="BX8" s="1">
        <v>-0.01</v>
      </c>
      <c r="BY8" s="1">
        <v>-0.01</v>
      </c>
      <c r="BZ8" s="1">
        <v>-0.01</v>
      </c>
      <c r="CA8" s="1">
        <v>-0.01</v>
      </c>
      <c r="CB8" s="1">
        <v>-0.01</v>
      </c>
      <c r="CC8" s="1">
        <v>-0.01</v>
      </c>
      <c r="CD8" s="1">
        <v>-0.01</v>
      </c>
      <c r="CE8" s="1">
        <v>-0.01</v>
      </c>
      <c r="CF8" s="1">
        <v>-0.01</v>
      </c>
      <c r="CG8" s="1">
        <v>-0.01</v>
      </c>
      <c r="CH8" s="1">
        <v>-0.01</v>
      </c>
      <c r="CI8" s="1">
        <v>-0.01</v>
      </c>
      <c r="CJ8" s="1">
        <v>-0.01</v>
      </c>
      <c r="CK8" s="1">
        <v>-0.01</v>
      </c>
      <c r="CL8" s="1">
        <v>-0.01</v>
      </c>
      <c r="CM8" s="1">
        <v>-0.01</v>
      </c>
      <c r="CN8" s="1">
        <v>-0.01</v>
      </c>
    </row>
    <row r="9" spans="1:92" x14ac:dyDescent="0.25">
      <c r="A9" t="s">
        <v>10</v>
      </c>
      <c r="B9" s="3">
        <f>0.0499*1.01</f>
        <v>5.0398999999999999E-2</v>
      </c>
      <c r="C9" s="3">
        <f t="shared" ref="C9:AT9" si="0">0.0499*1.01</f>
        <v>5.0398999999999999E-2</v>
      </c>
      <c r="D9" s="3">
        <f t="shared" si="0"/>
        <v>5.0398999999999999E-2</v>
      </c>
      <c r="E9" s="3">
        <f t="shared" si="0"/>
        <v>5.0398999999999999E-2</v>
      </c>
      <c r="F9" s="3">
        <f t="shared" si="0"/>
        <v>5.0398999999999999E-2</v>
      </c>
      <c r="G9" s="3">
        <f t="shared" si="0"/>
        <v>5.0398999999999999E-2</v>
      </c>
      <c r="H9" s="3">
        <f t="shared" si="0"/>
        <v>5.0398999999999999E-2</v>
      </c>
      <c r="I9" s="3">
        <f t="shared" si="0"/>
        <v>5.0398999999999999E-2</v>
      </c>
      <c r="J9" s="3">
        <f t="shared" si="0"/>
        <v>5.0398999999999999E-2</v>
      </c>
      <c r="K9" s="3">
        <f t="shared" si="0"/>
        <v>5.0398999999999999E-2</v>
      </c>
      <c r="L9" s="3">
        <f t="shared" si="0"/>
        <v>5.0398999999999999E-2</v>
      </c>
      <c r="M9" s="3">
        <f t="shared" si="0"/>
        <v>5.0398999999999999E-2</v>
      </c>
      <c r="N9" s="3">
        <f t="shared" si="0"/>
        <v>5.0398999999999999E-2</v>
      </c>
      <c r="O9" s="3">
        <f t="shared" si="0"/>
        <v>5.0398999999999999E-2</v>
      </c>
      <c r="P9" s="3">
        <f t="shared" si="0"/>
        <v>5.0398999999999999E-2</v>
      </c>
      <c r="Q9" s="3">
        <f t="shared" si="0"/>
        <v>5.0398999999999999E-2</v>
      </c>
      <c r="R9" s="3">
        <f t="shared" si="0"/>
        <v>5.0398999999999999E-2</v>
      </c>
      <c r="S9" s="3">
        <f t="shared" si="0"/>
        <v>5.0398999999999999E-2</v>
      </c>
      <c r="T9" s="3">
        <f t="shared" si="0"/>
        <v>5.0398999999999999E-2</v>
      </c>
      <c r="U9" s="3">
        <f t="shared" si="0"/>
        <v>5.0398999999999999E-2</v>
      </c>
      <c r="V9" s="3">
        <f t="shared" si="0"/>
        <v>5.0398999999999999E-2</v>
      </c>
      <c r="W9" s="3">
        <f t="shared" si="0"/>
        <v>5.0398999999999999E-2</v>
      </c>
      <c r="X9" s="3"/>
      <c r="Y9" s="3">
        <f t="shared" si="0"/>
        <v>5.0398999999999999E-2</v>
      </c>
      <c r="Z9" s="3">
        <f t="shared" si="0"/>
        <v>5.0398999999999999E-2</v>
      </c>
      <c r="AA9" s="3">
        <f t="shared" si="0"/>
        <v>5.0398999999999999E-2</v>
      </c>
      <c r="AB9" s="3">
        <f t="shared" si="0"/>
        <v>5.0398999999999999E-2</v>
      </c>
      <c r="AC9" s="3">
        <f t="shared" si="0"/>
        <v>5.0398999999999999E-2</v>
      </c>
      <c r="AD9" s="3">
        <f t="shared" si="0"/>
        <v>5.0398999999999999E-2</v>
      </c>
      <c r="AE9" s="3">
        <f t="shared" si="0"/>
        <v>5.0398999999999999E-2</v>
      </c>
      <c r="AF9" s="3">
        <f t="shared" si="0"/>
        <v>5.0398999999999999E-2</v>
      </c>
      <c r="AG9" s="3">
        <f t="shared" si="0"/>
        <v>5.0398999999999999E-2</v>
      </c>
      <c r="AH9" s="3">
        <f t="shared" si="0"/>
        <v>5.0398999999999999E-2</v>
      </c>
      <c r="AI9" s="3">
        <f t="shared" si="0"/>
        <v>5.0398999999999999E-2</v>
      </c>
      <c r="AJ9" s="3">
        <f t="shared" si="0"/>
        <v>5.0398999999999999E-2</v>
      </c>
      <c r="AK9" s="3">
        <f t="shared" si="0"/>
        <v>5.0398999999999999E-2</v>
      </c>
      <c r="AL9" s="3">
        <f t="shared" si="0"/>
        <v>5.0398999999999999E-2</v>
      </c>
      <c r="AM9" s="3">
        <f t="shared" si="0"/>
        <v>5.0398999999999999E-2</v>
      </c>
      <c r="AN9" s="3">
        <f t="shared" si="0"/>
        <v>5.0398999999999999E-2</v>
      </c>
      <c r="AO9" s="3">
        <f t="shared" si="0"/>
        <v>5.0398999999999999E-2</v>
      </c>
      <c r="AP9" s="3">
        <f t="shared" si="0"/>
        <v>5.0398999999999999E-2</v>
      </c>
      <c r="AQ9" s="3">
        <f t="shared" si="0"/>
        <v>5.0398999999999999E-2</v>
      </c>
      <c r="AR9" s="3">
        <f t="shared" si="0"/>
        <v>5.0398999999999999E-2</v>
      </c>
      <c r="AS9" s="3">
        <f t="shared" si="0"/>
        <v>5.0398999999999999E-2</v>
      </c>
      <c r="AT9" s="3">
        <f t="shared" si="0"/>
        <v>5.0398999999999999E-2</v>
      </c>
      <c r="AV9" s="3">
        <v>0.10290000000000001</v>
      </c>
      <c r="AW9" s="3">
        <v>0.10290000000000001</v>
      </c>
      <c r="AX9" s="3">
        <v>0.10290000000000001</v>
      </c>
      <c r="AY9" s="3">
        <v>0.10290000000000001</v>
      </c>
      <c r="AZ9" s="3">
        <v>0.10290000000000001</v>
      </c>
      <c r="BA9" s="3">
        <v>0.10290000000000001</v>
      </c>
      <c r="BB9" s="3">
        <v>0.10290000000000001</v>
      </c>
      <c r="BC9" s="3">
        <v>0.10290000000000001</v>
      </c>
      <c r="BD9" s="3">
        <v>0.10290000000000001</v>
      </c>
      <c r="BE9" s="3">
        <v>0.10290000000000001</v>
      </c>
      <c r="BF9" s="3">
        <v>0.10290000000000001</v>
      </c>
      <c r="BG9" s="3">
        <v>0.10290000000000001</v>
      </c>
      <c r="BH9" s="3">
        <v>0.10290000000000001</v>
      </c>
      <c r="BI9" s="3">
        <v>0.10290000000000001</v>
      </c>
      <c r="BJ9" s="3">
        <v>0.10290000000000001</v>
      </c>
      <c r="BK9" s="3">
        <v>0.10290000000000001</v>
      </c>
      <c r="BL9" s="3">
        <v>0.10290000000000001</v>
      </c>
      <c r="BM9" s="3">
        <v>0.10290000000000001</v>
      </c>
      <c r="BN9" s="3">
        <v>0.10290000000000001</v>
      </c>
      <c r="BO9" s="3">
        <v>0.10290000000000001</v>
      </c>
      <c r="BP9" s="3">
        <v>0.10290000000000001</v>
      </c>
      <c r="BQ9" s="3">
        <v>0.10290000000000001</v>
      </c>
      <c r="BS9" s="3">
        <v>0.15229999999999999</v>
      </c>
      <c r="BT9" s="3">
        <v>0.15229999999999999</v>
      </c>
      <c r="BU9" s="3">
        <v>0.15229999999999999</v>
      </c>
      <c r="BV9" s="3">
        <v>0.15229999999999999</v>
      </c>
      <c r="BW9" s="3">
        <v>0.15229999999999999</v>
      </c>
      <c r="BX9" s="3">
        <v>0.15229999999999999</v>
      </c>
      <c r="BY9" s="3">
        <v>0.15229999999999999</v>
      </c>
      <c r="BZ9" s="3">
        <v>0.15229999999999999</v>
      </c>
      <c r="CA9" s="3">
        <v>0.15229999999999999</v>
      </c>
      <c r="CB9" s="3">
        <v>0.15229999999999999</v>
      </c>
      <c r="CC9" s="3">
        <v>0.15229999999999999</v>
      </c>
      <c r="CD9" s="3">
        <v>0.15229999999999999</v>
      </c>
      <c r="CE9" s="3">
        <v>0.15229999999999999</v>
      </c>
      <c r="CF9" s="3">
        <v>0.15229999999999999</v>
      </c>
      <c r="CG9" s="3">
        <v>0.15229999999999999</v>
      </c>
      <c r="CH9" s="3">
        <v>0.15229999999999999</v>
      </c>
      <c r="CI9" s="3">
        <v>0.15229999999999999</v>
      </c>
      <c r="CJ9" s="3">
        <v>0.15229999999999999</v>
      </c>
      <c r="CK9" s="3">
        <v>0.15229999999999999</v>
      </c>
      <c r="CL9" s="3">
        <v>0.15229999999999999</v>
      </c>
      <c r="CM9" s="3">
        <v>0.15229999999999999</v>
      </c>
      <c r="CN9" s="3">
        <v>0.15229999999999999</v>
      </c>
    </row>
    <row r="10" spans="1:92" x14ac:dyDescent="0.25">
      <c r="A10" t="s">
        <v>11</v>
      </c>
      <c r="B10" s="4">
        <v>0.01</v>
      </c>
      <c r="C10" s="4">
        <v>0.01</v>
      </c>
      <c r="D10" s="4">
        <v>0.01</v>
      </c>
      <c r="E10" s="4">
        <v>0.01</v>
      </c>
      <c r="F10" s="4">
        <v>0.01</v>
      </c>
      <c r="G10" s="4">
        <v>0.01</v>
      </c>
      <c r="H10" s="4">
        <v>0.01</v>
      </c>
      <c r="I10" s="4">
        <v>0.01</v>
      </c>
      <c r="J10" s="4">
        <v>0.01</v>
      </c>
      <c r="K10" s="4">
        <v>0.01</v>
      </c>
      <c r="L10" s="4">
        <v>0.01</v>
      </c>
      <c r="M10" s="4">
        <v>0.01</v>
      </c>
      <c r="N10" s="4">
        <v>0.01</v>
      </c>
      <c r="O10" s="4">
        <v>0.01</v>
      </c>
      <c r="P10" s="4">
        <v>0.01</v>
      </c>
      <c r="Q10" s="4">
        <v>0.01</v>
      </c>
      <c r="R10" s="4">
        <v>0.01</v>
      </c>
      <c r="S10" s="4">
        <v>0.01</v>
      </c>
      <c r="T10" s="4">
        <v>0.01</v>
      </c>
      <c r="U10" s="4">
        <v>0.01</v>
      </c>
      <c r="V10" s="4">
        <v>0.01</v>
      </c>
      <c r="W10" s="4">
        <v>0.01</v>
      </c>
      <c r="X10" s="4"/>
      <c r="Y10" s="4">
        <v>0.01</v>
      </c>
      <c r="Z10" s="4">
        <v>0.01</v>
      </c>
      <c r="AA10" s="4">
        <v>0.01</v>
      </c>
      <c r="AB10" s="4">
        <v>0.01</v>
      </c>
      <c r="AC10" s="4">
        <v>0.01</v>
      </c>
      <c r="AD10" s="4">
        <v>0.01</v>
      </c>
      <c r="AE10" s="4">
        <v>0.01</v>
      </c>
      <c r="AF10" s="4">
        <v>0.01</v>
      </c>
      <c r="AG10" s="4">
        <v>0.01</v>
      </c>
      <c r="AH10" s="4">
        <v>0.01</v>
      </c>
      <c r="AI10" s="4">
        <v>0.01</v>
      </c>
      <c r="AJ10" s="4">
        <v>0.01</v>
      </c>
      <c r="AK10" s="4">
        <v>0.01</v>
      </c>
      <c r="AL10" s="4">
        <v>0.01</v>
      </c>
      <c r="AM10" s="4">
        <v>0.01</v>
      </c>
      <c r="AN10" s="4">
        <v>0.01</v>
      </c>
      <c r="AO10" s="4">
        <v>0.01</v>
      </c>
      <c r="AP10" s="4">
        <v>0.01</v>
      </c>
      <c r="AQ10" s="4">
        <v>0.01</v>
      </c>
      <c r="AR10" s="4">
        <v>0.01</v>
      </c>
      <c r="AS10" s="4">
        <v>0.01</v>
      </c>
      <c r="AT10" s="4">
        <v>0.01</v>
      </c>
      <c r="AV10" s="4">
        <v>4.4000000000000003E-3</v>
      </c>
      <c r="AW10" s="4">
        <v>4.4000000000000003E-3</v>
      </c>
      <c r="AX10" s="4">
        <v>4.4000000000000003E-3</v>
      </c>
      <c r="AY10" s="4">
        <v>4.4000000000000003E-3</v>
      </c>
      <c r="AZ10" s="4">
        <v>4.4000000000000003E-3</v>
      </c>
      <c r="BA10" s="4">
        <v>4.4000000000000003E-3</v>
      </c>
      <c r="BB10" s="4">
        <v>4.4000000000000003E-3</v>
      </c>
      <c r="BC10" s="4">
        <v>4.4000000000000003E-3</v>
      </c>
      <c r="BD10" s="4">
        <v>4.4000000000000003E-3</v>
      </c>
      <c r="BE10" s="4">
        <v>4.4000000000000003E-3</v>
      </c>
      <c r="BF10" s="4">
        <v>4.4000000000000003E-3</v>
      </c>
      <c r="BG10" s="4">
        <v>4.4000000000000003E-3</v>
      </c>
      <c r="BH10" s="4">
        <v>4.4000000000000003E-3</v>
      </c>
      <c r="BI10" s="4">
        <v>4.4000000000000003E-3</v>
      </c>
      <c r="BJ10" s="4">
        <v>4.4000000000000003E-3</v>
      </c>
      <c r="BK10" s="4">
        <v>4.4000000000000003E-3</v>
      </c>
      <c r="BL10" s="4">
        <v>4.4000000000000003E-3</v>
      </c>
      <c r="BM10" s="4">
        <v>4.4000000000000003E-3</v>
      </c>
      <c r="BN10" s="4">
        <v>4.4000000000000003E-3</v>
      </c>
      <c r="BO10" s="4">
        <v>4.4000000000000003E-3</v>
      </c>
      <c r="BP10" s="4">
        <v>4.4000000000000003E-3</v>
      </c>
      <c r="BQ10" s="4">
        <v>4.4000000000000003E-3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</row>
    <row r="11" spans="1:92" x14ac:dyDescent="0.25">
      <c r="A11" t="s">
        <v>12</v>
      </c>
      <c r="B11" s="5">
        <f t="shared" ref="B11:U11" si="1">+((((B4+B5-B6)*(1-B7))-B8-B9)*(1-B10))</f>
        <v>2.4152049900000003</v>
      </c>
      <c r="C11" s="5">
        <f t="shared" si="1"/>
        <v>2.5637049900000002</v>
      </c>
      <c r="D11" s="5">
        <f t="shared" si="1"/>
        <v>2.4053049900000003</v>
      </c>
      <c r="E11" s="5">
        <f t="shared" si="1"/>
        <v>2.3756049900000002</v>
      </c>
      <c r="F11" s="5">
        <f t="shared" si="1"/>
        <v>2.22710499</v>
      </c>
      <c r="G11" s="5">
        <f t="shared" si="1"/>
        <v>2.1726549899999998</v>
      </c>
      <c r="H11" s="5">
        <f t="shared" si="1"/>
        <v>2.2419549900000004</v>
      </c>
      <c r="I11" s="5">
        <f t="shared" si="1"/>
        <v>2.1578049900000003</v>
      </c>
      <c r="J11" s="5">
        <f t="shared" si="1"/>
        <v>2.1726549899999998</v>
      </c>
      <c r="K11" s="5">
        <f t="shared" si="1"/>
        <v>2.1578049900000003</v>
      </c>
      <c r="L11" s="5">
        <f t="shared" si="1"/>
        <v>2.1726549899999998</v>
      </c>
      <c r="M11" s="5">
        <f t="shared" si="1"/>
        <v>2.2073049900000004</v>
      </c>
      <c r="N11" s="5">
        <f t="shared" si="1"/>
        <v>2.22710499</v>
      </c>
      <c r="O11" s="5">
        <f t="shared" si="1"/>
        <v>2.25680499</v>
      </c>
      <c r="P11" s="5">
        <f t="shared" si="1"/>
        <v>2.0984049900000001</v>
      </c>
      <c r="Q11" s="5">
        <f t="shared" si="1"/>
        <v>1.9994049900000002</v>
      </c>
      <c r="R11" s="5">
        <f t="shared" si="1"/>
        <v>1.9251549899999998</v>
      </c>
      <c r="S11" s="5">
        <f t="shared" si="1"/>
        <v>1.9746549900000003</v>
      </c>
      <c r="T11" s="5">
        <f t="shared" si="1"/>
        <v>1.8855549899999999</v>
      </c>
      <c r="U11" s="5">
        <f t="shared" si="1"/>
        <v>1.8855549899999999</v>
      </c>
      <c r="V11" s="5">
        <f>+((((V4+V5-V6)*(1-V7))-V8-V9)*(1-V10))</f>
        <v>1.8707049899999999</v>
      </c>
      <c r="W11" s="5">
        <f>+((((W4+W5-W6)*(1-W7))-W8-W9)*(1-W10))</f>
        <v>1.9697049899999999</v>
      </c>
      <c r="X11" s="5"/>
      <c r="Y11" s="5">
        <f t="shared" ref="Y11:AR11" si="2">+((((Y4+Y5-Y6)*(1-Y7))-Y8-Y9)*(1-Y10))</f>
        <v>2.4152049900000003</v>
      </c>
      <c r="Z11" s="5">
        <f t="shared" si="2"/>
        <v>2.5637049900000002</v>
      </c>
      <c r="AA11" s="5">
        <f t="shared" si="2"/>
        <v>2.4053049900000003</v>
      </c>
      <c r="AB11" s="5">
        <f t="shared" si="2"/>
        <v>2.3756049900000002</v>
      </c>
      <c r="AC11" s="5">
        <f t="shared" si="2"/>
        <v>2.22710499</v>
      </c>
      <c r="AD11" s="5">
        <f t="shared" si="2"/>
        <v>2.1726549899999998</v>
      </c>
      <c r="AE11" s="5">
        <f t="shared" si="2"/>
        <v>2.2419549900000004</v>
      </c>
      <c r="AF11" s="5">
        <f t="shared" si="2"/>
        <v>2.1578049900000003</v>
      </c>
      <c r="AG11" s="5">
        <f t="shared" si="2"/>
        <v>2.1726549899999998</v>
      </c>
      <c r="AH11" s="5">
        <f t="shared" si="2"/>
        <v>2.1578049900000003</v>
      </c>
      <c r="AI11" s="5">
        <f t="shared" si="2"/>
        <v>2.1726549899999998</v>
      </c>
      <c r="AJ11" s="5">
        <f t="shared" si="2"/>
        <v>2.2073049900000004</v>
      </c>
      <c r="AK11" s="5">
        <f t="shared" si="2"/>
        <v>2.22710499</v>
      </c>
      <c r="AL11" s="5">
        <f t="shared" si="2"/>
        <v>2.25680499</v>
      </c>
      <c r="AM11" s="5">
        <f t="shared" si="2"/>
        <v>2.0984049900000001</v>
      </c>
      <c r="AN11" s="5">
        <f t="shared" si="2"/>
        <v>1.9994049900000002</v>
      </c>
      <c r="AO11" s="5">
        <f t="shared" si="2"/>
        <v>1.9251549899999998</v>
      </c>
      <c r="AP11" s="5">
        <f t="shared" si="2"/>
        <v>1.9746549900000003</v>
      </c>
      <c r="AQ11" s="5">
        <f t="shared" si="2"/>
        <v>1.8855549899999999</v>
      </c>
      <c r="AR11" s="5">
        <f t="shared" si="2"/>
        <v>1.8855549899999999</v>
      </c>
      <c r="AS11" s="5">
        <f>+((((AS4+AS5-AS6)*(1-AS7))-AS8-AS9)*(1-AS10))</f>
        <v>1.8707049899999999</v>
      </c>
      <c r="AT11" s="5">
        <f>+((((AT4+AT5-AT6)*(1-AT7))-AT8-AT9)*(1-AT10))</f>
        <v>1.9697049899999999</v>
      </c>
      <c r="AV11" s="17">
        <f t="shared" ref="AV11:BO11" si="3">(AV7+AV8-AV9)*(1-AV10)</f>
        <v>2.5259367600000004</v>
      </c>
      <c r="AW11" s="17">
        <f t="shared" si="3"/>
        <v>2.6902107600000003</v>
      </c>
      <c r="AX11" s="17">
        <f t="shared" si="3"/>
        <v>2.4811347600000002</v>
      </c>
      <c r="AY11" s="17">
        <f t="shared" si="3"/>
        <v>2.4363327600000004</v>
      </c>
      <c r="AZ11" s="17">
        <f t="shared" si="3"/>
        <v>2.3168607600000004</v>
      </c>
      <c r="BA11" s="17">
        <f t="shared" si="3"/>
        <v>2.28201476</v>
      </c>
      <c r="BB11" s="17">
        <f t="shared" si="3"/>
        <v>2.3517067600000003</v>
      </c>
      <c r="BC11" s="17">
        <f t="shared" si="3"/>
        <v>2.2621027599999999</v>
      </c>
      <c r="BD11" s="17">
        <f t="shared" si="3"/>
        <v>2.2521467600000005</v>
      </c>
      <c r="BE11" s="17">
        <f t="shared" si="3"/>
        <v>2.2421907600000006</v>
      </c>
      <c r="BF11" s="17">
        <f t="shared" si="3"/>
        <v>2.2770367600000001</v>
      </c>
      <c r="BG11" s="17">
        <f t="shared" si="3"/>
        <v>2.3069047600000006</v>
      </c>
      <c r="BH11" s="17">
        <f t="shared" si="3"/>
        <v>2.3168607600000004</v>
      </c>
      <c r="BI11" s="17">
        <f t="shared" si="3"/>
        <v>2.3218387600000003</v>
      </c>
      <c r="BJ11" s="17">
        <f t="shared" si="3"/>
        <v>2.1774767600000002</v>
      </c>
      <c r="BK11" s="17">
        <f t="shared" si="3"/>
        <v>2.1127627600000003</v>
      </c>
      <c r="BL11" s="17">
        <f t="shared" si="3"/>
        <v>2.01320276</v>
      </c>
      <c r="BM11" s="17">
        <f t="shared" si="3"/>
        <v>2.0380927600000005</v>
      </c>
      <c r="BN11" s="17">
        <f t="shared" si="3"/>
        <v>1.9385327600000004</v>
      </c>
      <c r="BO11" s="17">
        <f t="shared" si="3"/>
        <v>1.9335547600000005</v>
      </c>
      <c r="BP11" s="17">
        <f>(BP7+BP8-BP9)*(1-BP10)</f>
        <v>1.9385327600000004</v>
      </c>
      <c r="BQ11" s="17">
        <f>(BQ7+BQ8-BQ9)*(1-BQ10)</f>
        <v>2.0032467600000001</v>
      </c>
      <c r="BS11" s="21">
        <f t="shared" ref="BS11:CL11" si="4">(BS7+BS8-BS9)*(1-BS10)</f>
        <v>2.3677000000000001</v>
      </c>
      <c r="BT11" s="21">
        <f t="shared" si="4"/>
        <v>2.5327000000000002</v>
      </c>
      <c r="BU11" s="21">
        <f t="shared" si="4"/>
        <v>2.3277000000000005</v>
      </c>
      <c r="BV11" s="21">
        <f t="shared" si="4"/>
        <v>2.2927000000000004</v>
      </c>
      <c r="BW11" s="21">
        <f t="shared" si="4"/>
        <v>2.1577000000000002</v>
      </c>
      <c r="BX11" s="21">
        <f t="shared" si="4"/>
        <v>2.0977000000000001</v>
      </c>
      <c r="BY11" s="21">
        <f t="shared" si="4"/>
        <v>2.1877000000000004</v>
      </c>
      <c r="BZ11" s="21">
        <f t="shared" si="4"/>
        <v>2.0927000000000002</v>
      </c>
      <c r="CA11" s="21">
        <f t="shared" si="4"/>
        <v>2.0777000000000005</v>
      </c>
      <c r="CB11" s="21">
        <f t="shared" si="4"/>
        <v>2.0677000000000003</v>
      </c>
      <c r="CC11" s="21">
        <f t="shared" si="4"/>
        <v>2.0927000000000002</v>
      </c>
      <c r="CD11" s="21">
        <f t="shared" si="4"/>
        <v>2.1477000000000004</v>
      </c>
      <c r="CE11" s="21">
        <f t="shared" si="4"/>
        <v>2.1577000000000002</v>
      </c>
      <c r="CF11" s="21">
        <f t="shared" si="4"/>
        <v>2.1877000000000004</v>
      </c>
      <c r="CG11" s="21">
        <f t="shared" si="4"/>
        <v>2.0427000000000004</v>
      </c>
      <c r="CH11" s="21">
        <f t="shared" si="4"/>
        <v>1.9477000000000002</v>
      </c>
      <c r="CI11" s="21">
        <f t="shared" si="4"/>
        <v>1.8577000000000004</v>
      </c>
      <c r="CJ11" s="21">
        <f t="shared" si="4"/>
        <v>1.8927000000000005</v>
      </c>
      <c r="CK11" s="21">
        <f t="shared" si="4"/>
        <v>1.8077000000000001</v>
      </c>
      <c r="CL11" s="21">
        <f t="shared" si="4"/>
        <v>1.8077000000000001</v>
      </c>
      <c r="CM11" s="21">
        <f>(CM7+CM8-CM9)*(1-CM10)</f>
        <v>1.8027000000000002</v>
      </c>
      <c r="CN11" s="21">
        <f>(CN7+CN8-CN9)*(1-CN10)</f>
        <v>1.8977000000000004</v>
      </c>
    </row>
    <row r="12" spans="1:92" x14ac:dyDescent="0.25">
      <c r="A12" s="6">
        <v>37257</v>
      </c>
      <c r="B12" s="7">
        <f>2925-2359</f>
        <v>566</v>
      </c>
      <c r="C12" s="7">
        <f>+'[1]Wellhead Activities'!$B9-$B12</f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/>
      <c r="Y12" s="7">
        <v>300</v>
      </c>
      <c r="Z12" s="7">
        <f>+'[1]Wellhead Activities'!$H9-$Y12</f>
        <v>100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V12" s="7">
        <v>1238</v>
      </c>
      <c r="AW12" s="18">
        <f>+'[2]Wellhead Activities'!$Q10-[2]Purchases!$B10</f>
        <v>412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S12" s="22">
        <v>338</v>
      </c>
      <c r="BT12" s="22">
        <f>+[3]Wellhead!$K$138-$BS12</f>
        <v>113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</row>
    <row r="13" spans="1:92" x14ac:dyDescent="0.25">
      <c r="A13" s="6">
        <f>A12+1</f>
        <v>37258</v>
      </c>
      <c r="B13" s="7">
        <f>2925-2485</f>
        <v>440</v>
      </c>
      <c r="C13" s="7">
        <f>+'[1]Wellhead Activities'!$B10-$B13</f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/>
      <c r="Y13" s="7">
        <v>300</v>
      </c>
      <c r="Z13" s="7">
        <f>+'[1]Wellhead Activities'!$H10-$Y13</f>
        <v>100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V13" s="7">
        <v>1238</v>
      </c>
      <c r="AW13" s="18">
        <f>+'[2]Wellhead Activities'!$Q11-[2]Purchases!$B11</f>
        <v>412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S13" s="22">
        <v>338</v>
      </c>
      <c r="BT13" s="22">
        <f>+[3]Wellhead!$K$138-$BS13</f>
        <v>113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</row>
    <row r="14" spans="1:92" x14ac:dyDescent="0.25">
      <c r="A14" s="6">
        <f t="shared" ref="A14:A40" si="5">A13+1</f>
        <v>37259</v>
      </c>
      <c r="B14" s="7">
        <v>2925</v>
      </c>
      <c r="C14" s="7">
        <v>0</v>
      </c>
      <c r="D14" s="7">
        <f>+'[1]Wellhead Activities'!$B11-$B14</f>
        <v>820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/>
      <c r="Y14" s="7">
        <v>300</v>
      </c>
      <c r="Z14" s="7">
        <v>0</v>
      </c>
      <c r="AA14" s="7">
        <f>+'[1]Wellhead Activities'!$H11-$Y14</f>
        <v>100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V14" s="7">
        <v>1238</v>
      </c>
      <c r="AW14" s="7">
        <v>0</v>
      </c>
      <c r="AX14" s="18">
        <f>+'[2]Wellhead Activities'!$Q12-[2]Purchases!$B12</f>
        <v>412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0</v>
      </c>
      <c r="BS14" s="22">
        <v>338</v>
      </c>
      <c r="BT14" s="22">
        <v>0</v>
      </c>
      <c r="BU14" s="22">
        <f>+[3]Wellhead!$K$138-$BS14</f>
        <v>113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</row>
    <row r="15" spans="1:92" x14ac:dyDescent="0.25">
      <c r="A15" s="6">
        <f t="shared" si="5"/>
        <v>37260</v>
      </c>
      <c r="B15" s="7">
        <v>2925</v>
      </c>
      <c r="C15" s="7">
        <v>0</v>
      </c>
      <c r="D15" s="7">
        <v>0</v>
      </c>
      <c r="E15" s="7">
        <f>+'[1]Wellhead Activities'!$B12-$B15</f>
        <v>661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/>
      <c r="Y15" s="7">
        <v>300</v>
      </c>
      <c r="Z15" s="7">
        <v>0</v>
      </c>
      <c r="AA15" s="7">
        <v>0</v>
      </c>
      <c r="AB15" s="7">
        <f>+'[1]Wellhead Activities'!$H12-$Y15</f>
        <v>100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V15" s="7">
        <v>1238</v>
      </c>
      <c r="AW15" s="7">
        <v>0</v>
      </c>
      <c r="AX15" s="18">
        <v>0</v>
      </c>
      <c r="AY15" s="18">
        <f>+'[2]Wellhead Activities'!$Q13-[2]Purchases!$B13</f>
        <v>412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S15" s="22">
        <v>338</v>
      </c>
      <c r="BT15" s="22">
        <v>0</v>
      </c>
      <c r="BU15" s="22">
        <v>0</v>
      </c>
      <c r="BV15" s="22">
        <f>+[3]Wellhead!$K$138-$BS15</f>
        <v>113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</row>
    <row r="16" spans="1:92" x14ac:dyDescent="0.25">
      <c r="A16" s="6">
        <f t="shared" si="5"/>
        <v>37261</v>
      </c>
      <c r="B16" s="7">
        <f>2925-1388</f>
        <v>1537</v>
      </c>
      <c r="C16" s="7">
        <v>0</v>
      </c>
      <c r="D16" s="7">
        <v>0</v>
      </c>
      <c r="E16" s="7">
        <v>0</v>
      </c>
      <c r="F16" s="7">
        <f>+'[1]Wellhead Activities'!$B13-$B16</f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/>
      <c r="Y16" s="7">
        <v>300</v>
      </c>
      <c r="Z16" s="7">
        <v>0</v>
      </c>
      <c r="AA16" s="7">
        <v>0</v>
      </c>
      <c r="AB16" s="7">
        <v>0</v>
      </c>
      <c r="AC16" s="7">
        <f>+'[1]Wellhead Activities'!$H13-$Y16</f>
        <v>100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V16" s="7">
        <v>1238</v>
      </c>
      <c r="AW16" s="7">
        <v>0</v>
      </c>
      <c r="AX16" s="18">
        <v>0</v>
      </c>
      <c r="AY16" s="18">
        <v>0</v>
      </c>
      <c r="AZ16" s="18">
        <f>+'[2]Wellhead Activities'!$Q14-[2]Purchases!$B14</f>
        <v>412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S16" s="22">
        <v>338</v>
      </c>
      <c r="BT16" s="22">
        <v>0</v>
      </c>
      <c r="BU16" s="22">
        <v>0</v>
      </c>
      <c r="BV16" s="22">
        <v>0</v>
      </c>
      <c r="BW16" s="22">
        <f>+[3]Wellhead!$K$138-$BS16</f>
        <v>113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</row>
    <row r="17" spans="1:92" x14ac:dyDescent="0.25">
      <c r="A17" s="6">
        <f t="shared" si="5"/>
        <v>37262</v>
      </c>
      <c r="B17" s="7">
        <v>2925</v>
      </c>
      <c r="C17" s="7">
        <v>0</v>
      </c>
      <c r="D17" s="7">
        <v>0</v>
      </c>
      <c r="E17" s="7">
        <v>0</v>
      </c>
      <c r="F17" s="7">
        <f>+'[1]Wellhead Activities'!$B14-$B17</f>
        <v>452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/>
      <c r="Y17" s="7">
        <v>300</v>
      </c>
      <c r="Z17" s="7">
        <v>0</v>
      </c>
      <c r="AA17" s="7">
        <v>0</v>
      </c>
      <c r="AB17" s="7">
        <v>0</v>
      </c>
      <c r="AC17" s="7">
        <f>+'[1]Wellhead Activities'!$H14-$Y17</f>
        <v>100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V17" s="7">
        <v>1238</v>
      </c>
      <c r="AW17" s="7">
        <v>0</v>
      </c>
      <c r="AX17" s="18">
        <v>0</v>
      </c>
      <c r="AY17" s="18">
        <v>0</v>
      </c>
      <c r="AZ17" s="18">
        <f>+'[2]Wellhead Activities'!$Q15-[2]Purchases!$B15</f>
        <v>412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18">
        <v>0</v>
      </c>
      <c r="BS17" s="22">
        <v>338</v>
      </c>
      <c r="BT17" s="22">
        <v>0</v>
      </c>
      <c r="BU17" s="22">
        <v>0</v>
      </c>
      <c r="BV17" s="22">
        <v>0</v>
      </c>
      <c r="BW17" s="22">
        <f>+[3]Wellhead!$K$138-$BS17</f>
        <v>113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</row>
    <row r="18" spans="1:92" x14ac:dyDescent="0.25">
      <c r="A18" s="6">
        <f t="shared" si="5"/>
        <v>37263</v>
      </c>
      <c r="B18" s="7">
        <v>2925</v>
      </c>
      <c r="C18" s="7">
        <v>0</v>
      </c>
      <c r="D18" s="7">
        <v>0</v>
      </c>
      <c r="E18" s="7">
        <v>0</v>
      </c>
      <c r="F18" s="7">
        <f>+'[1]Wellhead Activities'!$B15-$B18</f>
        <v>1058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/>
      <c r="Y18" s="7">
        <v>300</v>
      </c>
      <c r="Z18" s="7">
        <v>0</v>
      </c>
      <c r="AA18" s="7">
        <v>0</v>
      </c>
      <c r="AB18" s="7">
        <v>0</v>
      </c>
      <c r="AC18" s="7">
        <f>+'[1]Wellhead Activities'!$H15-$Y18</f>
        <v>100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V18" s="7">
        <v>1238</v>
      </c>
      <c r="AW18" s="7">
        <v>0</v>
      </c>
      <c r="AX18" s="18">
        <v>0</v>
      </c>
      <c r="AY18" s="18">
        <v>0</v>
      </c>
      <c r="AZ18" s="18">
        <f>+'[2]Wellhead Activities'!$Q16-[2]Purchases!$B16</f>
        <v>412</v>
      </c>
      <c r="BA18" s="18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S18" s="22">
        <v>338</v>
      </c>
      <c r="BT18" s="22">
        <v>0</v>
      </c>
      <c r="BU18" s="22">
        <v>0</v>
      </c>
      <c r="BV18" s="22">
        <v>0</v>
      </c>
      <c r="BW18" s="22">
        <f>+[3]Wellhead!$K$138-$BS18</f>
        <v>113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</row>
    <row r="19" spans="1:92" x14ac:dyDescent="0.25">
      <c r="A19" s="6">
        <f t="shared" si="5"/>
        <v>37264</v>
      </c>
      <c r="B19" s="7">
        <v>2925</v>
      </c>
      <c r="C19" s="7">
        <v>0</v>
      </c>
      <c r="D19" s="7">
        <v>0</v>
      </c>
      <c r="E19" s="7">
        <v>0</v>
      </c>
      <c r="F19" s="7">
        <v>0</v>
      </c>
      <c r="G19" s="7">
        <f>+'[1]Wellhead Activities'!$B16-$B19</f>
        <v>1043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/>
      <c r="Y19" s="7">
        <v>300</v>
      </c>
      <c r="Z19" s="7">
        <v>0</v>
      </c>
      <c r="AA19" s="7">
        <v>0</v>
      </c>
      <c r="AB19" s="7">
        <v>0</v>
      </c>
      <c r="AC19" s="7">
        <v>0</v>
      </c>
      <c r="AD19" s="7">
        <f>+'[1]Wellhead Activities'!$H16-$Y19</f>
        <v>100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V19" s="7">
        <v>1238</v>
      </c>
      <c r="AW19" s="7">
        <v>0</v>
      </c>
      <c r="AX19" s="18">
        <v>0</v>
      </c>
      <c r="AY19" s="18">
        <v>0</v>
      </c>
      <c r="AZ19" s="18">
        <v>0</v>
      </c>
      <c r="BA19" s="18">
        <f>+'[2]Wellhead Activities'!$Q17-[2]Purchases!$B17</f>
        <v>412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S19" s="22">
        <v>338</v>
      </c>
      <c r="BT19" s="22">
        <v>0</v>
      </c>
      <c r="BU19" s="22">
        <v>0</v>
      </c>
      <c r="BV19" s="22">
        <v>0</v>
      </c>
      <c r="BW19" s="22">
        <v>0</v>
      </c>
      <c r="BX19" s="22">
        <f>+[3]Wellhead!$K$138-$BS19</f>
        <v>113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</row>
    <row r="20" spans="1:92" x14ac:dyDescent="0.25">
      <c r="A20" s="6">
        <f t="shared" si="5"/>
        <v>37265</v>
      </c>
      <c r="B20" s="7">
        <v>2925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f>+'[1]Wellhead Activities'!$B17-$B20</f>
        <v>1052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/>
      <c r="Y20" s="7">
        <f>300-299</f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f>+'[1]Wellhead Activities'!$H17-$Y20</f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V20" s="7">
        <v>1238</v>
      </c>
      <c r="AW20" s="7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f>+'[2]Wellhead Activities'!$Q18-[2]Purchases!$B18</f>
        <v>1163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0</v>
      </c>
      <c r="BS20" s="22">
        <v>338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f>+[3]Wellhead!$K$138-$BS20</f>
        <v>113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</row>
    <row r="21" spans="1:92" x14ac:dyDescent="0.25">
      <c r="A21" s="6">
        <f t="shared" si="5"/>
        <v>37266</v>
      </c>
      <c r="B21" s="7">
        <f>2925-807</f>
        <v>2118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f>+'[1]Wellhead Activities'!$B18-$B21</f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/>
      <c r="Y21" s="7">
        <f>300-299</f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f>+'[1]Wellhead Activities'!$H18-$Y21</f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V21" s="7">
        <v>1238</v>
      </c>
      <c r="AW21" s="7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f>+'[2]Wellhead Activities'!$Q19-[2]Purchases!$B19</f>
        <v>1163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18">
        <v>0</v>
      </c>
      <c r="BS21" s="22">
        <v>338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f>+[3]Wellhead!$K$138-$BS21</f>
        <v>113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</row>
    <row r="22" spans="1:92" x14ac:dyDescent="0.25">
      <c r="A22" s="6">
        <f t="shared" si="5"/>
        <v>37267</v>
      </c>
      <c r="B22" s="7">
        <v>2925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f>+'[1]Wellhead Activities'!$B19-$B22</f>
        <v>1086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/>
      <c r="Y22" s="7">
        <f>300-299</f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f>+'[1]Wellhead Activities'!$H19-$Y22</f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V22" s="7">
        <v>1238</v>
      </c>
      <c r="AW22" s="7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f>+'[2]Wellhead Activities'!$Q20-[2]Purchases!$B20</f>
        <v>1163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S22" s="22">
        <v>338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f>+[3]Wellhead!$K$138-$BS22</f>
        <v>113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</row>
    <row r="23" spans="1:92" x14ac:dyDescent="0.25">
      <c r="A23" s="6">
        <f t="shared" si="5"/>
        <v>37268</v>
      </c>
      <c r="B23" s="7">
        <v>2925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f>+'[1]Wellhead Activities'!$B20-$B23</f>
        <v>1067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/>
      <c r="Y23" s="7">
        <f>300-299</f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f>+'[1]Wellhead Activities'!$H20-$Y23</f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V23" s="7">
        <v>1238</v>
      </c>
      <c r="AW23" s="7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f>+'[2]Wellhead Activities'!$Q21-[2]Purchases!$B21</f>
        <v>1163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S23" s="22">
        <v>338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f>+[3]Wellhead!$K$138-$BS23</f>
        <v>113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</row>
    <row r="24" spans="1:92" x14ac:dyDescent="0.25">
      <c r="A24" s="6">
        <f t="shared" si="5"/>
        <v>37269</v>
      </c>
      <c r="B24" s="7">
        <v>2925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f>+'[1]Wellhead Activities'!$B21-$B24</f>
        <v>1055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/>
      <c r="Y24" s="7">
        <f>300-300</f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f>+'[1]Wellhead Activities'!$H21-$Y24</f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V24" s="7">
        <v>1238</v>
      </c>
      <c r="AW24" s="7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f>+'[2]Wellhead Activities'!$Q22-[2]Purchases!$B22</f>
        <v>1163</v>
      </c>
      <c r="BF24" s="18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0</v>
      </c>
      <c r="BS24" s="22">
        <v>338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f>+[3]Wellhead!$K$138-$BS24</f>
        <v>113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</row>
    <row r="25" spans="1:92" x14ac:dyDescent="0.25">
      <c r="A25" s="6">
        <f t="shared" si="5"/>
        <v>37270</v>
      </c>
      <c r="B25" s="7">
        <v>2925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f>+'[1]Wellhead Activities'!$B22-$B25</f>
        <v>1050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/>
      <c r="Y25" s="7">
        <f t="shared" ref="Y25:Y38" si="6">300-300</f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f>+'[1]Wellhead Activities'!$H22-$Y25</f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V25" s="7">
        <v>1238</v>
      </c>
      <c r="AW25" s="7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f>+'[2]Wellhead Activities'!$Q23-[2]Purchases!$B23</f>
        <v>1163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S25" s="22">
        <v>338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f>+[3]Wellhead!$K$138-$BS25</f>
        <v>113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</row>
    <row r="26" spans="1:92" x14ac:dyDescent="0.25">
      <c r="A26" s="6">
        <f t="shared" si="5"/>
        <v>37271</v>
      </c>
      <c r="B26" s="7">
        <v>2925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f>+'[1]Wellhead Activities'!$B23-$B26</f>
        <v>1029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/>
      <c r="Y26" s="7">
        <f t="shared" si="6"/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f>+'[1]Wellhead Activities'!$H23-$Y26</f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V26" s="7">
        <v>1238</v>
      </c>
      <c r="AW26" s="7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f>+'[2]Wellhead Activities'!$Q24-[2]Purchases!$B24</f>
        <v>1163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18">
        <v>0</v>
      </c>
      <c r="BS26" s="22">
        <v>338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f>+[3]Wellhead!$K$138-$BS26</f>
        <v>113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</row>
    <row r="27" spans="1:92" x14ac:dyDescent="0.25">
      <c r="A27" s="6">
        <f t="shared" si="5"/>
        <v>37272</v>
      </c>
      <c r="B27" s="7">
        <v>2925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f>+'[1]Wellhead Activities'!$B24-$B27</f>
        <v>1032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/>
      <c r="Y27" s="7">
        <f t="shared" si="6"/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f>+'[1]Wellhead Activities'!$H24-$Y27</f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V27" s="7">
        <v>1238</v>
      </c>
      <c r="AW27" s="7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f>+'[2]Wellhead Activities'!$Q25-[2]Purchases!$B25</f>
        <v>1163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18">
        <v>0</v>
      </c>
      <c r="BS27" s="22">
        <v>338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f>+[3]Wellhead!$K$138-$BS27</f>
        <v>113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</row>
    <row r="28" spans="1:92" x14ac:dyDescent="0.25">
      <c r="A28" s="6">
        <f t="shared" si="5"/>
        <v>37273</v>
      </c>
      <c r="B28" s="7">
        <v>2925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f>+'[1]Wellhead Activities'!$B25-$B28</f>
        <v>1022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/>
      <c r="Y28" s="7">
        <f t="shared" si="6"/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f>+'[1]Wellhead Activities'!$H25-$Y28</f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V28" s="7">
        <v>1238</v>
      </c>
      <c r="AW28" s="7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f>+'[2]Wellhead Activities'!$Q26-[2]Purchases!$B26</f>
        <v>1163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0</v>
      </c>
      <c r="BQ28" s="18">
        <v>0</v>
      </c>
      <c r="BS28" s="22">
        <v>338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f>+[3]Wellhead!$K$138-$BS28</f>
        <v>113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</row>
    <row r="29" spans="1:92" x14ac:dyDescent="0.25">
      <c r="A29" s="6">
        <f t="shared" si="5"/>
        <v>37274</v>
      </c>
      <c r="B29" s="7">
        <v>2925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f>+'[1]Wellhead Activities'!$B26-$B29</f>
        <v>1024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/>
      <c r="Y29" s="7">
        <f t="shared" si="6"/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f>+'[1]Wellhead Activities'!$H26-$Y29</f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V29" s="7">
        <v>1238</v>
      </c>
      <c r="AW29" s="7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f>+'[2]Wellhead Activities'!$Q27-[2]Purchases!$B27</f>
        <v>1163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0</v>
      </c>
      <c r="BQ29" s="18">
        <v>0</v>
      </c>
      <c r="BS29" s="22">
        <v>338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f>+[3]Wellhead!$K$138-$BS29</f>
        <v>113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</row>
    <row r="30" spans="1:92" x14ac:dyDescent="0.25">
      <c r="A30" s="6">
        <f t="shared" si="5"/>
        <v>37275</v>
      </c>
      <c r="B30" s="7">
        <v>2925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f>+'[1]Wellhead Activities'!$B27-$B30</f>
        <v>1012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/>
      <c r="Y30" s="7">
        <f t="shared" si="6"/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f>+'[1]Wellhead Activities'!$H27-$Y30</f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V30" s="7">
        <v>1238</v>
      </c>
      <c r="AW30" s="7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0</v>
      </c>
      <c r="BI30" s="18">
        <v>0</v>
      </c>
      <c r="BJ30" s="18">
        <f>+'[2]Wellhead Activities'!$Q28-[2]Purchases!$B28</f>
        <v>1163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18">
        <v>0</v>
      </c>
      <c r="BS30" s="22">
        <v>338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f>+[3]Wellhead!$K$138-$BS30</f>
        <v>113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</row>
    <row r="31" spans="1:92" x14ac:dyDescent="0.25">
      <c r="A31" s="6">
        <f t="shared" si="5"/>
        <v>37276</v>
      </c>
      <c r="B31" s="7">
        <v>2925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f>+'[1]Wellhead Activities'!$B28-$B31</f>
        <v>1009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/>
      <c r="Y31" s="7">
        <f t="shared" si="6"/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f>+'[1]Wellhead Activities'!$H28-$Y31</f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V31" s="7">
        <v>1238</v>
      </c>
      <c r="AW31" s="7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f>+'[2]Wellhead Activities'!$Q29-[2]Purchases!$B29</f>
        <v>1163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18">
        <v>0</v>
      </c>
      <c r="BS31" s="22">
        <v>338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f>+[3]Wellhead!$K$138-$BS31</f>
        <v>113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</row>
    <row r="32" spans="1:92" x14ac:dyDescent="0.25">
      <c r="A32" s="6">
        <f t="shared" si="5"/>
        <v>37277</v>
      </c>
      <c r="B32" s="7">
        <v>2925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f>+'[1]Wellhead Activities'!$B29-$B32</f>
        <v>935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/>
      <c r="Y32" s="7">
        <f t="shared" si="6"/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f>+'[1]Wellhead Activities'!$H29-$Y32</f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V32" s="7">
        <v>1238</v>
      </c>
      <c r="AW32" s="7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8">
        <v>0</v>
      </c>
      <c r="BH32" s="18">
        <v>0</v>
      </c>
      <c r="BI32" s="18">
        <v>0</v>
      </c>
      <c r="BJ32" s="18">
        <f>+'[2]Wellhead Activities'!$Q30-[2]Purchases!$B30</f>
        <v>1163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18">
        <v>0</v>
      </c>
      <c r="BS32" s="22">
        <v>338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f>+[3]Wellhead!$K$138-$BS32</f>
        <v>113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</row>
    <row r="33" spans="1:92" x14ac:dyDescent="0.25">
      <c r="A33" s="6">
        <f t="shared" si="5"/>
        <v>37278</v>
      </c>
      <c r="B33" s="7">
        <f>2925-789</f>
        <v>2136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f>+'[1]Wellhead Activities'!$B30-$B33</f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/>
      <c r="Y33" s="7">
        <f t="shared" si="6"/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f>+'[1]Wellhead Activities'!$H30-$Y33</f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V33" s="7">
        <v>1238</v>
      </c>
      <c r="AW33" s="7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f>+'[2]Wellhead Activities'!$Q31-[2]Purchases!$B31</f>
        <v>1163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18">
        <v>0</v>
      </c>
      <c r="BS33" s="22">
        <v>338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f>+[3]Wellhead!$K$138-$BS33</f>
        <v>113</v>
      </c>
      <c r="CH33" s="22">
        <v>0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</row>
    <row r="34" spans="1:92" x14ac:dyDescent="0.25">
      <c r="A34" s="6">
        <f t="shared" si="5"/>
        <v>37279</v>
      </c>
      <c r="B34" s="7">
        <v>2925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f>+'[1]Wellhead Activities'!$B31-$B34</f>
        <v>249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/>
      <c r="Y34" s="7">
        <f t="shared" si="6"/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f>+'[1]Wellhead Activities'!$H31-$Y34</f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V34" s="7">
        <v>1238</v>
      </c>
      <c r="AW34" s="7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f>+'[2]Wellhead Activities'!$Q32-[2]Purchases!$B32</f>
        <v>1163</v>
      </c>
      <c r="BL34" s="18">
        <v>0</v>
      </c>
      <c r="BM34" s="18">
        <v>0</v>
      </c>
      <c r="BN34" s="18">
        <v>0</v>
      </c>
      <c r="BO34" s="18">
        <v>0</v>
      </c>
      <c r="BP34" s="18">
        <v>0</v>
      </c>
      <c r="BQ34" s="18">
        <v>0</v>
      </c>
      <c r="BS34" s="22">
        <v>338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f>+[3]Wellhead!$K$138-$BS34</f>
        <v>113</v>
      </c>
      <c r="CI34" s="22">
        <v>0</v>
      </c>
      <c r="CJ34" s="22">
        <v>0</v>
      </c>
      <c r="CK34" s="22">
        <v>0</v>
      </c>
      <c r="CL34" s="22">
        <v>0</v>
      </c>
      <c r="CM34" s="22">
        <v>0</v>
      </c>
      <c r="CN34" s="22">
        <v>0</v>
      </c>
    </row>
    <row r="35" spans="1:92" x14ac:dyDescent="0.25">
      <c r="A35" s="6">
        <f t="shared" si="5"/>
        <v>37280</v>
      </c>
      <c r="B35" s="7">
        <v>2925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>+'[1]Wellhead Activities'!$B32-$B35</f>
        <v>895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/>
      <c r="Y35" s="7">
        <f t="shared" si="6"/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f>+'[1]Wellhead Activities'!$H32-$Y35</f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V35" s="7">
        <v>1238</v>
      </c>
      <c r="AW35" s="7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f>+'[2]Wellhead Activities'!$Q33-[2]Purchases!$B33</f>
        <v>1163</v>
      </c>
      <c r="BM35" s="18">
        <v>0</v>
      </c>
      <c r="BN35" s="18">
        <v>0</v>
      </c>
      <c r="BO35" s="18">
        <v>0</v>
      </c>
      <c r="BP35" s="18">
        <v>0</v>
      </c>
      <c r="BQ35" s="18">
        <v>0</v>
      </c>
      <c r="BS35" s="22">
        <v>338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f>+[3]Wellhead!$K$138-$BS35</f>
        <v>113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</row>
    <row r="36" spans="1:92" x14ac:dyDescent="0.25">
      <c r="A36" s="6">
        <f t="shared" si="5"/>
        <v>37281</v>
      </c>
      <c r="B36" s="7">
        <v>2925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f>+'[1]Wellhead Activities'!$B33-$B36</f>
        <v>888</v>
      </c>
      <c r="T36" s="7">
        <v>0</v>
      </c>
      <c r="U36" s="7">
        <v>0</v>
      </c>
      <c r="V36" s="7">
        <v>0</v>
      </c>
      <c r="W36" s="7">
        <v>0</v>
      </c>
      <c r="X36" s="7"/>
      <c r="Y36" s="7">
        <f t="shared" si="6"/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f>+'[1]Wellhead Activities'!$H33-$Y36</f>
        <v>0</v>
      </c>
      <c r="AQ36" s="7">
        <v>0</v>
      </c>
      <c r="AR36" s="7">
        <v>0</v>
      </c>
      <c r="AS36" s="7">
        <v>0</v>
      </c>
      <c r="AT36" s="7">
        <v>0</v>
      </c>
      <c r="AV36" s="7">
        <v>1238</v>
      </c>
      <c r="AW36" s="7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0</v>
      </c>
      <c r="BL36" s="18">
        <v>0</v>
      </c>
      <c r="BM36" s="18">
        <f>+'[2]Wellhead Activities'!$Q34-[2]Purchases!$B34</f>
        <v>1163</v>
      </c>
      <c r="BN36" s="18">
        <v>0</v>
      </c>
      <c r="BO36" s="18">
        <v>0</v>
      </c>
      <c r="BP36" s="18">
        <v>0</v>
      </c>
      <c r="BQ36" s="18">
        <v>0</v>
      </c>
      <c r="BS36" s="22">
        <v>338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f>+[3]Wellhead!$K$138-$BS36</f>
        <v>113</v>
      </c>
      <c r="CK36" s="22">
        <v>0</v>
      </c>
      <c r="CL36" s="22">
        <v>0</v>
      </c>
      <c r="CM36" s="22">
        <v>0</v>
      </c>
      <c r="CN36" s="22">
        <v>0</v>
      </c>
    </row>
    <row r="37" spans="1:92" x14ac:dyDescent="0.25">
      <c r="A37" s="6">
        <f t="shared" si="5"/>
        <v>37282</v>
      </c>
      <c r="B37" s="7">
        <v>2925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f>+'[1]Wellhead Activities'!$B34-$B37</f>
        <v>876</v>
      </c>
      <c r="U37" s="7">
        <v>0</v>
      </c>
      <c r="V37" s="7">
        <v>0</v>
      </c>
      <c r="W37" s="7">
        <v>0</v>
      </c>
      <c r="X37" s="7"/>
      <c r="Y37" s="7">
        <f t="shared" si="6"/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f>+'[1]Wellhead Activities'!$H34-$Y37</f>
        <v>0</v>
      </c>
      <c r="AR37" s="7">
        <v>0</v>
      </c>
      <c r="AS37" s="7">
        <v>0</v>
      </c>
      <c r="AT37" s="7">
        <v>0</v>
      </c>
      <c r="AV37" s="7">
        <v>1238</v>
      </c>
      <c r="AW37" s="7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f>+'[2]Wellhead Activities'!$Q35-[2]Purchases!$B35</f>
        <v>1163</v>
      </c>
      <c r="BO37" s="18">
        <v>0</v>
      </c>
      <c r="BP37" s="18">
        <v>0</v>
      </c>
      <c r="BQ37" s="18">
        <v>0</v>
      </c>
      <c r="BS37" s="22">
        <v>338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f>+[3]Wellhead!$K$138-$BS37</f>
        <v>113</v>
      </c>
      <c r="CL37" s="22">
        <v>0</v>
      </c>
      <c r="CM37" s="22">
        <v>0</v>
      </c>
      <c r="CN37" s="22">
        <v>0</v>
      </c>
    </row>
    <row r="38" spans="1:92" x14ac:dyDescent="0.25">
      <c r="A38" s="6">
        <f t="shared" si="5"/>
        <v>37283</v>
      </c>
      <c r="B38" s="7">
        <v>2925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f>+'[1]Wellhead Activities'!$B35-$B38</f>
        <v>875</v>
      </c>
      <c r="U38" s="7">
        <v>0</v>
      </c>
      <c r="V38" s="7">
        <v>0</v>
      </c>
      <c r="W38" s="7">
        <v>0</v>
      </c>
      <c r="X38" s="7"/>
      <c r="Y38" s="7">
        <f t="shared" si="6"/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f>+'[1]Wellhead Activities'!$H35-$Y38</f>
        <v>0</v>
      </c>
      <c r="AR38" s="7">
        <v>0</v>
      </c>
      <c r="AS38" s="7">
        <v>0</v>
      </c>
      <c r="AT38" s="7">
        <v>0</v>
      </c>
      <c r="AV38" s="7">
        <v>1238</v>
      </c>
      <c r="AW38" s="7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f>+'[2]Wellhead Activities'!$Q36-[2]Purchases!$B36</f>
        <v>1163</v>
      </c>
      <c r="BO38" s="18">
        <v>0</v>
      </c>
      <c r="BP38" s="18">
        <v>0</v>
      </c>
      <c r="BQ38" s="18">
        <v>0</v>
      </c>
      <c r="BS38" s="22">
        <v>338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f>+[3]Wellhead!$K$138-$BS38</f>
        <v>113</v>
      </c>
      <c r="CL38" s="22">
        <v>0</v>
      </c>
      <c r="CM38" s="22">
        <v>0</v>
      </c>
      <c r="CN38" s="22">
        <v>0</v>
      </c>
    </row>
    <row r="39" spans="1:92" x14ac:dyDescent="0.25">
      <c r="A39" s="6">
        <f t="shared" si="5"/>
        <v>37284</v>
      </c>
      <c r="B39" s="7">
        <v>2925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f>+'[1]Wellhead Activities'!$B36-$B39</f>
        <v>873</v>
      </c>
      <c r="U39" s="7">
        <v>0</v>
      </c>
      <c r="V39" s="7">
        <v>0</v>
      </c>
      <c r="W39" s="7">
        <v>0</v>
      </c>
      <c r="X39" s="7"/>
      <c r="Y39" s="7">
        <f>300-299</f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f>+'[1]Wellhead Activities'!$H36-$Y39</f>
        <v>0</v>
      </c>
      <c r="AR39" s="7">
        <v>0</v>
      </c>
      <c r="AS39" s="7">
        <v>0</v>
      </c>
      <c r="AT39" s="7">
        <v>0</v>
      </c>
      <c r="AV39" s="7">
        <v>1238</v>
      </c>
      <c r="AW39" s="7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f>+'[2]Wellhead Activities'!$Q37-[2]Purchases!$B37</f>
        <v>1163</v>
      </c>
      <c r="BO39" s="18">
        <v>0</v>
      </c>
      <c r="BP39" s="18">
        <v>0</v>
      </c>
      <c r="BQ39" s="18">
        <v>0</v>
      </c>
      <c r="BS39" s="22">
        <v>338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f>+[3]Wellhead!$K$138-$BS39</f>
        <v>113</v>
      </c>
      <c r="CL39" s="22">
        <v>0</v>
      </c>
      <c r="CM39" s="22">
        <v>0</v>
      </c>
      <c r="CN39" s="22">
        <v>0</v>
      </c>
    </row>
    <row r="40" spans="1:92" x14ac:dyDescent="0.25">
      <c r="A40" s="6">
        <f t="shared" si="5"/>
        <v>37285</v>
      </c>
      <c r="B40" s="7">
        <v>2925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f>+'[1]Wellhead Activities'!$B37-$B40</f>
        <v>874</v>
      </c>
      <c r="V40" s="7">
        <v>0</v>
      </c>
      <c r="W40" s="7">
        <v>0</v>
      </c>
      <c r="X40" s="7"/>
      <c r="Y40" s="7">
        <f>300-299</f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f>+'[1]Wellhead Activities'!$H37-$Y40</f>
        <v>0</v>
      </c>
      <c r="AS40" s="7">
        <v>0</v>
      </c>
      <c r="AT40" s="7">
        <v>0</v>
      </c>
      <c r="AV40" s="7">
        <v>1238</v>
      </c>
      <c r="AW40" s="7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f>+'[2]Wellhead Activities'!$Q38-[2]Purchases!$B38</f>
        <v>1163</v>
      </c>
      <c r="BP40" s="18">
        <v>0</v>
      </c>
      <c r="BQ40" s="18">
        <v>0</v>
      </c>
      <c r="BS40" s="22">
        <v>338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f>+[3]Wellhead!$K$138-$BS40</f>
        <v>113</v>
      </c>
      <c r="CM40" s="22">
        <v>0</v>
      </c>
      <c r="CN40" s="22">
        <v>0</v>
      </c>
    </row>
    <row r="41" spans="1:92" x14ac:dyDescent="0.25">
      <c r="A41" s="6">
        <f>A40+1</f>
        <v>37286</v>
      </c>
      <c r="B41" s="7">
        <v>2925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f>+'[1]Wellhead Activities'!$B38-$B41</f>
        <v>873</v>
      </c>
      <c r="W41" s="7">
        <v>0</v>
      </c>
      <c r="X41" s="7"/>
      <c r="Y41" s="7">
        <f>300-299</f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f>+'[1]Wellhead Activities'!$H38-$Y41</f>
        <v>0</v>
      </c>
      <c r="AT41" s="7">
        <v>0</v>
      </c>
      <c r="AV41" s="7">
        <v>1238</v>
      </c>
      <c r="AW41" s="7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f>+'[2]Wellhead Activities'!$Q39-[2]Purchases!$B39</f>
        <v>1163</v>
      </c>
      <c r="BQ41" s="18">
        <v>0</v>
      </c>
      <c r="BS41" s="22">
        <v>338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f>+[3]Wellhead!$K$138-$BS41</f>
        <v>113</v>
      </c>
      <c r="CN41" s="22">
        <v>0</v>
      </c>
    </row>
    <row r="42" spans="1:92" x14ac:dyDescent="0.25">
      <c r="A42" s="6">
        <f>A41+1</f>
        <v>37287</v>
      </c>
      <c r="B42" s="7">
        <v>2925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f>+'[1]Wellhead Activities'!$B39-$B42</f>
        <v>894</v>
      </c>
      <c r="X42" s="7"/>
      <c r="Y42" s="7">
        <f>300-299</f>
        <v>1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f>+'[1]Wellhead Activities'!$H39-$Y42</f>
        <v>0</v>
      </c>
      <c r="AV42" s="7">
        <v>1238</v>
      </c>
      <c r="AW42" s="7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f>+'[2]Wellhead Activities'!$Q40-[2]Purchases!$B40</f>
        <v>1163</v>
      </c>
      <c r="BS42" s="22">
        <v>338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f>+[3]Wellhead!$K$138-$BS42</f>
        <v>113</v>
      </c>
    </row>
    <row r="43" spans="1:92" x14ac:dyDescent="0.25">
      <c r="B43" s="8">
        <f t="shared" ref="B43:U43" si="7">SUM(B12:B42)</f>
        <v>82847</v>
      </c>
      <c r="C43" s="9">
        <f t="shared" si="7"/>
        <v>0</v>
      </c>
      <c r="D43" s="9">
        <f t="shared" si="7"/>
        <v>820</v>
      </c>
      <c r="E43" s="9">
        <f t="shared" si="7"/>
        <v>661</v>
      </c>
      <c r="F43" s="9">
        <f t="shared" si="7"/>
        <v>1510</v>
      </c>
      <c r="G43" s="9">
        <f t="shared" si="7"/>
        <v>1043</v>
      </c>
      <c r="H43" s="9">
        <f t="shared" si="7"/>
        <v>1052</v>
      </c>
      <c r="I43" s="9">
        <f t="shared" si="7"/>
        <v>0</v>
      </c>
      <c r="J43" s="9">
        <f t="shared" si="7"/>
        <v>1086</v>
      </c>
      <c r="K43" s="9">
        <f t="shared" si="7"/>
        <v>3172</v>
      </c>
      <c r="L43" s="9">
        <f t="shared" si="7"/>
        <v>1029</v>
      </c>
      <c r="M43" s="9">
        <f t="shared" si="7"/>
        <v>1032</v>
      </c>
      <c r="N43" s="9">
        <f t="shared" si="7"/>
        <v>1022</v>
      </c>
      <c r="O43" s="9">
        <f t="shared" si="7"/>
        <v>1024</v>
      </c>
      <c r="P43" s="9">
        <f t="shared" si="7"/>
        <v>2956</v>
      </c>
      <c r="Q43" s="9">
        <f t="shared" si="7"/>
        <v>249</v>
      </c>
      <c r="R43" s="9">
        <f t="shared" si="7"/>
        <v>895</v>
      </c>
      <c r="S43" s="9">
        <f t="shared" si="7"/>
        <v>888</v>
      </c>
      <c r="T43" s="9">
        <f t="shared" si="7"/>
        <v>2624</v>
      </c>
      <c r="U43" s="9">
        <f t="shared" si="7"/>
        <v>874</v>
      </c>
      <c r="V43" s="9">
        <f>SUM(V12:V42)</f>
        <v>873</v>
      </c>
      <c r="W43" s="9">
        <f>SUM(W12:W42)</f>
        <v>894</v>
      </c>
      <c r="X43" s="9"/>
      <c r="Y43" s="8">
        <f t="shared" ref="Y43:AR43" si="8">SUM(Y12:Y42)</f>
        <v>2408</v>
      </c>
      <c r="Z43" s="9">
        <f t="shared" si="8"/>
        <v>200</v>
      </c>
      <c r="AA43" s="9">
        <f t="shared" si="8"/>
        <v>100</v>
      </c>
      <c r="AB43" s="9">
        <f t="shared" si="8"/>
        <v>100</v>
      </c>
      <c r="AC43" s="9">
        <f t="shared" si="8"/>
        <v>300</v>
      </c>
      <c r="AD43" s="9">
        <f t="shared" si="8"/>
        <v>100</v>
      </c>
      <c r="AE43" s="9">
        <f t="shared" si="8"/>
        <v>0</v>
      </c>
      <c r="AF43" s="9">
        <f t="shared" si="8"/>
        <v>0</v>
      </c>
      <c r="AG43" s="9">
        <f t="shared" si="8"/>
        <v>0</v>
      </c>
      <c r="AH43" s="9">
        <f t="shared" si="8"/>
        <v>0</v>
      </c>
      <c r="AI43" s="9">
        <f t="shared" si="8"/>
        <v>0</v>
      </c>
      <c r="AJ43" s="9">
        <f t="shared" si="8"/>
        <v>0</v>
      </c>
      <c r="AK43" s="9">
        <f t="shared" si="8"/>
        <v>0</v>
      </c>
      <c r="AL43" s="9">
        <f t="shared" si="8"/>
        <v>0</v>
      </c>
      <c r="AM43" s="9">
        <f t="shared" si="8"/>
        <v>0</v>
      </c>
      <c r="AN43" s="9">
        <f t="shared" si="8"/>
        <v>0</v>
      </c>
      <c r="AO43" s="9">
        <f t="shared" si="8"/>
        <v>0</v>
      </c>
      <c r="AP43" s="9">
        <f t="shared" si="8"/>
        <v>0</v>
      </c>
      <c r="AQ43" s="9">
        <f t="shared" si="8"/>
        <v>0</v>
      </c>
      <c r="AR43" s="9">
        <f t="shared" si="8"/>
        <v>0</v>
      </c>
      <c r="AS43" s="9">
        <f>SUM(AS12:AS42)</f>
        <v>0</v>
      </c>
      <c r="AT43" s="9">
        <f>SUM(AT12:AT42)</f>
        <v>0</v>
      </c>
      <c r="AV43" s="9">
        <f t="shared" ref="AV43:BO43" si="9">SUM(AV12:AV42)</f>
        <v>38378</v>
      </c>
      <c r="AW43" s="9">
        <f t="shared" si="9"/>
        <v>824</v>
      </c>
      <c r="AX43" s="9">
        <f t="shared" si="9"/>
        <v>412</v>
      </c>
      <c r="AY43" s="9">
        <f t="shared" si="9"/>
        <v>412</v>
      </c>
      <c r="AZ43" s="9">
        <f t="shared" si="9"/>
        <v>1236</v>
      </c>
      <c r="BA43" s="9">
        <f t="shared" si="9"/>
        <v>412</v>
      </c>
      <c r="BB43" s="9">
        <f t="shared" si="9"/>
        <v>1163</v>
      </c>
      <c r="BC43" s="9">
        <f t="shared" si="9"/>
        <v>1163</v>
      </c>
      <c r="BD43" s="9">
        <f t="shared" si="9"/>
        <v>1163</v>
      </c>
      <c r="BE43" s="9">
        <f t="shared" si="9"/>
        <v>3489</v>
      </c>
      <c r="BF43" s="9">
        <f t="shared" si="9"/>
        <v>1163</v>
      </c>
      <c r="BG43" s="9">
        <f t="shared" si="9"/>
        <v>1163</v>
      </c>
      <c r="BH43" s="9">
        <f t="shared" si="9"/>
        <v>1163</v>
      </c>
      <c r="BI43" s="9">
        <f t="shared" si="9"/>
        <v>1163</v>
      </c>
      <c r="BJ43" s="9">
        <f t="shared" si="9"/>
        <v>4652</v>
      </c>
      <c r="BK43" s="9">
        <f t="shared" si="9"/>
        <v>1163</v>
      </c>
      <c r="BL43" s="9">
        <f t="shared" si="9"/>
        <v>1163</v>
      </c>
      <c r="BM43" s="9">
        <f t="shared" si="9"/>
        <v>1163</v>
      </c>
      <c r="BN43" s="9">
        <f t="shared" si="9"/>
        <v>3489</v>
      </c>
      <c r="BO43" s="9">
        <f t="shared" si="9"/>
        <v>1163</v>
      </c>
      <c r="BP43" s="9">
        <f>SUM(BP12:BP42)</f>
        <v>1163</v>
      </c>
      <c r="BQ43" s="9">
        <f>SUM(BQ12:BQ42)</f>
        <v>1163</v>
      </c>
      <c r="BS43" s="8">
        <f t="shared" ref="BS43:BX43" si="10">SUM(BS12:BS42)</f>
        <v>10478</v>
      </c>
      <c r="BT43" s="8">
        <f t="shared" si="10"/>
        <v>226</v>
      </c>
      <c r="BU43" s="8">
        <f t="shared" si="10"/>
        <v>113</v>
      </c>
      <c r="BV43" s="8">
        <f t="shared" si="10"/>
        <v>113</v>
      </c>
      <c r="BW43" s="8">
        <f t="shared" si="10"/>
        <v>339</v>
      </c>
      <c r="BX43" s="8">
        <f t="shared" si="10"/>
        <v>113</v>
      </c>
      <c r="BY43" s="8">
        <f t="shared" ref="BY43:CL43" si="11">SUM(BY12:BY42)</f>
        <v>113</v>
      </c>
      <c r="BZ43" s="8">
        <f t="shared" si="11"/>
        <v>113</v>
      </c>
      <c r="CA43" s="8">
        <f t="shared" si="11"/>
        <v>113</v>
      </c>
      <c r="CB43" s="8">
        <f t="shared" si="11"/>
        <v>339</v>
      </c>
      <c r="CC43" s="8">
        <f t="shared" si="11"/>
        <v>113</v>
      </c>
      <c r="CD43" s="8">
        <f t="shared" si="11"/>
        <v>113</v>
      </c>
      <c r="CE43" s="8">
        <f t="shared" si="11"/>
        <v>113</v>
      </c>
      <c r="CF43" s="8">
        <f t="shared" si="11"/>
        <v>113</v>
      </c>
      <c r="CG43" s="8">
        <f t="shared" si="11"/>
        <v>452</v>
      </c>
      <c r="CH43" s="8">
        <f t="shared" si="11"/>
        <v>113</v>
      </c>
      <c r="CI43" s="8">
        <f t="shared" si="11"/>
        <v>113</v>
      </c>
      <c r="CJ43" s="8">
        <f t="shared" si="11"/>
        <v>113</v>
      </c>
      <c r="CK43" s="8">
        <f t="shared" si="11"/>
        <v>339</v>
      </c>
      <c r="CL43" s="8">
        <f t="shared" si="11"/>
        <v>113</v>
      </c>
      <c r="CM43" s="8">
        <f>SUM(CM12:CM42)</f>
        <v>113</v>
      </c>
      <c r="CN43" s="8">
        <f>SUM(CN12:CN42)</f>
        <v>113</v>
      </c>
    </row>
    <row r="44" spans="1:92" x14ac:dyDescent="0.25">
      <c r="B44" s="10">
        <f t="shared" ref="B44:U44" si="12">B43*B11</f>
        <v>200092.48780653003</v>
      </c>
      <c r="C44" s="11">
        <f t="shared" si="12"/>
        <v>0</v>
      </c>
      <c r="D44" s="11">
        <f t="shared" si="12"/>
        <v>1972.3500918000002</v>
      </c>
      <c r="E44" s="11">
        <f t="shared" si="12"/>
        <v>1570.2748983900001</v>
      </c>
      <c r="F44" s="11">
        <f t="shared" si="12"/>
        <v>3362.9285348999997</v>
      </c>
      <c r="G44" s="11">
        <f t="shared" si="12"/>
        <v>2266.0791545699999</v>
      </c>
      <c r="H44" s="11">
        <f t="shared" si="12"/>
        <v>2358.5366494800005</v>
      </c>
      <c r="I44" s="11">
        <f t="shared" si="12"/>
        <v>0</v>
      </c>
      <c r="J44" s="11">
        <f t="shared" si="12"/>
        <v>2359.5033191399998</v>
      </c>
      <c r="K44" s="11">
        <f t="shared" si="12"/>
        <v>6844.5574282800007</v>
      </c>
      <c r="L44" s="11">
        <f t="shared" si="12"/>
        <v>2235.6619847099996</v>
      </c>
      <c r="M44" s="11">
        <f t="shared" si="12"/>
        <v>2277.9387496800005</v>
      </c>
      <c r="N44" s="11">
        <f t="shared" si="12"/>
        <v>2276.1012997799999</v>
      </c>
      <c r="O44" s="11">
        <f t="shared" si="12"/>
        <v>2310.96830976</v>
      </c>
      <c r="P44" s="11">
        <f t="shared" si="12"/>
        <v>6202.88515044</v>
      </c>
      <c r="Q44" s="11">
        <f t="shared" si="12"/>
        <v>497.85184251000004</v>
      </c>
      <c r="R44" s="11">
        <f t="shared" si="12"/>
        <v>1723.0137160499999</v>
      </c>
      <c r="S44" s="11">
        <f t="shared" si="12"/>
        <v>1753.4936311200004</v>
      </c>
      <c r="T44" s="11">
        <f t="shared" si="12"/>
        <v>4947.6962937600001</v>
      </c>
      <c r="U44" s="11">
        <f t="shared" si="12"/>
        <v>1647.9750612599998</v>
      </c>
      <c r="V44" s="11">
        <f>V43*V11</f>
        <v>1633.1254562699999</v>
      </c>
      <c r="W44" s="11">
        <f>W43*W11</f>
        <v>1760.9162610599999</v>
      </c>
      <c r="X44" s="11"/>
      <c r="Y44" s="10">
        <f t="shared" ref="Y44:AR44" si="13">Y43*Y11</f>
        <v>5815.8136159200012</v>
      </c>
      <c r="Z44" s="11">
        <f t="shared" si="13"/>
        <v>512.74099799999999</v>
      </c>
      <c r="AA44" s="11">
        <f t="shared" si="13"/>
        <v>240.53049900000002</v>
      </c>
      <c r="AB44" s="11">
        <f t="shared" si="13"/>
        <v>237.56049900000002</v>
      </c>
      <c r="AC44" s="11">
        <f t="shared" si="13"/>
        <v>668.13149699999997</v>
      </c>
      <c r="AD44" s="11">
        <f t="shared" si="13"/>
        <v>217.26549899999998</v>
      </c>
      <c r="AE44" s="11">
        <f t="shared" si="13"/>
        <v>0</v>
      </c>
      <c r="AF44" s="11">
        <f t="shared" si="13"/>
        <v>0</v>
      </c>
      <c r="AG44" s="11">
        <f t="shared" si="13"/>
        <v>0</v>
      </c>
      <c r="AH44" s="11">
        <f t="shared" si="13"/>
        <v>0</v>
      </c>
      <c r="AI44" s="11">
        <f t="shared" si="13"/>
        <v>0</v>
      </c>
      <c r="AJ44" s="11">
        <f t="shared" si="13"/>
        <v>0</v>
      </c>
      <c r="AK44" s="11">
        <f t="shared" si="13"/>
        <v>0</v>
      </c>
      <c r="AL44" s="11">
        <f t="shared" si="13"/>
        <v>0</v>
      </c>
      <c r="AM44" s="11">
        <f t="shared" si="13"/>
        <v>0</v>
      </c>
      <c r="AN44" s="11">
        <f t="shared" si="13"/>
        <v>0</v>
      </c>
      <c r="AO44" s="11">
        <f t="shared" si="13"/>
        <v>0</v>
      </c>
      <c r="AP44" s="11">
        <f t="shared" si="13"/>
        <v>0</v>
      </c>
      <c r="AQ44" s="11">
        <f t="shared" si="13"/>
        <v>0</v>
      </c>
      <c r="AR44" s="11">
        <f t="shared" si="13"/>
        <v>0</v>
      </c>
      <c r="AS44" s="11">
        <f>AS43*AS11</f>
        <v>0</v>
      </c>
      <c r="AT44" s="11">
        <f>AT43*AT11</f>
        <v>0</v>
      </c>
      <c r="AV44" s="11">
        <f t="shared" ref="AV44:BO44" si="14">AV43*AV11</f>
        <v>96940.400975280019</v>
      </c>
      <c r="AW44" s="11">
        <f t="shared" si="14"/>
        <v>2216.7336662400003</v>
      </c>
      <c r="AX44" s="11">
        <f t="shared" si="14"/>
        <v>1022.2275211200001</v>
      </c>
      <c r="AY44" s="11">
        <f t="shared" si="14"/>
        <v>1003.7690971200002</v>
      </c>
      <c r="AZ44" s="11">
        <f t="shared" si="14"/>
        <v>2863.6398993600005</v>
      </c>
      <c r="BA44" s="11">
        <f t="shared" si="14"/>
        <v>940.19008112000006</v>
      </c>
      <c r="BB44" s="11">
        <f t="shared" si="14"/>
        <v>2735.0349618800005</v>
      </c>
      <c r="BC44" s="11">
        <f t="shared" si="14"/>
        <v>2630.82550988</v>
      </c>
      <c r="BD44" s="11">
        <f t="shared" si="14"/>
        <v>2619.2466818800003</v>
      </c>
      <c r="BE44" s="11">
        <f t="shared" si="14"/>
        <v>7823.0035616400019</v>
      </c>
      <c r="BF44" s="11">
        <f t="shared" si="14"/>
        <v>2648.19375188</v>
      </c>
      <c r="BG44" s="11">
        <f t="shared" si="14"/>
        <v>2682.9302358800005</v>
      </c>
      <c r="BH44" s="11">
        <f t="shared" si="14"/>
        <v>2694.5090638800007</v>
      </c>
      <c r="BI44" s="11">
        <f t="shared" si="14"/>
        <v>2700.2984778800005</v>
      </c>
      <c r="BJ44" s="11">
        <f t="shared" si="14"/>
        <v>10129.621887520001</v>
      </c>
      <c r="BK44" s="11">
        <f t="shared" si="14"/>
        <v>2457.1430898800004</v>
      </c>
      <c r="BL44" s="11">
        <f t="shared" si="14"/>
        <v>2341.3548098800002</v>
      </c>
      <c r="BM44" s="11">
        <f t="shared" si="14"/>
        <v>2370.3018798800008</v>
      </c>
      <c r="BN44" s="11">
        <f t="shared" si="14"/>
        <v>6763.5407996400018</v>
      </c>
      <c r="BO44" s="11">
        <f t="shared" si="14"/>
        <v>2248.7241858800007</v>
      </c>
      <c r="BP44" s="11">
        <f>BP43*BP11</f>
        <v>2254.5135998800006</v>
      </c>
      <c r="BQ44" s="11">
        <f>BQ43*BQ11</f>
        <v>2329.77598188</v>
      </c>
      <c r="BS44" s="10">
        <f t="shared" ref="BS44:CN44" si="15">BS43*BS11</f>
        <v>24808.760600000001</v>
      </c>
      <c r="BT44" s="10">
        <f t="shared" si="15"/>
        <v>572.39020000000005</v>
      </c>
      <c r="BU44" s="10">
        <f t="shared" si="15"/>
        <v>263.03010000000006</v>
      </c>
      <c r="BV44" s="10">
        <f t="shared" si="15"/>
        <v>259.07510000000002</v>
      </c>
      <c r="BW44" s="10">
        <f t="shared" si="15"/>
        <v>731.46030000000007</v>
      </c>
      <c r="BX44" s="10">
        <f t="shared" si="15"/>
        <v>237.04010000000002</v>
      </c>
      <c r="BY44" s="10">
        <f t="shared" si="15"/>
        <v>247.21010000000004</v>
      </c>
      <c r="BZ44" s="10">
        <f t="shared" si="15"/>
        <v>236.47510000000003</v>
      </c>
      <c r="CA44" s="10">
        <f t="shared" si="15"/>
        <v>234.78010000000006</v>
      </c>
      <c r="CB44" s="10">
        <f t="shared" si="15"/>
        <v>700.95030000000008</v>
      </c>
      <c r="CC44" s="10">
        <f t="shared" si="15"/>
        <v>236.47510000000003</v>
      </c>
      <c r="CD44" s="10">
        <f t="shared" si="15"/>
        <v>242.69010000000003</v>
      </c>
      <c r="CE44" s="10">
        <f t="shared" si="15"/>
        <v>243.82010000000002</v>
      </c>
      <c r="CF44" s="10">
        <f t="shared" si="15"/>
        <v>247.21010000000004</v>
      </c>
      <c r="CG44" s="10">
        <f t="shared" si="15"/>
        <v>923.3004000000002</v>
      </c>
      <c r="CH44" s="10">
        <f t="shared" si="15"/>
        <v>220.09010000000004</v>
      </c>
      <c r="CI44" s="10">
        <f t="shared" si="15"/>
        <v>209.92010000000005</v>
      </c>
      <c r="CJ44" s="10">
        <f t="shared" si="15"/>
        <v>213.87510000000006</v>
      </c>
      <c r="CK44" s="10">
        <f t="shared" si="15"/>
        <v>612.81029999999998</v>
      </c>
      <c r="CL44" s="10">
        <f t="shared" si="15"/>
        <v>204.27010000000001</v>
      </c>
      <c r="CM44" s="10">
        <f t="shared" si="15"/>
        <v>203.70510000000002</v>
      </c>
      <c r="CN44" s="10">
        <f t="shared" si="15"/>
        <v>214.44010000000003</v>
      </c>
    </row>
    <row r="46" spans="1:92" x14ac:dyDescent="0.25">
      <c r="A46" t="s">
        <v>13</v>
      </c>
      <c r="B46" s="13">
        <f>SUM(B43:W43)</f>
        <v>106551</v>
      </c>
      <c r="W46" s="7"/>
      <c r="X46" s="7"/>
      <c r="Y46" s="13">
        <f>SUM(Y43:AT43)</f>
        <v>3208</v>
      </c>
      <c r="AT46" s="7"/>
      <c r="AV46" s="13">
        <f>SUM(AV43:BQ43)</f>
        <v>68423</v>
      </c>
      <c r="AW46" s="7"/>
      <c r="BS46" s="13">
        <f>SUM(BS43:CN43)</f>
        <v>13981</v>
      </c>
      <c r="CN46" s="13"/>
    </row>
    <row r="47" spans="1:92" x14ac:dyDescent="0.25">
      <c r="A47" t="s">
        <v>14</v>
      </c>
      <c r="B47" s="10">
        <f>SUM(B44:W44)</f>
        <v>250094.34563949006</v>
      </c>
      <c r="W47" s="14"/>
      <c r="X47" s="14"/>
      <c r="Y47" s="15">
        <f>SUM(Y44:AT44)</f>
        <v>7692.0426079200024</v>
      </c>
      <c r="AT47" s="14"/>
      <c r="AV47" s="15">
        <f>SUM(AV44:BQ44)</f>
        <v>162415.97971948006</v>
      </c>
      <c r="AW47" s="14"/>
      <c r="BS47" s="10">
        <f>SUM(BS44:CN44)</f>
        <v>32063.778700000003</v>
      </c>
      <c r="CN47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Petrocom Energy Group,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</dc:creator>
  <cp:lastModifiedBy>Havlíček Jan</cp:lastModifiedBy>
  <dcterms:created xsi:type="dcterms:W3CDTF">2002-02-26T15:28:00Z</dcterms:created>
  <dcterms:modified xsi:type="dcterms:W3CDTF">2023-09-10T12:08:24Z</dcterms:modified>
</cp:coreProperties>
</file>