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1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92512"/>
</workbook>
</file>

<file path=xl/calcChain.xml><?xml version="1.0" encoding="utf-8"?>
<calcChain xmlns="http://schemas.openxmlformats.org/spreadsheetml/2006/main">
  <c r="A9" i="1" l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A12" i="1"/>
  <c r="B12" i="1"/>
  <c r="U12" i="1"/>
  <c r="AP12" i="1"/>
  <c r="BL12" i="1"/>
  <c r="A13" i="1"/>
  <c r="C13" i="1"/>
  <c r="V13" i="1"/>
  <c r="AQ13" i="1"/>
  <c r="BM13" i="1"/>
  <c r="A14" i="1"/>
  <c r="C14" i="1"/>
  <c r="V14" i="1"/>
  <c r="AQ14" i="1"/>
  <c r="BM14" i="1"/>
  <c r="A15" i="1"/>
  <c r="C15" i="1"/>
  <c r="V15" i="1"/>
  <c r="AQ15" i="1"/>
  <c r="BM15" i="1"/>
  <c r="A16" i="1"/>
  <c r="D16" i="1"/>
  <c r="W16" i="1"/>
  <c r="AR16" i="1"/>
  <c r="BN16" i="1"/>
  <c r="A17" i="1"/>
  <c r="E17" i="1"/>
  <c r="X17" i="1"/>
  <c r="AS17" i="1"/>
  <c r="BO17" i="1"/>
  <c r="A18" i="1"/>
  <c r="F18" i="1"/>
  <c r="Y18" i="1"/>
  <c r="AT18" i="1"/>
  <c r="BP18" i="1"/>
  <c r="A19" i="1"/>
  <c r="G19" i="1"/>
  <c r="Z19" i="1"/>
  <c r="AU19" i="1"/>
  <c r="BQ19" i="1"/>
  <c r="A20" i="1"/>
  <c r="H20" i="1"/>
  <c r="AA20" i="1"/>
  <c r="AV20" i="1"/>
  <c r="BR20" i="1"/>
  <c r="A21" i="1"/>
  <c r="H21" i="1"/>
  <c r="AA21" i="1"/>
  <c r="AV21" i="1"/>
  <c r="BR21" i="1"/>
  <c r="A22" i="1"/>
  <c r="H22" i="1"/>
  <c r="AA22" i="1"/>
  <c r="AV22" i="1"/>
  <c r="BR22" i="1"/>
  <c r="A23" i="1"/>
  <c r="I23" i="1"/>
  <c r="AB23" i="1"/>
  <c r="AW23" i="1"/>
  <c r="BS23" i="1"/>
  <c r="A24" i="1"/>
  <c r="J24" i="1"/>
  <c r="AC24" i="1"/>
  <c r="AX24" i="1"/>
  <c r="BT24" i="1"/>
  <c r="A25" i="1"/>
  <c r="K25" i="1"/>
  <c r="AD25" i="1"/>
  <c r="AY25" i="1"/>
  <c r="BU25" i="1"/>
  <c r="A26" i="1"/>
  <c r="L26" i="1"/>
  <c r="AE26" i="1"/>
  <c r="AZ26" i="1"/>
  <c r="BV26" i="1"/>
  <c r="A27" i="1"/>
  <c r="M27" i="1"/>
  <c r="AF27" i="1"/>
  <c r="BA27" i="1"/>
  <c r="BW27" i="1"/>
  <c r="A28" i="1"/>
  <c r="M28" i="1"/>
  <c r="AF28" i="1"/>
  <c r="BA28" i="1"/>
  <c r="BW28" i="1"/>
  <c r="A29" i="1"/>
  <c r="M29" i="1"/>
  <c r="AF29" i="1"/>
  <c r="BA29" i="1"/>
  <c r="BW29" i="1"/>
  <c r="A30" i="1"/>
  <c r="M30" i="1"/>
  <c r="AF30" i="1"/>
  <c r="BA30" i="1"/>
  <c r="BW30" i="1"/>
  <c r="A31" i="1"/>
  <c r="N31" i="1"/>
  <c r="AG31" i="1"/>
  <c r="BB31" i="1"/>
  <c r="BX31" i="1"/>
  <c r="A32" i="1"/>
  <c r="O32" i="1"/>
  <c r="AH32" i="1"/>
  <c r="BC32" i="1"/>
  <c r="BY32" i="1"/>
  <c r="A33" i="1"/>
  <c r="P33" i="1"/>
  <c r="AI33" i="1"/>
  <c r="BD33" i="1"/>
  <c r="BZ33" i="1"/>
  <c r="A34" i="1"/>
  <c r="Q34" i="1"/>
  <c r="AJ34" i="1"/>
  <c r="BE34" i="1"/>
  <c r="CA34" i="1"/>
  <c r="A35" i="1"/>
  <c r="Q35" i="1"/>
  <c r="AJ35" i="1"/>
  <c r="BE35" i="1"/>
  <c r="CA35" i="1"/>
  <c r="A36" i="1"/>
  <c r="Q36" i="1"/>
  <c r="AJ36" i="1"/>
  <c r="BE36" i="1"/>
  <c r="CA36" i="1"/>
  <c r="A37" i="1"/>
  <c r="R37" i="1"/>
  <c r="AK37" i="1"/>
  <c r="BF37" i="1"/>
  <c r="CB37" i="1"/>
  <c r="A38" i="1"/>
  <c r="S38" i="1"/>
  <c r="AL38" i="1"/>
  <c r="BG38" i="1"/>
  <c r="CC38" i="1"/>
  <c r="A39" i="1"/>
  <c r="T39" i="1"/>
  <c r="AM39" i="1"/>
  <c r="BH39" i="1"/>
  <c r="CD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A43" i="1"/>
  <c r="T43" i="1"/>
  <c r="AM43" i="1"/>
  <c r="AO43" i="1"/>
  <c r="BH43" i="1"/>
  <c r="CD43" i="1"/>
  <c r="A44" i="1"/>
  <c r="T44" i="1"/>
  <c r="AM44" i="1"/>
  <c r="AO44" i="1"/>
  <c r="BH44" i="1"/>
  <c r="CD44" i="1"/>
</calcChain>
</file>

<file path=xl/sharedStrings.xml><?xml version="1.0" encoding="utf-8"?>
<sst xmlns="http://schemas.openxmlformats.org/spreadsheetml/2006/main" count="198" uniqueCount="7">
  <si>
    <t>Juniper Exploration</t>
  </si>
  <si>
    <t>WC 310/313</t>
  </si>
  <si>
    <t>HI 232 /244</t>
  </si>
  <si>
    <t>EI 57</t>
  </si>
  <si>
    <t>EI 28</t>
  </si>
  <si>
    <t>800 L (Koch Lat)</t>
  </si>
  <si>
    <t>020604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</si>
</sst>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1" formatCode="_(* #,##0_);_(* \(#,##0\);_(* &quot;-&quot;_);_(@_)"/>
    <numFmt numFmtId="164" formatCode="&quot;$&quot;#,##0.0000"/>
    <numFmt numFmtId="165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0" fillId="0" borderId="1" xfId="0" applyNumberFormat="1" applyBorder="1"/>
    <xf numFmtId="38" fontId="1" fillId="0" borderId="0" xfId="0" applyNumberFormat="1" applyFont="1"/>
    <xf numFmtId="38" fontId="0" fillId="0" borderId="2" xfId="0" applyNumberFormat="1" applyBorder="1"/>
    <xf numFmtId="38" fontId="1" fillId="0" borderId="2" xfId="0" applyNumberFormat="1" applyFont="1" applyBorder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38" fontId="0" fillId="0" borderId="0" xfId="0" applyNumberFormat="1"/>
    <xf numFmtId="8" fontId="1" fillId="0" borderId="0" xfId="0" applyNumberFormat="1" applyFont="1"/>
    <xf numFmtId="164" fontId="1" fillId="0" borderId="1" xfId="0" applyNumberFormat="1" applyFont="1" applyBorder="1"/>
    <xf numFmtId="3" fontId="0" fillId="0" borderId="0" xfId="0" applyNumberFormat="1"/>
    <xf numFmtId="8" fontId="0" fillId="0" borderId="0" xfId="0" applyNumberFormat="1"/>
    <xf numFmtId="0" fontId="2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38" fontId="0" fillId="0" borderId="0" xfId="0" applyNumberFormat="1" applyBorder="1" applyProtection="1">
      <protection locked="0"/>
    </xf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Feb%2002_HI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Feb%2002_Transc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Documents%20and%20Settings/jquick/Local%20Settings/Temporary%20Internet%20Files/OLK147/Feb%2002_Tenness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 refreshError="1"/>
      <sheetData sheetId="1" refreshError="1"/>
      <sheetData sheetId="2">
        <row r="9">
          <cell r="B9">
            <v>3387</v>
          </cell>
          <cell r="G9">
            <v>1</v>
          </cell>
        </row>
        <row r="10">
          <cell r="B10">
            <v>3208</v>
          </cell>
          <cell r="G10">
            <v>1</v>
          </cell>
        </row>
        <row r="11">
          <cell r="B11">
            <v>3814</v>
          </cell>
          <cell r="G11">
            <v>1</v>
          </cell>
        </row>
        <row r="12">
          <cell r="B12">
            <v>3812</v>
          </cell>
          <cell r="G12">
            <v>1</v>
          </cell>
        </row>
        <row r="13">
          <cell r="B13">
            <v>1566</v>
          </cell>
          <cell r="G13">
            <v>1</v>
          </cell>
        </row>
        <row r="14">
          <cell r="B14">
            <v>363</v>
          </cell>
          <cell r="G14">
            <v>1</v>
          </cell>
        </row>
        <row r="15">
          <cell r="B15">
            <v>2765</v>
          </cell>
          <cell r="G15">
            <v>1</v>
          </cell>
        </row>
        <row r="16">
          <cell r="B16">
            <v>3837</v>
          </cell>
          <cell r="G16">
            <v>1</v>
          </cell>
        </row>
        <row r="17">
          <cell r="B17">
            <v>3830</v>
          </cell>
          <cell r="G17">
            <v>1</v>
          </cell>
        </row>
        <row r="18">
          <cell r="B18">
            <v>3823</v>
          </cell>
          <cell r="G18">
            <v>1</v>
          </cell>
        </row>
        <row r="19">
          <cell r="B19">
            <v>3815</v>
          </cell>
          <cell r="G19">
            <v>1</v>
          </cell>
        </row>
        <row r="20">
          <cell r="B20">
            <v>1021</v>
          </cell>
          <cell r="G20">
            <v>1</v>
          </cell>
        </row>
        <row r="21">
          <cell r="B21">
            <v>3834</v>
          </cell>
          <cell r="G21">
            <v>0</v>
          </cell>
        </row>
        <row r="22">
          <cell r="B22">
            <v>3258</v>
          </cell>
          <cell r="G22">
            <v>0</v>
          </cell>
        </row>
        <row r="23">
          <cell r="B23">
            <v>3884</v>
          </cell>
          <cell r="G23">
            <v>0</v>
          </cell>
        </row>
        <row r="24">
          <cell r="B24">
            <v>3884</v>
          </cell>
          <cell r="G24">
            <v>1</v>
          </cell>
        </row>
        <row r="25">
          <cell r="B25">
            <v>3876</v>
          </cell>
          <cell r="G25">
            <v>1</v>
          </cell>
        </row>
        <row r="26">
          <cell r="B26">
            <v>3867</v>
          </cell>
          <cell r="G26">
            <v>1</v>
          </cell>
        </row>
        <row r="27">
          <cell r="B27">
            <v>3866</v>
          </cell>
          <cell r="G27">
            <v>1</v>
          </cell>
        </row>
        <row r="28">
          <cell r="B28">
            <v>3863</v>
          </cell>
          <cell r="G28">
            <v>1</v>
          </cell>
        </row>
        <row r="29">
          <cell r="B29">
            <v>3643</v>
          </cell>
          <cell r="G29">
            <v>1</v>
          </cell>
        </row>
        <row r="30">
          <cell r="B30">
            <v>3765</v>
          </cell>
          <cell r="G30">
            <v>1</v>
          </cell>
        </row>
        <row r="31">
          <cell r="B31">
            <v>3801</v>
          </cell>
          <cell r="G31">
            <v>1</v>
          </cell>
        </row>
        <row r="32">
          <cell r="B32">
            <v>3856</v>
          </cell>
          <cell r="G32">
            <v>1</v>
          </cell>
        </row>
        <row r="33">
          <cell r="B33">
            <v>3804</v>
          </cell>
          <cell r="G33">
            <v>1</v>
          </cell>
        </row>
        <row r="34">
          <cell r="B34">
            <v>2078</v>
          </cell>
          <cell r="G34">
            <v>0</v>
          </cell>
        </row>
        <row r="35">
          <cell r="B35">
            <v>1503</v>
          </cell>
          <cell r="G35">
            <v>0</v>
          </cell>
        </row>
        <row r="36">
          <cell r="B36">
            <v>3739</v>
          </cell>
          <cell r="G36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 Activities"/>
      <sheetName val="Total"/>
    </sheetNames>
    <sheetDataSet>
      <sheetData sheetId="0">
        <row r="10">
          <cell r="B10">
            <v>1621</v>
          </cell>
        </row>
        <row r="11">
          <cell r="B11">
            <v>1621</v>
          </cell>
        </row>
        <row r="12">
          <cell r="B12">
            <v>1621</v>
          </cell>
        </row>
        <row r="13">
          <cell r="B13">
            <v>1621</v>
          </cell>
        </row>
        <row r="14">
          <cell r="B14">
            <v>1621</v>
          </cell>
        </row>
        <row r="15">
          <cell r="B15">
            <v>1621</v>
          </cell>
        </row>
        <row r="16">
          <cell r="B16">
            <v>1621</v>
          </cell>
        </row>
        <row r="17">
          <cell r="B17">
            <v>1621</v>
          </cell>
        </row>
        <row r="18">
          <cell r="B18">
            <v>1621</v>
          </cell>
        </row>
        <row r="19">
          <cell r="B19">
            <v>1621</v>
          </cell>
        </row>
        <row r="20">
          <cell r="B20">
            <v>1621</v>
          </cell>
        </row>
        <row r="21">
          <cell r="B21">
            <v>1621</v>
          </cell>
        </row>
        <row r="22">
          <cell r="B22">
            <v>1621</v>
          </cell>
        </row>
        <row r="23">
          <cell r="B23">
            <v>1621</v>
          </cell>
        </row>
        <row r="24">
          <cell r="B24">
            <v>1621</v>
          </cell>
        </row>
        <row r="25">
          <cell r="B25">
            <v>1621</v>
          </cell>
        </row>
        <row r="26">
          <cell r="B26">
            <v>1621</v>
          </cell>
        </row>
        <row r="27">
          <cell r="B27">
            <v>1621</v>
          </cell>
        </row>
        <row r="28">
          <cell r="B28">
            <v>1621</v>
          </cell>
        </row>
        <row r="29">
          <cell r="B29">
            <v>1621</v>
          </cell>
        </row>
        <row r="30">
          <cell r="B30">
            <v>1621</v>
          </cell>
        </row>
        <row r="31">
          <cell r="B31">
            <v>1621</v>
          </cell>
        </row>
        <row r="32">
          <cell r="B32">
            <v>1621</v>
          </cell>
        </row>
        <row r="33">
          <cell r="B33">
            <v>1621</v>
          </cell>
        </row>
        <row r="34">
          <cell r="B34">
            <v>1621</v>
          </cell>
        </row>
        <row r="35">
          <cell r="B35">
            <v>1621</v>
          </cell>
        </row>
        <row r="36">
          <cell r="B36">
            <v>1621</v>
          </cell>
        </row>
        <row r="37">
          <cell r="B37">
            <v>1621</v>
          </cell>
        </row>
      </sheetData>
      <sheetData sheetId="1" refreshError="1"/>
      <sheetData sheetId="2">
        <row r="10">
          <cell r="Q10">
            <v>2160.5062274005622</v>
          </cell>
        </row>
        <row r="11">
          <cell r="Q11">
            <v>2160.5062274005622</v>
          </cell>
        </row>
        <row r="12">
          <cell r="Q12">
            <v>2160.5062274005622</v>
          </cell>
        </row>
        <row r="13">
          <cell r="Q13">
            <v>2160.5062274005622</v>
          </cell>
        </row>
        <row r="14">
          <cell r="Q14">
            <v>949.1763760546404</v>
          </cell>
        </row>
        <row r="15">
          <cell r="Q15">
            <v>2160.5062274005622</v>
          </cell>
        </row>
        <row r="16">
          <cell r="Q16">
            <v>2160.5062274005622</v>
          </cell>
        </row>
        <row r="17">
          <cell r="Q17">
            <v>2160.5062274005622</v>
          </cell>
        </row>
        <row r="18">
          <cell r="Q18">
            <v>2160.5062274005622</v>
          </cell>
        </row>
        <row r="19">
          <cell r="Q19">
            <v>2160.5062274005622</v>
          </cell>
        </row>
        <row r="20">
          <cell r="Q20">
            <v>2160.5062274005622</v>
          </cell>
        </row>
        <row r="21">
          <cell r="Q21">
            <v>2160.5062274005622</v>
          </cell>
        </row>
        <row r="22">
          <cell r="Q22">
            <v>2160.5062274005622</v>
          </cell>
        </row>
        <row r="23">
          <cell r="Q23">
            <v>2160.5062274005622</v>
          </cell>
        </row>
        <row r="24">
          <cell r="Q24">
            <v>2160.5062274005622</v>
          </cell>
        </row>
        <row r="25">
          <cell r="Q25">
            <v>2160.5062274005622</v>
          </cell>
        </row>
        <row r="26">
          <cell r="Q26">
            <v>2160.5062274005622</v>
          </cell>
        </row>
        <row r="27">
          <cell r="Q27">
            <v>2160.5062274005622</v>
          </cell>
        </row>
        <row r="28">
          <cell r="Q28">
            <v>2160.5062274005622</v>
          </cell>
        </row>
        <row r="29">
          <cell r="Q29">
            <v>2160.5062274005622</v>
          </cell>
        </row>
        <row r="30">
          <cell r="Q30">
            <v>289.27280032141419</v>
          </cell>
        </row>
        <row r="31">
          <cell r="Q31">
            <v>2160.5062274005622</v>
          </cell>
        </row>
        <row r="32">
          <cell r="Q32">
            <v>2160.5062274005622</v>
          </cell>
        </row>
        <row r="33">
          <cell r="Q33">
            <v>2160.5062274005622</v>
          </cell>
        </row>
        <row r="34">
          <cell r="Q34">
            <v>2160.5062274005622</v>
          </cell>
        </row>
        <row r="35">
          <cell r="Q35">
            <v>2160.5062274005622</v>
          </cell>
        </row>
        <row r="36">
          <cell r="Q36">
            <v>1302.7320208919243</v>
          </cell>
        </row>
        <row r="37">
          <cell r="Q37">
            <v>2160.5062274005622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s"/>
      <sheetName val="Sales"/>
      <sheetName val="Wellhead"/>
      <sheetName val="Totals"/>
    </sheetNames>
    <sheetDataSet>
      <sheetData sheetId="0"/>
      <sheetData sheetId="1"/>
      <sheetData sheetId="2">
        <row r="129">
          <cell r="K129">
            <v>300</v>
          </cell>
        </row>
        <row r="130">
          <cell r="K130">
            <v>300</v>
          </cell>
        </row>
        <row r="131">
          <cell r="K131">
            <v>300</v>
          </cell>
        </row>
        <row r="132">
          <cell r="K132">
            <v>300</v>
          </cell>
        </row>
        <row r="133">
          <cell r="K133">
            <v>300</v>
          </cell>
        </row>
        <row r="134">
          <cell r="K134">
            <v>300</v>
          </cell>
        </row>
        <row r="135">
          <cell r="K135">
            <v>300</v>
          </cell>
        </row>
        <row r="136">
          <cell r="K136">
            <v>300</v>
          </cell>
        </row>
        <row r="137">
          <cell r="K137">
            <v>300</v>
          </cell>
        </row>
        <row r="138">
          <cell r="K138">
            <v>300</v>
          </cell>
        </row>
        <row r="139">
          <cell r="K139">
            <v>300</v>
          </cell>
        </row>
        <row r="140">
          <cell r="K140">
            <v>300</v>
          </cell>
        </row>
        <row r="141">
          <cell r="K141">
            <v>300</v>
          </cell>
        </row>
        <row r="142">
          <cell r="K142">
            <v>300</v>
          </cell>
        </row>
        <row r="143">
          <cell r="K143">
            <v>300</v>
          </cell>
        </row>
        <row r="144">
          <cell r="K144">
            <v>300</v>
          </cell>
        </row>
        <row r="145">
          <cell r="K145">
            <v>300</v>
          </cell>
        </row>
        <row r="146">
          <cell r="K146">
            <v>300</v>
          </cell>
        </row>
        <row r="147">
          <cell r="K147">
            <v>300</v>
          </cell>
        </row>
        <row r="148">
          <cell r="K148">
            <v>300</v>
          </cell>
        </row>
        <row r="149">
          <cell r="K149">
            <v>300</v>
          </cell>
        </row>
        <row r="150">
          <cell r="K150">
            <v>300</v>
          </cell>
        </row>
        <row r="151">
          <cell r="K151">
            <v>300</v>
          </cell>
        </row>
        <row r="152">
          <cell r="K152">
            <v>300</v>
          </cell>
        </row>
        <row r="153">
          <cell r="K153">
            <v>300</v>
          </cell>
        </row>
        <row r="154">
          <cell r="K154">
            <v>300</v>
          </cell>
        </row>
        <row r="155">
          <cell r="K155">
            <v>300</v>
          </cell>
        </row>
        <row r="156">
          <cell r="K156">
            <v>300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86"/>
  <sheetViews>
    <sheetView tabSelected="1" workbookViewId="0"/>
  </sheetViews>
  <sheetFormatPr defaultRowHeight="13.2" x14ac:dyDescent="0.25"/>
  <cols>
    <col min="1" max="1" width="16.88671875" bestFit="1" customWidth="1"/>
    <col min="2" max="20" width="16.88671875" style="10" bestFit="1" customWidth="1"/>
    <col min="21" max="39" width="14.109375" style="10" bestFit="1" customWidth="1"/>
    <col min="41" max="60" width="14.109375" style="10" bestFit="1" customWidth="1"/>
    <col min="63" max="82" width="16.88671875" bestFit="1" customWidth="1"/>
  </cols>
  <sheetData>
    <row r="2" spans="1:82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</row>
    <row r="3" spans="1:8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</row>
    <row r="4" spans="1:82" x14ac:dyDescent="0.25">
      <c r="A4" s="1">
        <v>1.94</v>
      </c>
      <c r="B4" s="1">
        <v>2.085</v>
      </c>
      <c r="C4" s="1">
        <v>2.1349999999999998</v>
      </c>
      <c r="D4" s="1">
        <v>2.1150000000000002</v>
      </c>
      <c r="E4" s="1">
        <v>2.14</v>
      </c>
      <c r="F4" s="1">
        <v>2.0750000000000002</v>
      </c>
      <c r="G4" s="1">
        <v>2.0950000000000002</v>
      </c>
      <c r="H4" s="1">
        <v>2.1549999999999998</v>
      </c>
      <c r="I4" s="1">
        <v>2.17</v>
      </c>
      <c r="J4" s="1">
        <v>2.3650000000000002</v>
      </c>
      <c r="K4" s="1">
        <v>2.3149999999999999</v>
      </c>
      <c r="L4" s="1">
        <v>2.2250000000000001</v>
      </c>
      <c r="M4" s="1">
        <v>2.125</v>
      </c>
      <c r="N4" s="1">
        <v>2.2650000000000001</v>
      </c>
      <c r="O4" s="1">
        <v>2.4</v>
      </c>
      <c r="P4" s="1">
        <v>2.35</v>
      </c>
      <c r="Q4" s="1">
        <v>2.34</v>
      </c>
      <c r="R4" s="1">
        <v>2.3650000000000002</v>
      </c>
      <c r="S4" s="1">
        <v>2.4449999999999998</v>
      </c>
      <c r="T4" s="1">
        <v>2.44</v>
      </c>
      <c r="U4" s="1">
        <v>2.085</v>
      </c>
      <c r="V4" s="1">
        <v>2.1349999999999998</v>
      </c>
      <c r="W4" s="1">
        <v>2.1150000000000002</v>
      </c>
      <c r="X4" s="1">
        <v>2.14</v>
      </c>
      <c r="Y4" s="1">
        <v>2.0750000000000002</v>
      </c>
      <c r="Z4" s="1">
        <v>2.0950000000000002</v>
      </c>
      <c r="AA4" s="1">
        <v>2.1549999999999998</v>
      </c>
      <c r="AB4" s="1">
        <v>2.17</v>
      </c>
      <c r="AC4" s="1">
        <v>2.3650000000000002</v>
      </c>
      <c r="AD4" s="1">
        <v>2.3149999999999999</v>
      </c>
      <c r="AE4" s="1">
        <v>2.2250000000000001</v>
      </c>
      <c r="AF4" s="1">
        <v>2.125</v>
      </c>
      <c r="AG4" s="1">
        <v>2.2650000000000001</v>
      </c>
      <c r="AH4" s="1">
        <v>2.4</v>
      </c>
      <c r="AI4" s="1">
        <v>2.35</v>
      </c>
      <c r="AJ4" s="1">
        <v>2.34</v>
      </c>
      <c r="AK4" s="1">
        <v>2.3650000000000002</v>
      </c>
      <c r="AL4" s="1">
        <v>2.4449999999999998</v>
      </c>
      <c r="AM4" s="1">
        <v>2.44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</row>
    <row r="5" spans="1:82" x14ac:dyDescent="0.25">
      <c r="A5" s="2">
        <v>-0.01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K5" t="s">
        <v>5</v>
      </c>
      <c r="BL5" t="s">
        <v>5</v>
      </c>
      <c r="BM5" t="s">
        <v>5</v>
      </c>
      <c r="BN5" t="s">
        <v>5</v>
      </c>
      <c r="BO5" t="s">
        <v>5</v>
      </c>
      <c r="BP5" t="s">
        <v>5</v>
      </c>
      <c r="BQ5" t="s">
        <v>5</v>
      </c>
      <c r="BR5" t="s">
        <v>5</v>
      </c>
      <c r="BS5" t="s">
        <v>5</v>
      </c>
      <c r="BT5" t="s">
        <v>5</v>
      </c>
      <c r="BU5" t="s">
        <v>5</v>
      </c>
      <c r="BV5" t="s">
        <v>5</v>
      </c>
      <c r="BW5" t="s">
        <v>5</v>
      </c>
      <c r="BX5" t="s">
        <v>5</v>
      </c>
      <c r="BY5" t="s">
        <v>5</v>
      </c>
      <c r="BZ5" t="s">
        <v>5</v>
      </c>
      <c r="CA5" t="s">
        <v>5</v>
      </c>
      <c r="CB5" t="s">
        <v>5</v>
      </c>
      <c r="CC5" t="s">
        <v>5</v>
      </c>
      <c r="CD5" t="s">
        <v>5</v>
      </c>
    </row>
    <row r="6" spans="1:82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O6">
        <v>2252</v>
      </c>
      <c r="AP6">
        <v>2252</v>
      </c>
      <c r="AQ6">
        <v>2252</v>
      </c>
      <c r="AR6">
        <v>2252</v>
      </c>
      <c r="AS6">
        <v>2252</v>
      </c>
      <c r="AT6">
        <v>2252</v>
      </c>
      <c r="AU6">
        <v>2252</v>
      </c>
      <c r="AV6">
        <v>2252</v>
      </c>
      <c r="AW6">
        <v>2252</v>
      </c>
      <c r="AX6">
        <v>2252</v>
      </c>
      <c r="AY6">
        <v>2252</v>
      </c>
      <c r="AZ6">
        <v>2252</v>
      </c>
      <c r="BA6">
        <v>2252</v>
      </c>
      <c r="BB6">
        <v>2252</v>
      </c>
      <c r="BC6">
        <v>2252</v>
      </c>
      <c r="BD6">
        <v>2252</v>
      </c>
      <c r="BE6">
        <v>2252</v>
      </c>
      <c r="BF6">
        <v>2252</v>
      </c>
      <c r="BG6">
        <v>2252</v>
      </c>
      <c r="BH6">
        <v>2252</v>
      </c>
      <c r="BK6" s="17" t="s">
        <v>6</v>
      </c>
      <c r="BL6" s="17" t="s">
        <v>6</v>
      </c>
      <c r="BM6" s="17" t="s">
        <v>6</v>
      </c>
      <c r="BN6" s="17" t="s">
        <v>6</v>
      </c>
      <c r="BO6" s="17" t="s">
        <v>6</v>
      </c>
      <c r="BP6" s="17" t="s">
        <v>6</v>
      </c>
      <c r="BQ6" s="17" t="s">
        <v>6</v>
      </c>
      <c r="BR6" s="17" t="s">
        <v>6</v>
      </c>
      <c r="BS6" s="17" t="s">
        <v>6</v>
      </c>
      <c r="BT6" s="17" t="s">
        <v>6</v>
      </c>
      <c r="BU6" s="17" t="s">
        <v>6</v>
      </c>
      <c r="BV6" s="17" t="s">
        <v>6</v>
      </c>
      <c r="BW6" s="17" t="s">
        <v>6</v>
      </c>
      <c r="BX6" s="17" t="s">
        <v>6</v>
      </c>
      <c r="BY6" s="17" t="s">
        <v>6</v>
      </c>
      <c r="BZ6" s="17" t="s">
        <v>6</v>
      </c>
      <c r="CA6" s="17" t="s">
        <v>6</v>
      </c>
      <c r="CB6" s="17" t="s">
        <v>6</v>
      </c>
      <c r="CC6" s="17" t="s">
        <v>6</v>
      </c>
      <c r="CD6" s="17" t="s">
        <v>6</v>
      </c>
    </row>
    <row r="7" spans="1:82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O7" s="1">
        <v>2.06</v>
      </c>
      <c r="AP7" s="1">
        <v>2.1349999999999998</v>
      </c>
      <c r="AQ7" s="1">
        <v>2.2250000000000001</v>
      </c>
      <c r="AR7" s="1">
        <v>2.2050000000000001</v>
      </c>
      <c r="AS7" s="1">
        <v>2.23</v>
      </c>
      <c r="AT7" s="1">
        <v>2.16</v>
      </c>
      <c r="AU7" s="1">
        <v>2.1800000000000002</v>
      </c>
      <c r="AV7" s="1">
        <v>2.2349999999999999</v>
      </c>
      <c r="AW7" s="1">
        <v>2.2349999999999999</v>
      </c>
      <c r="AX7" s="1">
        <v>2.42</v>
      </c>
      <c r="AY7" s="1">
        <v>2.38</v>
      </c>
      <c r="AZ7" s="1">
        <v>2.2799999999999998</v>
      </c>
      <c r="BA7" s="1">
        <v>2.2050000000000001</v>
      </c>
      <c r="BB7" s="1">
        <v>2.31</v>
      </c>
      <c r="BC7" s="1">
        <v>2.4300000000000002</v>
      </c>
      <c r="BD7" s="1">
        <v>2.4049999999999998</v>
      </c>
      <c r="BE7" s="1">
        <v>2.4</v>
      </c>
      <c r="BF7" s="1">
        <v>2.4049999999999998</v>
      </c>
      <c r="BG7" s="1">
        <v>2.4849999999999999</v>
      </c>
      <c r="BH7" s="1">
        <v>2.4950000000000001</v>
      </c>
      <c r="BK7" s="1">
        <v>1.96</v>
      </c>
      <c r="BL7" s="1">
        <v>2.09</v>
      </c>
      <c r="BM7" s="1">
        <v>2.15</v>
      </c>
      <c r="BN7" s="1">
        <v>2.125</v>
      </c>
      <c r="BO7" s="1">
        <v>2.16</v>
      </c>
      <c r="BP7" s="1">
        <v>2.0950000000000002</v>
      </c>
      <c r="BQ7" s="1">
        <v>2.125</v>
      </c>
      <c r="BR7" s="1">
        <v>2.17</v>
      </c>
      <c r="BS7" s="1">
        <v>2.1749999999999998</v>
      </c>
      <c r="BT7" s="1">
        <v>2.3650000000000002</v>
      </c>
      <c r="BU7" s="1">
        <v>2.31</v>
      </c>
      <c r="BV7" s="1">
        <v>2.21</v>
      </c>
      <c r="BW7" s="1">
        <v>2.13</v>
      </c>
      <c r="BX7" s="1">
        <v>2.2650000000000001</v>
      </c>
      <c r="BY7" s="1">
        <v>2.3849999999999998</v>
      </c>
      <c r="BZ7" s="1">
        <v>2.335</v>
      </c>
      <c r="CA7" s="1">
        <v>2.3450000000000002</v>
      </c>
      <c r="CB7" s="1">
        <v>2.37</v>
      </c>
      <c r="CC7" s="1">
        <v>2.4449999999999998</v>
      </c>
      <c r="CD7" s="1">
        <v>2.4700000000000002</v>
      </c>
    </row>
    <row r="8" spans="1:82" x14ac:dyDescent="0.2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O8" s="2">
        <v>-0.01</v>
      </c>
      <c r="AP8" s="1">
        <v>-0.01</v>
      </c>
      <c r="AQ8" s="1">
        <v>-0.01</v>
      </c>
      <c r="AR8" s="1">
        <v>-0.01</v>
      </c>
      <c r="AS8" s="1">
        <v>-0.01</v>
      </c>
      <c r="AT8" s="1">
        <v>-0.01</v>
      </c>
      <c r="AU8" s="1">
        <v>-0.01</v>
      </c>
      <c r="AV8" s="1">
        <v>-0.01</v>
      </c>
      <c r="AW8" s="1">
        <v>-0.01</v>
      </c>
      <c r="AX8" s="1">
        <v>-0.01</v>
      </c>
      <c r="AY8" s="1">
        <v>-0.01</v>
      </c>
      <c r="AZ8" s="1">
        <v>-0.01</v>
      </c>
      <c r="BA8" s="1">
        <v>-0.01</v>
      </c>
      <c r="BB8" s="1">
        <v>-0.01</v>
      </c>
      <c r="BC8" s="1">
        <v>-0.01</v>
      </c>
      <c r="BD8" s="1">
        <v>-0.01</v>
      </c>
      <c r="BE8" s="1">
        <v>-0.01</v>
      </c>
      <c r="BF8" s="1">
        <v>-0.01</v>
      </c>
      <c r="BG8" s="1">
        <v>-0.01</v>
      </c>
      <c r="BH8" s="1">
        <v>-0.01</v>
      </c>
      <c r="BK8" s="1">
        <v>-0.01</v>
      </c>
      <c r="BL8" s="1">
        <v>-0.01</v>
      </c>
      <c r="BM8" s="1">
        <v>-0.01</v>
      </c>
      <c r="BN8" s="1">
        <v>-0.01</v>
      </c>
      <c r="BO8" s="1">
        <v>-0.01</v>
      </c>
      <c r="BP8" s="1">
        <v>-0.01</v>
      </c>
      <c r="BQ8" s="1">
        <v>-0.01</v>
      </c>
      <c r="BR8" s="1">
        <v>-0.01</v>
      </c>
      <c r="BS8" s="1">
        <v>-0.01</v>
      </c>
      <c r="BT8" s="1">
        <v>-0.01</v>
      </c>
      <c r="BU8" s="1">
        <v>-0.01</v>
      </c>
      <c r="BV8" s="1">
        <v>-0.01</v>
      </c>
      <c r="BW8" s="1">
        <v>-0.01</v>
      </c>
      <c r="BX8" s="1">
        <v>-0.01</v>
      </c>
      <c r="BY8" s="1">
        <v>-0.01</v>
      </c>
      <c r="BZ8" s="1">
        <v>-0.01</v>
      </c>
      <c r="CA8" s="1">
        <v>-0.01</v>
      </c>
      <c r="CB8" s="1">
        <v>-0.01</v>
      </c>
      <c r="CC8" s="1">
        <v>-0.01</v>
      </c>
      <c r="CD8" s="1">
        <v>-0.01</v>
      </c>
    </row>
    <row r="9" spans="1:82" x14ac:dyDescent="0.25">
      <c r="A9" s="2">
        <f t="shared" ref="A9:T9" si="0">0.0499*1.0099</f>
        <v>5.0394010000000003E-2</v>
      </c>
      <c r="B9" s="2">
        <f t="shared" si="0"/>
        <v>5.0394010000000003E-2</v>
      </c>
      <c r="C9" s="2">
        <f t="shared" si="0"/>
        <v>5.0394010000000003E-2</v>
      </c>
      <c r="D9" s="2">
        <f t="shared" si="0"/>
        <v>5.0394010000000003E-2</v>
      </c>
      <c r="E9" s="2">
        <f t="shared" si="0"/>
        <v>5.0394010000000003E-2</v>
      </c>
      <c r="F9" s="2">
        <f t="shared" si="0"/>
        <v>5.0394010000000003E-2</v>
      </c>
      <c r="G9" s="2">
        <f t="shared" si="0"/>
        <v>5.0394010000000003E-2</v>
      </c>
      <c r="H9" s="2">
        <f t="shared" si="0"/>
        <v>5.0394010000000003E-2</v>
      </c>
      <c r="I9" s="2">
        <f t="shared" si="0"/>
        <v>5.0394010000000003E-2</v>
      </c>
      <c r="J9" s="2">
        <f t="shared" si="0"/>
        <v>5.0394010000000003E-2</v>
      </c>
      <c r="K9" s="2">
        <f t="shared" si="0"/>
        <v>5.0394010000000003E-2</v>
      </c>
      <c r="L9" s="2">
        <f t="shared" si="0"/>
        <v>5.0394010000000003E-2</v>
      </c>
      <c r="M9" s="2">
        <f t="shared" si="0"/>
        <v>5.0394010000000003E-2</v>
      </c>
      <c r="N9" s="2">
        <f t="shared" si="0"/>
        <v>5.0394010000000003E-2</v>
      </c>
      <c r="O9" s="2">
        <f t="shared" si="0"/>
        <v>5.0394010000000003E-2</v>
      </c>
      <c r="P9" s="2">
        <f t="shared" si="0"/>
        <v>5.0394010000000003E-2</v>
      </c>
      <c r="Q9" s="2">
        <f t="shared" si="0"/>
        <v>5.0394010000000003E-2</v>
      </c>
      <c r="R9" s="2">
        <f t="shared" si="0"/>
        <v>5.0394010000000003E-2</v>
      </c>
      <c r="S9" s="2">
        <f t="shared" si="0"/>
        <v>5.0394010000000003E-2</v>
      </c>
      <c r="T9" s="2">
        <f t="shared" si="0"/>
        <v>5.0394010000000003E-2</v>
      </c>
      <c r="U9" s="2">
        <f t="shared" ref="U9:AM9" si="1">0.1244*(1.0099)</f>
        <v>0.12563156</v>
      </c>
      <c r="V9" s="2">
        <f t="shared" si="1"/>
        <v>0.12563156</v>
      </c>
      <c r="W9" s="2">
        <f t="shared" si="1"/>
        <v>0.12563156</v>
      </c>
      <c r="X9" s="2">
        <f t="shared" si="1"/>
        <v>0.12563156</v>
      </c>
      <c r="Y9" s="2">
        <f t="shared" si="1"/>
        <v>0.12563156</v>
      </c>
      <c r="Z9" s="2">
        <f t="shared" si="1"/>
        <v>0.12563156</v>
      </c>
      <c r="AA9" s="2">
        <f t="shared" si="1"/>
        <v>0.12563156</v>
      </c>
      <c r="AB9" s="2">
        <f t="shared" si="1"/>
        <v>0.12563156</v>
      </c>
      <c r="AC9" s="2">
        <f t="shared" si="1"/>
        <v>0.12563156</v>
      </c>
      <c r="AD9" s="2">
        <f t="shared" si="1"/>
        <v>0.12563156</v>
      </c>
      <c r="AE9" s="2">
        <f t="shared" si="1"/>
        <v>0.12563156</v>
      </c>
      <c r="AF9" s="2">
        <f t="shared" si="1"/>
        <v>0.12563156</v>
      </c>
      <c r="AG9" s="2">
        <f t="shared" si="1"/>
        <v>0.12563156</v>
      </c>
      <c r="AH9" s="2">
        <f t="shared" si="1"/>
        <v>0.12563156</v>
      </c>
      <c r="AI9" s="2">
        <f t="shared" si="1"/>
        <v>0.12563156</v>
      </c>
      <c r="AJ9" s="2">
        <f t="shared" si="1"/>
        <v>0.12563156</v>
      </c>
      <c r="AK9" s="2">
        <f t="shared" si="1"/>
        <v>0.12563156</v>
      </c>
      <c r="AL9" s="2">
        <f t="shared" si="1"/>
        <v>0.12563156</v>
      </c>
      <c r="AM9" s="2">
        <f t="shared" si="1"/>
        <v>0.12563156</v>
      </c>
      <c r="AO9" s="2">
        <v>0.10290000000000001</v>
      </c>
      <c r="AP9" s="2">
        <v>0.10290000000000001</v>
      </c>
      <c r="AQ9" s="2">
        <v>0.10290000000000001</v>
      </c>
      <c r="AR9" s="2">
        <v>0.10290000000000001</v>
      </c>
      <c r="AS9" s="2">
        <v>0.10290000000000001</v>
      </c>
      <c r="AT9" s="2">
        <v>0.10290000000000001</v>
      </c>
      <c r="AU9" s="2">
        <v>0.10290000000000001</v>
      </c>
      <c r="AV9" s="2">
        <v>0.10290000000000001</v>
      </c>
      <c r="AW9" s="2">
        <v>0.10290000000000001</v>
      </c>
      <c r="AX9" s="2">
        <v>0.10290000000000001</v>
      </c>
      <c r="AY9" s="2">
        <v>0.10290000000000001</v>
      </c>
      <c r="AZ9" s="2">
        <v>0.10290000000000001</v>
      </c>
      <c r="BA9" s="2">
        <v>0.10290000000000001</v>
      </c>
      <c r="BB9" s="2">
        <v>0.10290000000000001</v>
      </c>
      <c r="BC9" s="2">
        <v>0.10290000000000001</v>
      </c>
      <c r="BD9" s="2">
        <v>0.10290000000000001</v>
      </c>
      <c r="BE9" s="2">
        <v>0.10290000000000001</v>
      </c>
      <c r="BF9" s="2">
        <v>0.10290000000000001</v>
      </c>
      <c r="BG9" s="2">
        <v>0.10290000000000001</v>
      </c>
      <c r="BH9" s="2">
        <v>0.10290000000000001</v>
      </c>
      <c r="BK9" s="2">
        <v>0.15229999999999999</v>
      </c>
      <c r="BL9" s="2">
        <v>0.15229999999999999</v>
      </c>
      <c r="BM9" s="2">
        <v>0.15229999999999999</v>
      </c>
      <c r="BN9" s="2">
        <v>0.15229999999999999</v>
      </c>
      <c r="BO9" s="2">
        <v>0.15229999999999999</v>
      </c>
      <c r="BP9" s="2">
        <v>0.15229999999999999</v>
      </c>
      <c r="BQ9" s="2">
        <v>0.15229999999999999</v>
      </c>
      <c r="BR9" s="2">
        <v>0.15229999999999999</v>
      </c>
      <c r="BS9" s="2">
        <v>0.15229999999999999</v>
      </c>
      <c r="BT9" s="2">
        <v>0.15229999999999999</v>
      </c>
      <c r="BU9" s="2">
        <v>0.15229999999999999</v>
      </c>
      <c r="BV9" s="2">
        <v>0.15229999999999999</v>
      </c>
      <c r="BW9" s="2">
        <v>0.15229999999999999</v>
      </c>
      <c r="BX9" s="2">
        <v>0.15229999999999999</v>
      </c>
      <c r="BY9" s="2">
        <v>0.15229999999999999</v>
      </c>
      <c r="BZ9" s="2">
        <v>0.15229999999999999</v>
      </c>
      <c r="CA9" s="2">
        <v>0.15229999999999999</v>
      </c>
      <c r="CB9" s="2">
        <v>0.15229999999999999</v>
      </c>
      <c r="CC9" s="2">
        <v>0.15229999999999999</v>
      </c>
      <c r="CD9" s="2">
        <v>0.15229999999999999</v>
      </c>
    </row>
    <row r="10" spans="1:82" x14ac:dyDescent="0.25">
      <c r="A10" s="3">
        <v>0.01</v>
      </c>
      <c r="B10" s="3">
        <v>0.01</v>
      </c>
      <c r="C10" s="3">
        <v>0.01</v>
      </c>
      <c r="D10" s="3">
        <v>0.01</v>
      </c>
      <c r="E10" s="3">
        <v>0.01</v>
      </c>
      <c r="F10" s="3">
        <v>0.01</v>
      </c>
      <c r="G10" s="3">
        <v>0.01</v>
      </c>
      <c r="H10" s="3">
        <v>0.01</v>
      </c>
      <c r="I10" s="3">
        <v>0.01</v>
      </c>
      <c r="J10" s="3">
        <v>0.01</v>
      </c>
      <c r="K10" s="3">
        <v>0.01</v>
      </c>
      <c r="L10" s="3">
        <v>0.01</v>
      </c>
      <c r="M10" s="3">
        <v>0.01</v>
      </c>
      <c r="N10" s="3">
        <v>0.01</v>
      </c>
      <c r="O10" s="3">
        <v>0.01</v>
      </c>
      <c r="P10" s="3">
        <v>0.01</v>
      </c>
      <c r="Q10" s="3">
        <v>0.01</v>
      </c>
      <c r="R10" s="3">
        <v>0.01</v>
      </c>
      <c r="S10" s="3">
        <v>0.01</v>
      </c>
      <c r="T10" s="3">
        <v>0.01</v>
      </c>
      <c r="U10" s="3">
        <v>0.01</v>
      </c>
      <c r="V10" s="3">
        <v>0.01</v>
      </c>
      <c r="W10" s="3">
        <v>0.01</v>
      </c>
      <c r="X10" s="3">
        <v>0.01</v>
      </c>
      <c r="Y10" s="3">
        <v>0.01</v>
      </c>
      <c r="Z10" s="3">
        <v>0.01</v>
      </c>
      <c r="AA10" s="3">
        <v>0.01</v>
      </c>
      <c r="AB10" s="3">
        <v>0.01</v>
      </c>
      <c r="AC10" s="3">
        <v>0.01</v>
      </c>
      <c r="AD10" s="3">
        <v>0.01</v>
      </c>
      <c r="AE10" s="3">
        <v>0.01</v>
      </c>
      <c r="AF10" s="3">
        <v>0.01</v>
      </c>
      <c r="AG10" s="3">
        <v>0.01</v>
      </c>
      <c r="AH10" s="3">
        <v>0.01</v>
      </c>
      <c r="AI10" s="3">
        <v>0.01</v>
      </c>
      <c r="AJ10" s="3">
        <v>0.01</v>
      </c>
      <c r="AK10" s="3">
        <v>0.01</v>
      </c>
      <c r="AL10" s="3">
        <v>0.01</v>
      </c>
      <c r="AM10" s="3">
        <v>0.01</v>
      </c>
      <c r="AO10" s="3">
        <v>4.4000000000000003E-3</v>
      </c>
      <c r="AP10" s="3">
        <v>4.4000000000000003E-3</v>
      </c>
      <c r="AQ10" s="3">
        <v>4.4000000000000003E-3</v>
      </c>
      <c r="AR10" s="3">
        <v>4.4000000000000003E-3</v>
      </c>
      <c r="AS10" s="3">
        <v>4.4000000000000003E-3</v>
      </c>
      <c r="AT10" s="3">
        <v>4.4000000000000003E-3</v>
      </c>
      <c r="AU10" s="3">
        <v>4.4000000000000003E-3</v>
      </c>
      <c r="AV10" s="3">
        <v>4.4000000000000003E-3</v>
      </c>
      <c r="AW10" s="3">
        <v>4.4000000000000003E-3</v>
      </c>
      <c r="AX10" s="3">
        <v>4.4000000000000003E-3</v>
      </c>
      <c r="AY10" s="3">
        <v>4.4000000000000003E-3</v>
      </c>
      <c r="AZ10" s="3">
        <v>4.4000000000000003E-3</v>
      </c>
      <c r="BA10" s="3">
        <v>4.4000000000000003E-3</v>
      </c>
      <c r="BB10" s="3">
        <v>4.4000000000000003E-3</v>
      </c>
      <c r="BC10" s="3">
        <v>4.4000000000000003E-3</v>
      </c>
      <c r="BD10" s="3">
        <v>4.4000000000000003E-3</v>
      </c>
      <c r="BE10" s="3">
        <v>4.4000000000000003E-3</v>
      </c>
      <c r="BF10" s="3">
        <v>4.4000000000000003E-3</v>
      </c>
      <c r="BG10" s="3">
        <v>4.4000000000000003E-3</v>
      </c>
      <c r="BH10" s="3">
        <v>4.4000000000000003E-3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</row>
    <row r="11" spans="1:82" x14ac:dyDescent="0.25">
      <c r="A11" s="4">
        <f t="shared" ref="A11:AM11" si="2">+((((A4+A5-A6)*(1-A7))-A8-A9)*(1-A10))</f>
        <v>1.8608099300999998</v>
      </c>
      <c r="B11" s="4">
        <f t="shared" si="2"/>
        <v>2.0142599300999997</v>
      </c>
      <c r="C11" s="4">
        <f t="shared" si="2"/>
        <v>2.0637599300999994</v>
      </c>
      <c r="D11" s="4">
        <f t="shared" si="2"/>
        <v>2.0439599300999998</v>
      </c>
      <c r="E11" s="4">
        <f t="shared" si="2"/>
        <v>2.0687099300999998</v>
      </c>
      <c r="F11" s="4">
        <f t="shared" si="2"/>
        <v>2.0043599301000001</v>
      </c>
      <c r="G11" s="4">
        <f t="shared" si="2"/>
        <v>2.0241599301000002</v>
      </c>
      <c r="H11" s="4">
        <f t="shared" si="2"/>
        <v>2.0835599300999994</v>
      </c>
      <c r="I11" s="4">
        <f t="shared" si="2"/>
        <v>2.0984099300999999</v>
      </c>
      <c r="J11" s="4">
        <f t="shared" si="2"/>
        <v>2.2914599300999998</v>
      </c>
      <c r="K11" s="4">
        <f t="shared" si="2"/>
        <v>2.2419599300999997</v>
      </c>
      <c r="L11" s="4">
        <f t="shared" si="2"/>
        <v>2.1528599301</v>
      </c>
      <c r="M11" s="4">
        <f t="shared" si="2"/>
        <v>2.0538599300999998</v>
      </c>
      <c r="N11" s="4">
        <f t="shared" si="2"/>
        <v>2.1924599301000001</v>
      </c>
      <c r="O11" s="4">
        <f t="shared" si="2"/>
        <v>2.3261099300999999</v>
      </c>
      <c r="P11" s="4">
        <f t="shared" si="2"/>
        <v>2.2766099300999998</v>
      </c>
      <c r="Q11" s="4">
        <f t="shared" si="2"/>
        <v>2.2667099300999998</v>
      </c>
      <c r="R11" s="4">
        <f t="shared" si="2"/>
        <v>2.2914599300999998</v>
      </c>
      <c r="S11" s="4">
        <f t="shared" si="2"/>
        <v>2.3706599300999995</v>
      </c>
      <c r="T11" s="4">
        <f t="shared" si="2"/>
        <v>2.3657099300999995</v>
      </c>
      <c r="U11" s="4">
        <f t="shared" si="2"/>
        <v>1.9397747556</v>
      </c>
      <c r="V11" s="4">
        <f t="shared" si="2"/>
        <v>1.9892747555999999</v>
      </c>
      <c r="W11" s="4">
        <f t="shared" si="2"/>
        <v>1.9694747556000003</v>
      </c>
      <c r="X11" s="4">
        <f t="shared" si="2"/>
        <v>1.9942247556000001</v>
      </c>
      <c r="Y11" s="4">
        <f t="shared" si="2"/>
        <v>1.9298747556000002</v>
      </c>
      <c r="Z11" s="4">
        <f t="shared" si="2"/>
        <v>1.9496747556000003</v>
      </c>
      <c r="AA11" s="4">
        <f t="shared" si="2"/>
        <v>2.0090747555999999</v>
      </c>
      <c r="AB11" s="4">
        <f t="shared" si="2"/>
        <v>2.0239247556</v>
      </c>
      <c r="AC11" s="4">
        <f t="shared" si="2"/>
        <v>2.2169747556000003</v>
      </c>
      <c r="AD11" s="4">
        <f t="shared" si="2"/>
        <v>2.1674747555999998</v>
      </c>
      <c r="AE11" s="4">
        <f t="shared" si="2"/>
        <v>2.0783747556000001</v>
      </c>
      <c r="AF11" s="4">
        <f t="shared" si="2"/>
        <v>1.9793747556000001</v>
      </c>
      <c r="AG11" s="4">
        <f t="shared" si="2"/>
        <v>2.1179747556000001</v>
      </c>
      <c r="AH11" s="4">
        <f t="shared" si="2"/>
        <v>2.2516247556</v>
      </c>
      <c r="AI11" s="4">
        <f t="shared" si="2"/>
        <v>2.2021247555999999</v>
      </c>
      <c r="AJ11" s="4">
        <f t="shared" si="2"/>
        <v>2.1922247555999999</v>
      </c>
      <c r="AK11" s="4">
        <f t="shared" si="2"/>
        <v>2.2169747556000003</v>
      </c>
      <c r="AL11" s="4">
        <f t="shared" si="2"/>
        <v>2.2961747556000001</v>
      </c>
      <c r="AM11" s="4">
        <f t="shared" si="2"/>
        <v>2.2912247556000001</v>
      </c>
      <c r="AO11" s="13">
        <f t="shared" ref="AO11:BH11" si="3">(AO7+AO8-AO9)*(1-AO10)</f>
        <v>1.9385327600000004</v>
      </c>
      <c r="AP11" s="13">
        <f t="shared" si="3"/>
        <v>2.01320276</v>
      </c>
      <c r="AQ11" s="13">
        <f t="shared" si="3"/>
        <v>2.1028067600000004</v>
      </c>
      <c r="AR11" s="13">
        <f t="shared" si="3"/>
        <v>2.0828947600000003</v>
      </c>
      <c r="AS11" s="13">
        <f t="shared" si="3"/>
        <v>2.1077847600000004</v>
      </c>
      <c r="AT11" s="13">
        <f t="shared" si="3"/>
        <v>2.0380927600000005</v>
      </c>
      <c r="AU11" s="13">
        <f t="shared" si="3"/>
        <v>2.0580047600000007</v>
      </c>
      <c r="AV11" s="13">
        <f t="shared" si="3"/>
        <v>2.1127627600000003</v>
      </c>
      <c r="AW11" s="13">
        <f t="shared" si="3"/>
        <v>2.1127627600000003</v>
      </c>
      <c r="AX11" s="13">
        <f t="shared" si="3"/>
        <v>2.2969487600000003</v>
      </c>
      <c r="AY11" s="13">
        <f t="shared" si="3"/>
        <v>2.2571247600000004</v>
      </c>
      <c r="AZ11" s="13">
        <f t="shared" si="3"/>
        <v>2.1575647600000001</v>
      </c>
      <c r="BA11" s="13">
        <f t="shared" si="3"/>
        <v>2.0828947600000003</v>
      </c>
      <c r="BB11" s="13">
        <f t="shared" si="3"/>
        <v>2.1874327600000005</v>
      </c>
      <c r="BC11" s="13">
        <f t="shared" si="3"/>
        <v>2.3069047600000006</v>
      </c>
      <c r="BD11" s="13">
        <f t="shared" si="3"/>
        <v>2.28201476</v>
      </c>
      <c r="BE11" s="13">
        <f t="shared" si="3"/>
        <v>2.2770367600000001</v>
      </c>
      <c r="BF11" s="13">
        <f t="shared" si="3"/>
        <v>2.28201476</v>
      </c>
      <c r="BG11" s="13">
        <f t="shared" si="3"/>
        <v>2.3616627600000002</v>
      </c>
      <c r="BH11" s="13">
        <f t="shared" si="3"/>
        <v>2.3716187600000005</v>
      </c>
      <c r="BK11" s="18">
        <f t="shared" ref="BK11:CD11" si="4">(BK7+BK8-BK9)*(1-BK10)</f>
        <v>1.7976999999999999</v>
      </c>
      <c r="BL11" s="18">
        <f t="shared" si="4"/>
        <v>1.9277000000000002</v>
      </c>
      <c r="BM11" s="18">
        <f t="shared" si="4"/>
        <v>1.9877000000000002</v>
      </c>
      <c r="BN11" s="18">
        <f t="shared" si="4"/>
        <v>1.9627000000000003</v>
      </c>
      <c r="BO11" s="18">
        <f t="shared" si="4"/>
        <v>1.9977000000000005</v>
      </c>
      <c r="BP11" s="18">
        <f t="shared" si="4"/>
        <v>1.9327000000000005</v>
      </c>
      <c r="BQ11" s="18">
        <f t="shared" si="4"/>
        <v>1.9627000000000003</v>
      </c>
      <c r="BR11" s="18">
        <f t="shared" si="4"/>
        <v>2.0077000000000003</v>
      </c>
      <c r="BS11" s="18">
        <f t="shared" si="4"/>
        <v>2.0127000000000002</v>
      </c>
      <c r="BT11" s="18">
        <f t="shared" si="4"/>
        <v>2.2027000000000005</v>
      </c>
      <c r="BU11" s="18">
        <f t="shared" si="4"/>
        <v>2.1477000000000004</v>
      </c>
      <c r="BV11" s="18">
        <f t="shared" si="4"/>
        <v>2.0477000000000003</v>
      </c>
      <c r="BW11" s="18">
        <f t="shared" si="4"/>
        <v>1.9677000000000002</v>
      </c>
      <c r="BX11" s="18">
        <f t="shared" si="4"/>
        <v>2.1027000000000005</v>
      </c>
      <c r="BY11" s="18">
        <f t="shared" si="4"/>
        <v>2.2227000000000001</v>
      </c>
      <c r="BZ11" s="18">
        <f t="shared" si="4"/>
        <v>2.1727000000000003</v>
      </c>
      <c r="CA11" s="18">
        <f t="shared" si="4"/>
        <v>2.1827000000000005</v>
      </c>
      <c r="CB11" s="18">
        <f t="shared" si="4"/>
        <v>2.2077000000000004</v>
      </c>
      <c r="CC11" s="18">
        <f t="shared" si="4"/>
        <v>2.2827000000000002</v>
      </c>
      <c r="CD11" s="18">
        <f t="shared" si="4"/>
        <v>2.3077000000000005</v>
      </c>
    </row>
    <row r="12" spans="1:82" x14ac:dyDescent="0.25">
      <c r="A12" s="5">
        <f>3919*0.75</f>
        <v>2939.25</v>
      </c>
      <c r="B12" s="5">
        <f>+'[1]Wellhead Activities'!$B9-$A12</f>
        <v>447.75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f>+'[1]Wellhead Activities'!$G9</f>
        <v>1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O12" s="5">
        <v>1621</v>
      </c>
      <c r="AP12" s="14">
        <f>+'[2]Wellhead Activities'!$Q10-[2]Purchases!$B10</f>
        <v>539.50622740056224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K12" s="19">
        <v>225</v>
      </c>
      <c r="BL12" s="19">
        <f>+[3]Wellhead!$K129-$BK12</f>
        <v>75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</row>
    <row r="13" spans="1:82" x14ac:dyDescent="0.25">
      <c r="A13" s="5">
        <f t="shared" ref="A13:A39" si="5">3919*0.75</f>
        <v>2939.25</v>
      </c>
      <c r="B13" s="5">
        <v>0</v>
      </c>
      <c r="C13" s="5">
        <f>+'[1]Wellhead Activities'!$B10-$A13</f>
        <v>268.75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f>+'[1]Wellhead Activities'!$G10</f>
        <v>1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O13" s="5">
        <v>1621</v>
      </c>
      <c r="AP13" s="14">
        <v>0</v>
      </c>
      <c r="AQ13" s="14">
        <f>+'[2]Wellhead Activities'!$Q11-[2]Purchases!$B11</f>
        <v>539.50622740056224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K13" s="19">
        <v>225</v>
      </c>
      <c r="BL13" s="19">
        <v>0</v>
      </c>
      <c r="BM13" s="19">
        <f>+[3]Wellhead!$K130-$BK13</f>
        <v>75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</row>
    <row r="14" spans="1:82" x14ac:dyDescent="0.25">
      <c r="A14" s="5">
        <f t="shared" si="5"/>
        <v>2939.25</v>
      </c>
      <c r="B14" s="5">
        <v>0</v>
      </c>
      <c r="C14" s="5">
        <f>+'[1]Wellhead Activities'!$B11-$A14</f>
        <v>874.75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f>+'[1]Wellhead Activities'!$G11</f>
        <v>1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O14" s="5">
        <v>1621</v>
      </c>
      <c r="AP14" s="14">
        <v>0</v>
      </c>
      <c r="AQ14" s="14">
        <f>+'[2]Wellhead Activities'!$Q12-[2]Purchases!$B12</f>
        <v>539.50622740056224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K14" s="19">
        <v>225</v>
      </c>
      <c r="BL14" s="19">
        <v>0</v>
      </c>
      <c r="BM14" s="19">
        <f>+[3]Wellhead!$K131-$BK14</f>
        <v>75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</row>
    <row r="15" spans="1:82" x14ac:dyDescent="0.25">
      <c r="A15" s="5">
        <f t="shared" si="5"/>
        <v>2939.25</v>
      </c>
      <c r="B15" s="5">
        <v>0</v>
      </c>
      <c r="C15" s="5">
        <f>+'[1]Wellhead Activities'!$B12-$A15</f>
        <v>872.75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f>+'[1]Wellhead Activities'!$G12</f>
        <v>1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O15" s="5">
        <v>1621</v>
      </c>
      <c r="AP15" s="14">
        <v>0</v>
      </c>
      <c r="AQ15" s="14">
        <f>+'[2]Wellhead Activities'!$Q13-[2]Purchases!$B13</f>
        <v>539.50622740056224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K15" s="19">
        <v>225</v>
      </c>
      <c r="BL15" s="19">
        <v>0</v>
      </c>
      <c r="BM15" s="19">
        <f>+[3]Wellhead!$K132-$BK15</f>
        <v>75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</row>
    <row r="16" spans="1:82" x14ac:dyDescent="0.25">
      <c r="A16" s="5">
        <f t="shared" si="5"/>
        <v>2939.25</v>
      </c>
      <c r="B16" s="5">
        <v>0</v>
      </c>
      <c r="C16" s="5">
        <v>0</v>
      </c>
      <c r="D16" s="5">
        <f>+'[1]Wellhead Activities'!$B13-$A16</f>
        <v>-1373.25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f>+'[1]Wellhead Activities'!$G13</f>
        <v>1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O16" s="5">
        <v>1621</v>
      </c>
      <c r="AP16" s="14">
        <v>0</v>
      </c>
      <c r="AQ16" s="14">
        <v>0</v>
      </c>
      <c r="AR16" s="14">
        <f>+'[2]Wellhead Activities'!$Q14-[2]Purchases!$B14</f>
        <v>-671.8236239453596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K16" s="19">
        <v>225</v>
      </c>
      <c r="BL16" s="19">
        <v>0</v>
      </c>
      <c r="BM16" s="19">
        <v>0</v>
      </c>
      <c r="BN16" s="19">
        <f>+[3]Wellhead!$K133-$BK16</f>
        <v>75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</row>
    <row r="17" spans="1:82" x14ac:dyDescent="0.25">
      <c r="A17" s="5">
        <f t="shared" si="5"/>
        <v>2939.25</v>
      </c>
      <c r="B17" s="5">
        <v>0</v>
      </c>
      <c r="C17" s="5">
        <v>0</v>
      </c>
      <c r="D17" s="5">
        <v>0</v>
      </c>
      <c r="E17" s="5">
        <f>+'[1]Wellhead Activities'!$B14-$A17</f>
        <v>-2576.25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>+'[1]Wellhead Activities'!$G14</f>
        <v>1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O17" s="5">
        <v>1621</v>
      </c>
      <c r="AP17" s="14">
        <v>0</v>
      </c>
      <c r="AQ17" s="14">
        <v>0</v>
      </c>
      <c r="AR17" s="14">
        <v>0</v>
      </c>
      <c r="AS17" s="14">
        <f>+'[2]Wellhead Activities'!$Q15-[2]Purchases!$B15</f>
        <v>539.50622740056224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K17" s="19">
        <v>225</v>
      </c>
      <c r="BL17" s="19">
        <v>0</v>
      </c>
      <c r="BM17" s="19">
        <v>0</v>
      </c>
      <c r="BN17" s="19">
        <v>0</v>
      </c>
      <c r="BO17" s="19">
        <f>+[3]Wellhead!$K134-$BK17</f>
        <v>75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</row>
    <row r="18" spans="1:82" x14ac:dyDescent="0.25">
      <c r="A18" s="5">
        <f t="shared" si="5"/>
        <v>2939.25</v>
      </c>
      <c r="B18" s="5">
        <v>0</v>
      </c>
      <c r="C18" s="5">
        <v>0</v>
      </c>
      <c r="D18" s="5">
        <v>0</v>
      </c>
      <c r="E18" s="5">
        <v>0</v>
      </c>
      <c r="F18" s="5">
        <f>+'[1]Wellhead Activities'!$B15-$A18</f>
        <v>-174.25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f>+'[1]Wellhead Activities'!$G15</f>
        <v>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O18" s="5">
        <v>1621</v>
      </c>
      <c r="AP18" s="14">
        <v>0</v>
      </c>
      <c r="AQ18" s="14">
        <v>0</v>
      </c>
      <c r="AR18" s="14">
        <v>0</v>
      </c>
      <c r="AS18" s="14">
        <v>0</v>
      </c>
      <c r="AT18" s="14">
        <f>+'[2]Wellhead Activities'!$Q16-[2]Purchases!$B16</f>
        <v>539.50622740056224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K18" s="19">
        <v>225</v>
      </c>
      <c r="BL18" s="19">
        <v>0</v>
      </c>
      <c r="BM18" s="19">
        <v>0</v>
      </c>
      <c r="BN18" s="19">
        <v>0</v>
      </c>
      <c r="BO18" s="19">
        <v>0</v>
      </c>
      <c r="BP18" s="19">
        <f>+[3]Wellhead!$K135-$BK18</f>
        <v>75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</row>
    <row r="19" spans="1:82" x14ac:dyDescent="0.25">
      <c r="A19" s="5">
        <f t="shared" si="5"/>
        <v>2939.25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f>+'[1]Wellhead Activities'!$B16-$A19</f>
        <v>897.75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f>+'[1]Wellhead Activities'!$G16</f>
        <v>1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O19" s="5">
        <v>1621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f>+'[2]Wellhead Activities'!$Q17-[2]Purchases!$B17</f>
        <v>539.50622740056224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K19" s="19">
        <v>225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f>+[3]Wellhead!$K136-$BK19</f>
        <v>75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</row>
    <row r="20" spans="1:82" x14ac:dyDescent="0.25">
      <c r="A20" s="5">
        <f t="shared" si="5"/>
        <v>2939.25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f>+'[1]Wellhead Activities'!$B17-$A20</f>
        <v>890.75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f>+'[1]Wellhead Activities'!$G17</f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O20" s="5">
        <v>1621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f>+'[2]Wellhead Activities'!$Q18-[2]Purchases!$B18</f>
        <v>539.50622740056224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K20" s="19">
        <v>225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f>+[3]Wellhead!$K137-$BK20</f>
        <v>75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</row>
    <row r="21" spans="1:82" x14ac:dyDescent="0.25">
      <c r="A21" s="5">
        <f t="shared" si="5"/>
        <v>2939.25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f>+'[1]Wellhead Activities'!$B18-$A21</f>
        <v>883.75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f>+'[1]Wellhead Activities'!$G18</f>
        <v>1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O21" s="5">
        <v>1621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f>+'[2]Wellhead Activities'!$Q19-[2]Purchases!$B19</f>
        <v>539.50622740056224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K21" s="19">
        <v>225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f>+[3]Wellhead!$K138-$BK21</f>
        <v>75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</row>
    <row r="22" spans="1:82" x14ac:dyDescent="0.25">
      <c r="A22" s="5">
        <f t="shared" si="5"/>
        <v>2939.25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f>+'[1]Wellhead Activities'!$B19-$A22</f>
        <v>875.75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f>+'[1]Wellhead Activities'!$G19</f>
        <v>1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O22" s="5">
        <v>1621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f>+'[2]Wellhead Activities'!$Q20-[2]Purchases!$B20</f>
        <v>539.50622740056224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K22" s="19">
        <v>225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f>+[3]Wellhead!$K139-$BK22</f>
        <v>75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</row>
    <row r="23" spans="1:82" x14ac:dyDescent="0.25">
      <c r="A23" s="5">
        <f t="shared" si="5"/>
        <v>2939.25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f>+'[1]Wellhead Activities'!$B20-$A23</f>
        <v>-1918.25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f>+'[1]Wellhead Activities'!$G20</f>
        <v>1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O23" s="5">
        <v>1621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f>+'[2]Wellhead Activities'!$Q21-[2]Purchases!$B21</f>
        <v>539.50622740056224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K23" s="19">
        <v>225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f>+[3]Wellhead!$K140-$BK23</f>
        <v>75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19">
        <v>0</v>
      </c>
    </row>
    <row r="24" spans="1:82" x14ac:dyDescent="0.25">
      <c r="A24" s="5">
        <f t="shared" si="5"/>
        <v>2939.25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f>+'[1]Wellhead Activities'!$B21-$A24</f>
        <v>894.75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f>+'[1]Wellhead Activities'!$G21</f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O24" s="5">
        <v>1621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f>+'[2]Wellhead Activities'!$Q22-[2]Purchases!$B22</f>
        <v>539.50622740056224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K24" s="19">
        <v>225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f>+[3]Wellhead!$K141-$BK24</f>
        <v>75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</row>
    <row r="25" spans="1:82" x14ac:dyDescent="0.25">
      <c r="A25" s="5">
        <f t="shared" si="5"/>
        <v>2939.25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f>+'[1]Wellhead Activities'!$B22-$A25</f>
        <v>318.75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f>+'[1]Wellhead Activities'!$G22</f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O25" s="5">
        <v>1621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f>+'[2]Wellhead Activities'!$Q23-[2]Purchases!$B23</f>
        <v>539.50622740056224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K25" s="19">
        <v>225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f>+[3]Wellhead!$K142-$BK25</f>
        <v>75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</row>
    <row r="26" spans="1:82" x14ac:dyDescent="0.25">
      <c r="A26" s="5">
        <f t="shared" si="5"/>
        <v>2939.25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f>+'[1]Wellhead Activities'!$B23-$A26</f>
        <v>944.75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f>+'[1]Wellhead Activities'!$G23</f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O26" s="5">
        <v>1621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f>+'[2]Wellhead Activities'!$Q24-[2]Purchases!$B24</f>
        <v>539.50622740056224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K26" s="19">
        <v>225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f>+[3]Wellhead!$K143-$BK26</f>
        <v>75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</row>
    <row r="27" spans="1:82" x14ac:dyDescent="0.25">
      <c r="A27" s="5">
        <f t="shared" si="5"/>
        <v>2939.25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f>+'[1]Wellhead Activities'!$B24-$A27</f>
        <v>944.75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f>+'[1]Wellhead Activities'!$G24</f>
        <v>1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O27" s="5">
        <v>1621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f>+'[2]Wellhead Activities'!$Q25-[2]Purchases!$B25</f>
        <v>539.50622740056224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K27" s="19">
        <v>225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f>+[3]Wellhead!$K144-$BK27</f>
        <v>75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</row>
    <row r="28" spans="1:82" x14ac:dyDescent="0.25">
      <c r="A28" s="5">
        <f t="shared" si="5"/>
        <v>2939.25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f>+'[1]Wellhead Activities'!$B25-$A28</f>
        <v>936.75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f>+'[1]Wellhead Activities'!$G25</f>
        <v>1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O28" s="5">
        <v>1621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f>+'[2]Wellhead Activities'!$Q26-[2]Purchases!$B26</f>
        <v>539.50622740056224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K28" s="19">
        <v>225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f>+[3]Wellhead!$K145-$BK28</f>
        <v>75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</row>
    <row r="29" spans="1:82" x14ac:dyDescent="0.25">
      <c r="A29" s="5">
        <f t="shared" si="5"/>
        <v>2939.25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f>+'[1]Wellhead Activities'!$B26-$A29</f>
        <v>927.75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f>+'[1]Wellhead Activities'!$G26</f>
        <v>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O29" s="5">
        <v>1621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f>+'[2]Wellhead Activities'!$Q27-[2]Purchases!$B27</f>
        <v>539.50622740056224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K29" s="19">
        <v>225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f>+[3]Wellhead!$K146-$BK29</f>
        <v>75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</row>
    <row r="30" spans="1:82" x14ac:dyDescent="0.25">
      <c r="A30" s="5">
        <f t="shared" si="5"/>
        <v>2939.25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f>+'[1]Wellhead Activities'!$B27-$A30</f>
        <v>926.75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f>+'[1]Wellhead Activities'!$G27</f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O30" s="5">
        <v>1621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f>+'[2]Wellhead Activities'!$Q28-[2]Purchases!$B28</f>
        <v>539.50622740056224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K30" s="19">
        <v>225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f>+[3]Wellhead!$K147-$BK30</f>
        <v>75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</row>
    <row r="31" spans="1:82" x14ac:dyDescent="0.25">
      <c r="A31" s="5">
        <f t="shared" si="5"/>
        <v>2939.25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f>+'[1]Wellhead Activities'!$B28-$A31</f>
        <v>923.75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f>+'[1]Wellhead Activities'!$G28</f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O31" s="5">
        <v>1621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f>+'[2]Wellhead Activities'!$Q29-[2]Purchases!$B29</f>
        <v>539.50622740056224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K31" s="19">
        <v>225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f>+[3]Wellhead!$K148-$BK31</f>
        <v>75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</row>
    <row r="32" spans="1:82" x14ac:dyDescent="0.25">
      <c r="A32" s="5">
        <f t="shared" si="5"/>
        <v>2939.25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f>+'[1]Wellhead Activities'!$B29-$A32</f>
        <v>703.75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f>+'[1]Wellhead Activities'!$G29</f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O32" s="5">
        <v>1621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f>+'[2]Wellhead Activities'!$Q30-[2]Purchases!$B30</f>
        <v>-1331.7271996785857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K32" s="19">
        <v>225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f>+[3]Wellhead!$K149-$BK32</f>
        <v>75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</row>
    <row r="33" spans="1:82" x14ac:dyDescent="0.25">
      <c r="A33" s="5">
        <f t="shared" si="5"/>
        <v>2939.25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f>+'[1]Wellhead Activities'!$B30-$A33</f>
        <v>825.75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f>+'[1]Wellhead Activities'!$G30</f>
        <v>1</v>
      </c>
      <c r="AJ33" s="5">
        <v>0</v>
      </c>
      <c r="AK33" s="5">
        <v>0</v>
      </c>
      <c r="AL33" s="5">
        <v>0</v>
      </c>
      <c r="AM33" s="5">
        <v>0</v>
      </c>
      <c r="AO33" s="5">
        <v>1621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f>+'[2]Wellhead Activities'!$Q31-[2]Purchases!$B31</f>
        <v>539.50622740056224</v>
      </c>
      <c r="BE33" s="14">
        <v>0</v>
      </c>
      <c r="BF33" s="14">
        <v>0</v>
      </c>
      <c r="BG33" s="14">
        <v>0</v>
      </c>
      <c r="BH33" s="14">
        <v>0</v>
      </c>
      <c r="BK33" s="19">
        <v>225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f>+[3]Wellhead!$K150-$BK33</f>
        <v>75</v>
      </c>
      <c r="CA33" s="19">
        <v>0</v>
      </c>
      <c r="CB33" s="19">
        <v>0</v>
      </c>
      <c r="CC33" s="19">
        <v>0</v>
      </c>
      <c r="CD33" s="19">
        <v>0</v>
      </c>
    </row>
    <row r="34" spans="1:82" x14ac:dyDescent="0.25">
      <c r="A34" s="5">
        <f t="shared" si="5"/>
        <v>2939.25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f>+'[1]Wellhead Activities'!$B31-$A34</f>
        <v>861.75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f>+'[1]Wellhead Activities'!$G31</f>
        <v>1</v>
      </c>
      <c r="AK34" s="5">
        <v>0</v>
      </c>
      <c r="AL34" s="5">
        <v>0</v>
      </c>
      <c r="AM34" s="5">
        <v>0</v>
      </c>
      <c r="AO34" s="5">
        <v>1621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f>+'[2]Wellhead Activities'!$Q32-[2]Purchases!$B32</f>
        <v>539.50622740056224</v>
      </c>
      <c r="BF34" s="14">
        <v>0</v>
      </c>
      <c r="BG34" s="14">
        <v>0</v>
      </c>
      <c r="BH34" s="14">
        <v>0</v>
      </c>
      <c r="BK34" s="19">
        <v>225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f>+[3]Wellhead!$K151-$BK34</f>
        <v>75</v>
      </c>
      <c r="CB34" s="19">
        <v>0</v>
      </c>
      <c r="CC34" s="19">
        <v>0</v>
      </c>
      <c r="CD34" s="19">
        <v>0</v>
      </c>
    </row>
    <row r="35" spans="1:82" x14ac:dyDescent="0.25">
      <c r="A35" s="5">
        <f t="shared" si="5"/>
        <v>2939.25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f>+'[1]Wellhead Activities'!$B32-$A35</f>
        <v>916.75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f>+'[1]Wellhead Activities'!$G32</f>
        <v>1</v>
      </c>
      <c r="AK35" s="5">
        <v>0</v>
      </c>
      <c r="AL35" s="5">
        <v>0</v>
      </c>
      <c r="AM35" s="5">
        <v>0</v>
      </c>
      <c r="AO35" s="5">
        <v>1621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f>+'[2]Wellhead Activities'!$Q33-[2]Purchases!$B33</f>
        <v>539.50622740056224</v>
      </c>
      <c r="BF35" s="14">
        <v>0</v>
      </c>
      <c r="BG35" s="14">
        <v>0</v>
      </c>
      <c r="BH35" s="14">
        <v>0</v>
      </c>
      <c r="BK35" s="19">
        <v>225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f>+[3]Wellhead!$K152-$BK35</f>
        <v>75</v>
      </c>
      <c r="CB35" s="19">
        <v>0</v>
      </c>
      <c r="CC35" s="19">
        <v>0</v>
      </c>
      <c r="CD35" s="19">
        <v>0</v>
      </c>
    </row>
    <row r="36" spans="1:82" x14ac:dyDescent="0.25">
      <c r="A36" s="5">
        <f t="shared" si="5"/>
        <v>2939.25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f>+'[1]Wellhead Activities'!$B33-$A36</f>
        <v>864.75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f>+'[1]Wellhead Activities'!$G33</f>
        <v>1</v>
      </c>
      <c r="AK36" s="5">
        <v>0</v>
      </c>
      <c r="AL36" s="5">
        <v>0</v>
      </c>
      <c r="AM36" s="5">
        <v>0</v>
      </c>
      <c r="AO36" s="5">
        <v>1621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f>+'[2]Wellhead Activities'!$Q34-[2]Purchases!$B34</f>
        <v>539.50622740056224</v>
      </c>
      <c r="BF36" s="14">
        <v>0</v>
      </c>
      <c r="BG36" s="14">
        <v>0</v>
      </c>
      <c r="BH36" s="14">
        <v>0</v>
      </c>
      <c r="BK36" s="19">
        <v>225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f>+[3]Wellhead!$K153-$BK36</f>
        <v>75</v>
      </c>
      <c r="CB36" s="19">
        <v>0</v>
      </c>
      <c r="CC36" s="19">
        <v>0</v>
      </c>
      <c r="CD36" s="19">
        <v>0</v>
      </c>
    </row>
    <row r="37" spans="1:82" x14ac:dyDescent="0.25">
      <c r="A37" s="5">
        <f t="shared" si="5"/>
        <v>2939.25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f>+'[1]Wellhead Activities'!$B34-$A37</f>
        <v>-861.25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f>+'[1]Wellhead Activities'!$G34</f>
        <v>0</v>
      </c>
      <c r="AL37" s="5">
        <v>0</v>
      </c>
      <c r="AM37" s="5">
        <v>0</v>
      </c>
      <c r="AO37" s="5">
        <v>1621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f>+'[2]Wellhead Activities'!$Q35-[2]Purchases!$B35</f>
        <v>539.50622740056224</v>
      </c>
      <c r="BG37" s="14">
        <v>0</v>
      </c>
      <c r="BH37" s="14">
        <v>0</v>
      </c>
      <c r="BK37" s="19">
        <v>225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f>+[3]Wellhead!$K154-$BK37</f>
        <v>75</v>
      </c>
      <c r="CC37" s="19">
        <v>0</v>
      </c>
      <c r="CD37" s="19">
        <v>0</v>
      </c>
    </row>
    <row r="38" spans="1:82" x14ac:dyDescent="0.25">
      <c r="A38" s="5">
        <f t="shared" si="5"/>
        <v>2939.25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f>+'[1]Wellhead Activities'!$B35-$A38</f>
        <v>-1436.25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f>+'[1]Wellhead Activities'!$G35</f>
        <v>0</v>
      </c>
      <c r="AM38" s="5">
        <v>0</v>
      </c>
      <c r="AO38" s="5">
        <v>1621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f>+'[2]Wellhead Activities'!$Q36-[2]Purchases!$B36</f>
        <v>-318.26797910807568</v>
      </c>
      <c r="BH38" s="14">
        <v>0</v>
      </c>
      <c r="BK38" s="19">
        <v>225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f>+[3]Wellhead!$K155-$BK38</f>
        <v>75</v>
      </c>
      <c r="CD38" s="19">
        <v>0</v>
      </c>
    </row>
    <row r="39" spans="1:82" x14ac:dyDescent="0.25">
      <c r="A39" s="5">
        <f t="shared" si="5"/>
        <v>2939.25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f>+'[1]Wellhead Activities'!$B36-$A39</f>
        <v>799.75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f>+'[1]Wellhead Activities'!$G36</f>
        <v>1</v>
      </c>
      <c r="AO39" s="5">
        <v>1621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f>+'[2]Wellhead Activities'!$Q37-[2]Purchases!$B37</f>
        <v>539.50622740056224</v>
      </c>
      <c r="BK39" s="19">
        <v>225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f>+[3]Wellhead!$K156-$BK39</f>
        <v>75</v>
      </c>
    </row>
    <row r="40" spans="1:82" x14ac:dyDescent="0.25">
      <c r="A40" s="6">
        <f t="shared" ref="A40:AM40" si="6">SUM(A12:A39)</f>
        <v>82299</v>
      </c>
      <c r="B40" s="7">
        <f t="shared" si="6"/>
        <v>447.75</v>
      </c>
      <c r="C40" s="7">
        <f t="shared" si="6"/>
        <v>2016.25</v>
      </c>
      <c r="D40" s="7">
        <f t="shared" si="6"/>
        <v>-1373.25</v>
      </c>
      <c r="E40" s="7">
        <f t="shared" si="6"/>
        <v>-2576.25</v>
      </c>
      <c r="F40" s="7">
        <f t="shared" si="6"/>
        <v>-174.25</v>
      </c>
      <c r="G40" s="7">
        <f t="shared" si="6"/>
        <v>897.75</v>
      </c>
      <c r="H40" s="7">
        <f t="shared" si="6"/>
        <v>2650.25</v>
      </c>
      <c r="I40" s="7">
        <f t="shared" si="6"/>
        <v>-1918.25</v>
      </c>
      <c r="J40" s="7">
        <f t="shared" si="6"/>
        <v>894.75</v>
      </c>
      <c r="K40" s="7">
        <f t="shared" si="6"/>
        <v>318.75</v>
      </c>
      <c r="L40" s="7">
        <f t="shared" si="6"/>
        <v>944.75</v>
      </c>
      <c r="M40" s="7">
        <f t="shared" si="6"/>
        <v>3736</v>
      </c>
      <c r="N40" s="7">
        <f t="shared" si="6"/>
        <v>923.75</v>
      </c>
      <c r="O40" s="7">
        <f t="shared" si="6"/>
        <v>703.75</v>
      </c>
      <c r="P40" s="7">
        <f t="shared" si="6"/>
        <v>825.75</v>
      </c>
      <c r="Q40" s="7">
        <f t="shared" si="6"/>
        <v>2643.25</v>
      </c>
      <c r="R40" s="7">
        <f t="shared" si="6"/>
        <v>-861.25</v>
      </c>
      <c r="S40" s="7">
        <f t="shared" si="6"/>
        <v>-1436.25</v>
      </c>
      <c r="T40" s="7">
        <f t="shared" si="6"/>
        <v>799.75</v>
      </c>
      <c r="U40" s="7">
        <f t="shared" si="6"/>
        <v>1</v>
      </c>
      <c r="V40" s="7">
        <f t="shared" si="6"/>
        <v>3</v>
      </c>
      <c r="W40" s="7">
        <f t="shared" si="6"/>
        <v>1</v>
      </c>
      <c r="X40" s="7">
        <f t="shared" si="6"/>
        <v>1</v>
      </c>
      <c r="Y40" s="7">
        <f t="shared" si="6"/>
        <v>1</v>
      </c>
      <c r="Z40" s="7">
        <f t="shared" si="6"/>
        <v>1</v>
      </c>
      <c r="AA40" s="7">
        <f t="shared" si="6"/>
        <v>3</v>
      </c>
      <c r="AB40" s="7">
        <f t="shared" si="6"/>
        <v>1</v>
      </c>
      <c r="AC40" s="7">
        <f t="shared" si="6"/>
        <v>0</v>
      </c>
      <c r="AD40" s="7">
        <f t="shared" si="6"/>
        <v>0</v>
      </c>
      <c r="AE40" s="7">
        <f t="shared" si="6"/>
        <v>0</v>
      </c>
      <c r="AF40" s="7">
        <f t="shared" si="6"/>
        <v>4</v>
      </c>
      <c r="AG40" s="7">
        <f t="shared" si="6"/>
        <v>1</v>
      </c>
      <c r="AH40" s="7">
        <f t="shared" si="6"/>
        <v>1</v>
      </c>
      <c r="AI40" s="7">
        <f t="shared" si="6"/>
        <v>1</v>
      </c>
      <c r="AJ40" s="7">
        <f t="shared" si="6"/>
        <v>3</v>
      </c>
      <c r="AK40" s="7">
        <f t="shared" si="6"/>
        <v>0</v>
      </c>
      <c r="AL40" s="7">
        <f t="shared" si="6"/>
        <v>0</v>
      </c>
      <c r="AM40" s="7">
        <f t="shared" si="6"/>
        <v>1</v>
      </c>
      <c r="AO40" s="7">
        <f t="shared" ref="AO40:BH40" si="7">SUM(AO12:AO39)</f>
        <v>45388</v>
      </c>
      <c r="AP40" s="7">
        <f t="shared" si="7"/>
        <v>539.50622740056224</v>
      </c>
      <c r="AQ40" s="7">
        <f t="shared" si="7"/>
        <v>1618.5186822016867</v>
      </c>
      <c r="AR40" s="7">
        <f t="shared" si="7"/>
        <v>-671.8236239453596</v>
      </c>
      <c r="AS40" s="7">
        <f t="shared" si="7"/>
        <v>539.50622740056224</v>
      </c>
      <c r="AT40" s="7">
        <f t="shared" si="7"/>
        <v>539.50622740056224</v>
      </c>
      <c r="AU40" s="7">
        <f t="shared" si="7"/>
        <v>539.50622740056224</v>
      </c>
      <c r="AV40" s="7">
        <f t="shared" si="7"/>
        <v>1618.5186822016867</v>
      </c>
      <c r="AW40" s="7">
        <f t="shared" si="7"/>
        <v>539.50622740056224</v>
      </c>
      <c r="AX40" s="7">
        <f t="shared" si="7"/>
        <v>539.50622740056224</v>
      </c>
      <c r="AY40" s="7">
        <f t="shared" si="7"/>
        <v>539.50622740056224</v>
      </c>
      <c r="AZ40" s="7">
        <f t="shared" si="7"/>
        <v>539.50622740056224</v>
      </c>
      <c r="BA40" s="7">
        <f t="shared" si="7"/>
        <v>2158.024909602249</v>
      </c>
      <c r="BB40" s="7">
        <f t="shared" si="7"/>
        <v>539.50622740056224</v>
      </c>
      <c r="BC40" s="7">
        <f t="shared" si="7"/>
        <v>-1331.7271996785857</v>
      </c>
      <c r="BD40" s="7">
        <f t="shared" si="7"/>
        <v>539.50622740056224</v>
      </c>
      <c r="BE40" s="7">
        <f t="shared" si="7"/>
        <v>1618.5186822016867</v>
      </c>
      <c r="BF40" s="7">
        <f t="shared" si="7"/>
        <v>539.50622740056224</v>
      </c>
      <c r="BG40" s="7">
        <f t="shared" si="7"/>
        <v>-318.26797910807568</v>
      </c>
      <c r="BH40" s="7">
        <f t="shared" si="7"/>
        <v>539.50622740056224</v>
      </c>
      <c r="BK40" s="6">
        <f t="shared" ref="BK40:CD40" si="8">SUM(BK12:BK39)</f>
        <v>6300</v>
      </c>
      <c r="BL40" s="6">
        <f t="shared" si="8"/>
        <v>75</v>
      </c>
      <c r="BM40" s="6">
        <f t="shared" si="8"/>
        <v>225</v>
      </c>
      <c r="BN40" s="6">
        <f t="shared" si="8"/>
        <v>75</v>
      </c>
      <c r="BO40" s="6">
        <f t="shared" si="8"/>
        <v>75</v>
      </c>
      <c r="BP40" s="6">
        <f t="shared" si="8"/>
        <v>75</v>
      </c>
      <c r="BQ40" s="6">
        <f t="shared" si="8"/>
        <v>75</v>
      </c>
      <c r="BR40" s="6">
        <f t="shared" si="8"/>
        <v>225</v>
      </c>
      <c r="BS40" s="6">
        <f t="shared" si="8"/>
        <v>75</v>
      </c>
      <c r="BT40" s="6">
        <f t="shared" si="8"/>
        <v>75</v>
      </c>
      <c r="BU40" s="6">
        <f t="shared" si="8"/>
        <v>75</v>
      </c>
      <c r="BV40" s="6">
        <f t="shared" si="8"/>
        <v>75</v>
      </c>
      <c r="BW40" s="6">
        <f t="shared" si="8"/>
        <v>300</v>
      </c>
      <c r="BX40" s="6">
        <f t="shared" si="8"/>
        <v>75</v>
      </c>
      <c r="BY40" s="6">
        <f t="shared" si="8"/>
        <v>75</v>
      </c>
      <c r="BZ40" s="6">
        <f t="shared" si="8"/>
        <v>75</v>
      </c>
      <c r="CA40" s="6">
        <f t="shared" si="8"/>
        <v>225</v>
      </c>
      <c r="CB40" s="6">
        <f t="shared" si="8"/>
        <v>75</v>
      </c>
      <c r="CC40" s="6">
        <f t="shared" si="8"/>
        <v>75</v>
      </c>
      <c r="CD40" s="6">
        <f t="shared" si="8"/>
        <v>75</v>
      </c>
    </row>
    <row r="41" spans="1:82" x14ac:dyDescent="0.25">
      <c r="A41" s="8">
        <f t="shared" ref="A41:AM41" si="9">A40*A11</f>
        <v>153142.7964372999</v>
      </c>
      <c r="B41" s="9">
        <f t="shared" si="9"/>
        <v>901.88488370227492</v>
      </c>
      <c r="C41" s="9">
        <f t="shared" si="9"/>
        <v>4161.0559590641233</v>
      </c>
      <c r="D41" s="9">
        <f t="shared" si="9"/>
        <v>-2806.8679740098246</v>
      </c>
      <c r="E41" s="9">
        <f t="shared" si="9"/>
        <v>-5329.5139574201248</v>
      </c>
      <c r="F41" s="9">
        <f t="shared" si="9"/>
        <v>-349.25971781992502</v>
      </c>
      <c r="G41" s="9">
        <f t="shared" si="9"/>
        <v>1817.1895772472751</v>
      </c>
      <c r="H41" s="9">
        <f t="shared" si="9"/>
        <v>5521.9547047475235</v>
      </c>
      <c r="I41" s="9">
        <f t="shared" si="9"/>
        <v>-4025.2748484143249</v>
      </c>
      <c r="J41" s="9">
        <f t="shared" si="9"/>
        <v>2050.2837724569749</v>
      </c>
      <c r="K41" s="9">
        <f t="shared" si="9"/>
        <v>714.62472771937496</v>
      </c>
      <c r="L41" s="9">
        <f t="shared" si="9"/>
        <v>2033.9144189619749</v>
      </c>
      <c r="M41" s="9">
        <f t="shared" si="9"/>
        <v>7673.2206988535991</v>
      </c>
      <c r="N41" s="9">
        <f t="shared" si="9"/>
        <v>2025.2848604298752</v>
      </c>
      <c r="O41" s="9">
        <f t="shared" si="9"/>
        <v>1636.9998633078749</v>
      </c>
      <c r="P41" s="9">
        <f t="shared" si="9"/>
        <v>1879.9106497800749</v>
      </c>
      <c r="Q41" s="9">
        <f t="shared" si="9"/>
        <v>5991.4810227368243</v>
      </c>
      <c r="R41" s="9">
        <f t="shared" si="9"/>
        <v>-1973.5198647986249</v>
      </c>
      <c r="S41" s="9">
        <f t="shared" si="9"/>
        <v>-3404.8603246061243</v>
      </c>
      <c r="T41" s="9">
        <f t="shared" si="9"/>
        <v>1891.9765165974745</v>
      </c>
      <c r="U41" s="9">
        <f t="shared" si="9"/>
        <v>1.9397747556</v>
      </c>
      <c r="V41" s="9">
        <f t="shared" si="9"/>
        <v>5.9678242667999992</v>
      </c>
      <c r="W41" s="9">
        <f t="shared" si="9"/>
        <v>1.9694747556000003</v>
      </c>
      <c r="X41" s="9">
        <f t="shared" si="9"/>
        <v>1.9942247556000001</v>
      </c>
      <c r="Y41" s="9">
        <f t="shared" si="9"/>
        <v>1.9298747556000002</v>
      </c>
      <c r="Z41" s="9">
        <f t="shared" si="9"/>
        <v>1.9496747556000003</v>
      </c>
      <c r="AA41" s="9">
        <f t="shared" si="9"/>
        <v>6.0272242667999993</v>
      </c>
      <c r="AB41" s="9">
        <f t="shared" si="9"/>
        <v>2.0239247556</v>
      </c>
      <c r="AC41" s="9">
        <f t="shared" si="9"/>
        <v>0</v>
      </c>
      <c r="AD41" s="9">
        <f t="shared" si="9"/>
        <v>0</v>
      </c>
      <c r="AE41" s="9">
        <f t="shared" si="9"/>
        <v>0</v>
      </c>
      <c r="AF41" s="9">
        <f t="shared" si="9"/>
        <v>7.9174990224000004</v>
      </c>
      <c r="AG41" s="9">
        <f t="shared" si="9"/>
        <v>2.1179747556000001</v>
      </c>
      <c r="AH41" s="9">
        <f t="shared" si="9"/>
        <v>2.2516247556</v>
      </c>
      <c r="AI41" s="9">
        <f t="shared" si="9"/>
        <v>2.2021247555999999</v>
      </c>
      <c r="AJ41" s="9">
        <f t="shared" si="9"/>
        <v>6.5766742667999996</v>
      </c>
      <c r="AK41" s="9">
        <f t="shared" si="9"/>
        <v>0</v>
      </c>
      <c r="AL41" s="9">
        <f t="shared" si="9"/>
        <v>0</v>
      </c>
      <c r="AM41" s="9">
        <f t="shared" si="9"/>
        <v>2.2912247556000001</v>
      </c>
      <c r="AO41" s="9">
        <f t="shared" ref="AO41:BH41" si="10">AO40*AO11</f>
        <v>87986.124910880026</v>
      </c>
      <c r="AP41" s="9">
        <f t="shared" si="10"/>
        <v>1086.1354260399994</v>
      </c>
      <c r="AQ41" s="9">
        <f t="shared" si="10"/>
        <v>3403.4320261199991</v>
      </c>
      <c r="AR41" s="9">
        <f t="shared" si="10"/>
        <v>-1399.3379059600002</v>
      </c>
      <c r="AS41" s="9">
        <f t="shared" si="10"/>
        <v>1137.1630040399998</v>
      </c>
      <c r="AT41" s="9">
        <f t="shared" si="10"/>
        <v>1099.5637360399999</v>
      </c>
      <c r="AU41" s="9">
        <f t="shared" si="10"/>
        <v>1110.3063840399998</v>
      </c>
      <c r="AV41" s="9">
        <f t="shared" si="10"/>
        <v>3419.5459981199988</v>
      </c>
      <c r="AW41" s="9">
        <f t="shared" si="10"/>
        <v>1139.8486660399997</v>
      </c>
      <c r="AX41" s="9">
        <f t="shared" si="10"/>
        <v>1239.2181600399997</v>
      </c>
      <c r="AY41" s="9">
        <f t="shared" si="10"/>
        <v>1217.7328640399996</v>
      </c>
      <c r="AZ41" s="9">
        <f t="shared" si="10"/>
        <v>1164.0196240399996</v>
      </c>
      <c r="BA41" s="9">
        <f t="shared" si="10"/>
        <v>4494.9387761599983</v>
      </c>
      <c r="BB41" s="9">
        <f t="shared" si="10"/>
        <v>1180.1335960399997</v>
      </c>
      <c r="BC41" s="9">
        <f t="shared" si="10"/>
        <v>-3072.1678159600006</v>
      </c>
      <c r="BD41" s="9">
        <f t="shared" si="10"/>
        <v>1231.1611740399994</v>
      </c>
      <c r="BE41" s="9">
        <f t="shared" si="10"/>
        <v>3685.4265361199987</v>
      </c>
      <c r="BF41" s="9">
        <f t="shared" si="10"/>
        <v>1231.1611740399994</v>
      </c>
      <c r="BG41" s="9">
        <f t="shared" si="10"/>
        <v>-751.64163396000038</v>
      </c>
      <c r="BH41" s="9">
        <f t="shared" si="10"/>
        <v>1279.5030900399997</v>
      </c>
      <c r="BK41" s="8">
        <f t="shared" ref="BK41:CD41" si="11">BK40*BK11</f>
        <v>11325.509999999998</v>
      </c>
      <c r="BL41" s="8">
        <f t="shared" si="11"/>
        <v>144.57750000000001</v>
      </c>
      <c r="BM41" s="8">
        <f t="shared" si="11"/>
        <v>447.23250000000007</v>
      </c>
      <c r="BN41" s="8">
        <f t="shared" si="11"/>
        <v>147.20250000000001</v>
      </c>
      <c r="BO41" s="8">
        <f t="shared" si="11"/>
        <v>149.82750000000004</v>
      </c>
      <c r="BP41" s="8">
        <f t="shared" si="11"/>
        <v>144.95250000000004</v>
      </c>
      <c r="BQ41" s="8">
        <f t="shared" si="11"/>
        <v>147.20250000000001</v>
      </c>
      <c r="BR41" s="8">
        <f t="shared" si="11"/>
        <v>451.73250000000007</v>
      </c>
      <c r="BS41" s="8">
        <f t="shared" si="11"/>
        <v>150.95250000000001</v>
      </c>
      <c r="BT41" s="8">
        <f t="shared" si="11"/>
        <v>165.20250000000004</v>
      </c>
      <c r="BU41" s="8">
        <f t="shared" si="11"/>
        <v>161.07750000000004</v>
      </c>
      <c r="BV41" s="8">
        <f t="shared" si="11"/>
        <v>153.57750000000001</v>
      </c>
      <c r="BW41" s="8">
        <f t="shared" si="11"/>
        <v>590.31000000000006</v>
      </c>
      <c r="BX41" s="8">
        <f t="shared" si="11"/>
        <v>157.70250000000004</v>
      </c>
      <c r="BY41" s="8">
        <f t="shared" si="11"/>
        <v>166.70250000000001</v>
      </c>
      <c r="BZ41" s="8">
        <f t="shared" si="11"/>
        <v>162.95250000000001</v>
      </c>
      <c r="CA41" s="8">
        <f t="shared" si="11"/>
        <v>491.10750000000013</v>
      </c>
      <c r="CB41" s="8">
        <f t="shared" si="11"/>
        <v>165.57750000000004</v>
      </c>
      <c r="CC41" s="8">
        <f t="shared" si="11"/>
        <v>171.20250000000001</v>
      </c>
      <c r="CD41" s="8">
        <f t="shared" si="11"/>
        <v>173.07750000000004</v>
      </c>
    </row>
    <row r="43" spans="1:82" x14ac:dyDescent="0.25">
      <c r="A43" s="11">
        <f>SUM(A40:CS40)</f>
        <v>156738.83688228199</v>
      </c>
      <c r="T43" s="5">
        <f>SUM(A40:T40)</f>
        <v>91762</v>
      </c>
      <c r="AM43" s="5">
        <f>SUM(U40:AM40)</f>
        <v>23</v>
      </c>
      <c r="AO43" s="11">
        <f>SUM(AO38:FD38)</f>
        <v>1602.7320208919243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>
        <f>SUM(AO40:BH40)</f>
        <v>56553.836882282019</v>
      </c>
      <c r="CD43" s="11">
        <f>SUM(BK40:CD40)</f>
        <v>8400</v>
      </c>
    </row>
    <row r="44" spans="1:82" x14ac:dyDescent="0.25">
      <c r="A44" s="8">
        <f>SUM(A41:CS41)</f>
        <v>301150.38831521518</v>
      </c>
      <c r="T44" s="12">
        <f>SUM(A41:T41)</f>
        <v>173553.2814058362</v>
      </c>
      <c r="AM44" s="12">
        <f>SUM(U41:AM41)</f>
        <v>47.1591193788</v>
      </c>
      <c r="AO44" s="15">
        <f>SUM(AO39:FD39)</f>
        <v>2460.5062274005622</v>
      </c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>
        <f>SUM(AO41:BH41)</f>
        <v>111882.26779</v>
      </c>
      <c r="CD44" s="15">
        <f>SUM(BK41:CD41)</f>
        <v>15667.679999999989</v>
      </c>
    </row>
    <row r="85" spans="63:82" x14ac:dyDescent="0.25"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</row>
    <row r="86" spans="63:82" x14ac:dyDescent="0.25"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SLewis</dc:creator>
  <cp:lastModifiedBy>Havlíček Jan</cp:lastModifiedBy>
  <dcterms:created xsi:type="dcterms:W3CDTF">2002-03-22T19:02:44Z</dcterms:created>
  <dcterms:modified xsi:type="dcterms:W3CDTF">2023-09-10T12:08:27Z</dcterms:modified>
</cp:coreProperties>
</file>