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52" windowWidth="13020" windowHeight="7368"/>
  </bookViews>
  <sheets>
    <sheet name="Release Status" sheetId="1" r:id="rId1"/>
  </sheets>
  <calcPr calcId="92512"/>
</workbook>
</file>

<file path=xl/calcChain.xml><?xml version="1.0" encoding="utf-8"?>
<calcChain xmlns="http://schemas.openxmlformats.org/spreadsheetml/2006/main">
  <c r="K3" i="1" l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M24" i="1"/>
  <c r="M25" i="1"/>
  <c r="M26" i="1"/>
  <c r="M27" i="1"/>
  <c r="M28" i="1"/>
  <c r="M29" i="1"/>
  <c r="K30" i="1"/>
  <c r="L30" i="1"/>
  <c r="M30" i="1"/>
  <c r="K31" i="1"/>
  <c r="L31" i="1"/>
  <c r="M31" i="1"/>
  <c r="M32" i="1"/>
  <c r="K50" i="1"/>
  <c r="M50" i="1"/>
  <c r="K51" i="1"/>
  <c r="M51" i="1"/>
  <c r="K54" i="1"/>
  <c r="L54" i="1"/>
  <c r="M54" i="1"/>
  <c r="K55" i="1"/>
  <c r="L55" i="1"/>
  <c r="M55" i="1"/>
  <c r="M56" i="1"/>
  <c r="M57" i="1"/>
  <c r="M58" i="1"/>
  <c r="M59" i="1"/>
  <c r="M60" i="1"/>
  <c r="K61" i="1"/>
  <c r="M61" i="1"/>
  <c r="K62" i="1"/>
  <c r="M62" i="1"/>
  <c r="M63" i="1"/>
</calcChain>
</file>

<file path=xl/sharedStrings.xml><?xml version="1.0" encoding="utf-8"?>
<sst xmlns="http://schemas.openxmlformats.org/spreadsheetml/2006/main" count="354" uniqueCount="88">
  <si>
    <t>Pipeline</t>
  </si>
  <si>
    <t>PG&amp;E NW</t>
  </si>
  <si>
    <t>Contract</t>
  </si>
  <si>
    <t>Pipeline Release ID</t>
  </si>
  <si>
    <t>Receipt</t>
  </si>
  <si>
    <t>Delivery</t>
  </si>
  <si>
    <t>MDQ</t>
  </si>
  <si>
    <t>Kingsgate</t>
  </si>
  <si>
    <t>Malin</t>
  </si>
  <si>
    <t>Aquiring Shipper</t>
  </si>
  <si>
    <t>Sacramento MUD</t>
  </si>
  <si>
    <t>Aquiring Bid (per Dth)</t>
  </si>
  <si>
    <t>Begin Term</t>
  </si>
  <si>
    <t>End Term</t>
  </si>
  <si>
    <t>ENA Contracted Demand</t>
  </si>
  <si>
    <t>Permanent</t>
  </si>
  <si>
    <t>Release Status</t>
  </si>
  <si>
    <t>Unitized Gain/Loss</t>
  </si>
  <si>
    <t>FGT</t>
  </si>
  <si>
    <t>Temp Release</t>
  </si>
  <si>
    <t>Tenn</t>
  </si>
  <si>
    <t>Iroquois</t>
  </si>
  <si>
    <t>1250-08</t>
  </si>
  <si>
    <t>Boston Gas</t>
  </si>
  <si>
    <t>Wadd</t>
  </si>
  <si>
    <t>Wright</t>
  </si>
  <si>
    <t>Various</t>
  </si>
  <si>
    <t>Trailblazer</t>
  </si>
  <si>
    <t>El Paso</t>
  </si>
  <si>
    <t>Reliant</t>
  </si>
  <si>
    <t>Tomahawk</t>
  </si>
  <si>
    <t>Gage</t>
  </si>
  <si>
    <t>Transwestern</t>
  </si>
  <si>
    <t>MRT</t>
  </si>
  <si>
    <t>Ignacio Plt</t>
  </si>
  <si>
    <t>I/B Link</t>
  </si>
  <si>
    <t>BP Energy</t>
  </si>
  <si>
    <t>9MD3</t>
  </si>
  <si>
    <t>Oneok Marketing</t>
  </si>
  <si>
    <t>Cinergy</t>
  </si>
  <si>
    <t>9ME9</t>
  </si>
  <si>
    <t>SJ/Perm</t>
  </si>
  <si>
    <t>PG&amp;E Topock</t>
  </si>
  <si>
    <t>Western Gas Resources</t>
  </si>
  <si>
    <t>9MK4</t>
  </si>
  <si>
    <t>Socal Topock</t>
  </si>
  <si>
    <t>9ME4</t>
  </si>
  <si>
    <t>Enserco Energy</t>
  </si>
  <si>
    <t>Occidental Energy</t>
  </si>
  <si>
    <t>9E3X</t>
  </si>
  <si>
    <t>Valero/Waha</t>
  </si>
  <si>
    <t>E Prime</t>
  </si>
  <si>
    <t>Anrko/Perm</t>
  </si>
  <si>
    <t>SC Ehrenberg</t>
  </si>
  <si>
    <t>9ML2</t>
  </si>
  <si>
    <t>9ML4</t>
  </si>
  <si>
    <t>9ML3</t>
  </si>
  <si>
    <t>PG&amp;E Trading-Gas Corp</t>
  </si>
  <si>
    <t>No Bids</t>
  </si>
  <si>
    <t>Zones1-3</t>
  </si>
  <si>
    <t>Mrkt Area</t>
  </si>
  <si>
    <t>FPL Energy Services</t>
  </si>
  <si>
    <t>BP Amoco</t>
  </si>
  <si>
    <t>Northern Border</t>
  </si>
  <si>
    <t>R0249</t>
  </si>
  <si>
    <t>Recalled</t>
  </si>
  <si>
    <t>Released</t>
  </si>
  <si>
    <t>Peoples</t>
  </si>
  <si>
    <t>R0252</t>
  </si>
  <si>
    <t>R0255</t>
  </si>
  <si>
    <t>R0259</t>
  </si>
  <si>
    <t>R0260</t>
  </si>
  <si>
    <t>R0318</t>
  </si>
  <si>
    <t>R0319</t>
  </si>
  <si>
    <t>CNR</t>
  </si>
  <si>
    <t>R0320</t>
  </si>
  <si>
    <t>TMV</t>
  </si>
  <si>
    <t>R0356</t>
  </si>
  <si>
    <t>T1180F</t>
  </si>
  <si>
    <t>T1059F</t>
  </si>
  <si>
    <t>T1066F</t>
  </si>
  <si>
    <t>T1062F</t>
  </si>
  <si>
    <t>T1105F</t>
  </si>
  <si>
    <t>T1144F</t>
  </si>
  <si>
    <t>T089F</t>
  </si>
  <si>
    <t>T1089F</t>
  </si>
  <si>
    <t>T1169F</t>
  </si>
  <si>
    <t>Contract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</si>
</sst>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&quot;$&quot;#,##0.000_);[Red]\(&quot;$&quot;#,##0.000\)"/>
    <numFmt numFmtId="165" formatCode="&quot;$&quot;#,##0.0000_);[Red]\(&quot;$&quot;#,##0.0000\)"/>
    <numFmt numFmtId="167" formatCode="&quot;$&quot;#,##0.000000_);[Red]\(&quot;$&quot;#,##0.000000\)"/>
  </numFmts>
  <fonts count="15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1"/>
      <name val="??"/>
      <family val="3"/>
      <charset val="129"/>
    </font>
    <font>
      <u/>
      <sz val="10"/>
      <color indexed="36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8">
    <xf numFmtId="0" fontId="0" fillId="0" borderId="0"/>
    <xf numFmtId="1" fontId="3" fillId="0" borderId="0"/>
    <xf numFmtId="0" fontId="4" fillId="2" borderId="1">
      <alignment horizontal="center" vertical="center"/>
    </xf>
    <xf numFmtId="0" fontId="5" fillId="0" borderId="2">
      <alignment horizontal="center"/>
    </xf>
    <xf numFmtId="6" fontId="6" fillId="0" borderId="0">
      <protection locked="0"/>
    </xf>
    <xf numFmtId="0" fontId="1" fillId="0" borderId="0"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38" fontId="8" fillId="3" borderId="0" applyNumberFormat="0" applyBorder="0" applyAlignment="0" applyProtection="0"/>
    <xf numFmtId="0" fontId="9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0" fillId="0" borderId="3" applyNumberFormat="0" applyFill="0" applyAlignment="0" applyProtection="0"/>
    <xf numFmtId="10" fontId="8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1" fillId="0" borderId="0"/>
    <xf numFmtId="0" fontId="12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3" fillId="0" borderId="0" applyFont="0" applyFill="0" applyBorder="0" applyAlignment="0" applyProtection="0"/>
    <xf numFmtId="40" fontId="3" fillId="0" borderId="0" applyFont="0" applyFill="0" applyBorder="0" applyAlignment="0" applyProtection="0"/>
    <xf numFmtId="37" fontId="8" fillId="5" borderId="0" applyNumberFormat="0" applyBorder="0" applyAlignment="0" applyProtection="0"/>
    <xf numFmtId="37" fontId="13" fillId="0" borderId="0"/>
    <xf numFmtId="3" fontId="14" fillId="0" borderId="3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0" fillId="0" borderId="0" xfId="0" applyNumberFormat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/>
    <xf numFmtId="14" fontId="0" fillId="0" borderId="7" xfId="0" applyNumberFormat="1" applyBorder="1" applyAlignment="1">
      <alignment horizontal="center"/>
    </xf>
    <xf numFmtId="14" fontId="0" fillId="0" borderId="7" xfId="0" applyNumberFormat="1" applyBorder="1"/>
    <xf numFmtId="3" fontId="0" fillId="0" borderId="7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/>
    <xf numFmtId="3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8" xfId="0" applyNumberFormat="1" applyBorder="1"/>
    <xf numFmtId="3" fontId="0" fillId="0" borderId="8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2" fillId="3" borderId="10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7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0" borderId="6" xfId="0" applyNumberFormat="1" applyBorder="1"/>
    <xf numFmtId="167" fontId="0" fillId="0" borderId="13" xfId="0" applyNumberFormat="1" applyBorder="1"/>
    <xf numFmtId="165" fontId="0" fillId="0" borderId="11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0" xfId="0" applyFill="1" applyBorder="1"/>
    <xf numFmtId="164" fontId="0" fillId="0" borderId="7" xfId="0" applyNumberFormat="1" applyBorder="1" applyAlignment="1">
      <alignment horizontal="center"/>
    </xf>
  </cellXfs>
  <cellStyles count="28">
    <cellStyle name="0" xfId="1"/>
    <cellStyle name="Actual Date" xfId="2"/>
    <cellStyle name="Column_Title" xfId="3"/>
    <cellStyle name="Date" xfId="4"/>
    <cellStyle name="Fixed" xfId="5"/>
    <cellStyle name="Followe೤ Hyperlink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Milliers [0]_laroux" xfId="13"/>
    <cellStyle name="Milliers_laroux" xfId="14"/>
    <cellStyle name="Monétaire [0]_laroux" xfId="15"/>
    <cellStyle name="Monétaire_laroux" xfId="16"/>
    <cellStyle name="no dec" xfId="17"/>
    <cellStyle name="Normal" xfId="0" builtinId="0"/>
    <cellStyle name="Normal - Style1" xfId="18"/>
    <cellStyle name="Percent [2]" xfId="19"/>
    <cellStyle name="Total" xfId="20" builtinId="25" customBuiltin="1"/>
    <cellStyle name="Tusental (0)_laroux" xfId="21"/>
    <cellStyle name="Tusental_laroux" xfId="22"/>
    <cellStyle name="Unprot" xfId="23"/>
    <cellStyle name="Unprot$" xfId="24"/>
    <cellStyle name="Unprotect" xfId="25"/>
    <cellStyle name="Valuta (0)_laroux" xfId="26"/>
    <cellStyle name="Valuta_laroux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"/>
  <sheetViews>
    <sheetView showGridLines="0" tabSelected="1" topLeftCell="A25" zoomScale="80" workbookViewId="0">
      <selection activeCell="E46" sqref="E46"/>
    </sheetView>
  </sheetViews>
  <sheetFormatPr defaultRowHeight="13.2"/>
  <cols>
    <col min="1" max="1" width="16.6640625" customWidth="1"/>
    <col min="2" max="2" width="10.5546875" customWidth="1"/>
    <col min="3" max="3" width="11.109375" customWidth="1"/>
    <col min="4" max="4" width="15.88671875" customWidth="1"/>
    <col min="5" max="5" width="11.33203125" customWidth="1"/>
    <col min="6" max="6" width="15" customWidth="1"/>
    <col min="7" max="7" width="12.109375" customWidth="1"/>
    <col min="8" max="8" width="10.88671875" bestFit="1" customWidth="1"/>
    <col min="10" max="10" width="17" customWidth="1"/>
    <col min="11" max="11" width="15.33203125" customWidth="1"/>
    <col min="12" max="12" width="17.109375" customWidth="1"/>
    <col min="13" max="13" width="11" bestFit="1" customWidth="1"/>
  </cols>
  <sheetData>
    <row r="1" spans="1:13">
      <c r="G1" s="2"/>
      <c r="H1" s="1"/>
    </row>
    <row r="2" spans="1:13" ht="28.5" customHeight="1">
      <c r="A2" s="35" t="s">
        <v>0</v>
      </c>
      <c r="B2" s="36" t="s">
        <v>2</v>
      </c>
      <c r="C2" s="37" t="s">
        <v>3</v>
      </c>
      <c r="D2" s="37" t="s">
        <v>16</v>
      </c>
      <c r="E2" s="36" t="s">
        <v>4</v>
      </c>
      <c r="F2" s="36" t="s">
        <v>5</v>
      </c>
      <c r="G2" s="36" t="s">
        <v>12</v>
      </c>
      <c r="H2" s="36" t="s">
        <v>13</v>
      </c>
      <c r="I2" s="36" t="s">
        <v>6</v>
      </c>
      <c r="J2" s="37" t="s">
        <v>9</v>
      </c>
      <c r="K2" s="37" t="s">
        <v>11</v>
      </c>
      <c r="L2" s="37" t="s">
        <v>14</v>
      </c>
      <c r="M2" s="38" t="s">
        <v>17</v>
      </c>
    </row>
    <row r="3" spans="1:13">
      <c r="A3" s="39" t="s">
        <v>28</v>
      </c>
      <c r="B3" s="5" t="s">
        <v>54</v>
      </c>
      <c r="C3" s="5">
        <v>19488</v>
      </c>
      <c r="D3" s="5" t="s">
        <v>19</v>
      </c>
      <c r="E3" s="14" t="s">
        <v>41</v>
      </c>
      <c r="F3" s="41" t="s">
        <v>45</v>
      </c>
      <c r="G3" s="13">
        <v>37073</v>
      </c>
      <c r="H3" s="13">
        <v>37711</v>
      </c>
      <c r="I3" s="15">
        <v>17064</v>
      </c>
      <c r="J3" s="12" t="s">
        <v>57</v>
      </c>
      <c r="K3" s="43">
        <f t="shared" ref="K3:L5" si="0">10.92373*12/365</f>
        <v>0.35913632876712331</v>
      </c>
      <c r="L3" s="43">
        <f t="shared" si="0"/>
        <v>0.35913632876712331</v>
      </c>
      <c r="M3" s="48">
        <f>K3-L3</f>
        <v>0</v>
      </c>
    </row>
    <row r="4" spans="1:13">
      <c r="A4" s="32" t="s">
        <v>28</v>
      </c>
      <c r="B4" s="6" t="s">
        <v>55</v>
      </c>
      <c r="C4" s="6">
        <v>19489</v>
      </c>
      <c r="D4" s="6" t="s">
        <v>19</v>
      </c>
      <c r="E4" s="34" t="s">
        <v>52</v>
      </c>
      <c r="F4" s="34" t="s">
        <v>45</v>
      </c>
      <c r="G4" s="18">
        <v>37073</v>
      </c>
      <c r="H4" s="18">
        <v>37711</v>
      </c>
      <c r="I4" s="20">
        <v>19877</v>
      </c>
      <c r="J4" s="7" t="s">
        <v>57</v>
      </c>
      <c r="K4" s="31">
        <f t="shared" si="0"/>
        <v>0.35913632876712331</v>
      </c>
      <c r="L4" s="31">
        <f t="shared" si="0"/>
        <v>0.35913632876712331</v>
      </c>
      <c r="M4" s="49">
        <f t="shared" ref="M4:M21" si="1">K4-L4</f>
        <v>0</v>
      </c>
    </row>
    <row r="5" spans="1:13">
      <c r="A5" s="32" t="s">
        <v>28</v>
      </c>
      <c r="B5" s="6" t="s">
        <v>56</v>
      </c>
      <c r="C5" s="6">
        <v>19490</v>
      </c>
      <c r="D5" s="6" t="s">
        <v>19</v>
      </c>
      <c r="E5" s="34" t="s">
        <v>52</v>
      </c>
      <c r="F5" s="34" t="s">
        <v>53</v>
      </c>
      <c r="G5" s="18">
        <v>37073</v>
      </c>
      <c r="H5" s="18">
        <v>37711</v>
      </c>
      <c r="I5" s="20">
        <v>57089</v>
      </c>
      <c r="J5" s="7" t="s">
        <v>57</v>
      </c>
      <c r="K5" s="31">
        <f t="shared" si="0"/>
        <v>0.35913632876712331</v>
      </c>
      <c r="L5" s="31">
        <f t="shared" si="0"/>
        <v>0.35913632876712331</v>
      </c>
      <c r="M5" s="49">
        <f t="shared" si="1"/>
        <v>0</v>
      </c>
    </row>
    <row r="6" spans="1:13">
      <c r="A6" s="32" t="s">
        <v>28</v>
      </c>
      <c r="B6" s="6" t="s">
        <v>49</v>
      </c>
      <c r="C6" s="6">
        <v>20220</v>
      </c>
      <c r="D6" s="6" t="s">
        <v>19</v>
      </c>
      <c r="E6" s="19" t="s">
        <v>41</v>
      </c>
      <c r="F6" s="34" t="s">
        <v>50</v>
      </c>
      <c r="G6" s="18">
        <v>37347</v>
      </c>
      <c r="H6" s="18">
        <v>37376</v>
      </c>
      <c r="I6" s="20">
        <v>5000</v>
      </c>
      <c r="J6" s="7" t="s">
        <v>29</v>
      </c>
      <c r="K6" s="31">
        <f>0.3*12/365</f>
        <v>9.8630136986301367E-3</v>
      </c>
      <c r="L6" s="31">
        <f>9.04954*12/365</f>
        <v>0.29751912328767127</v>
      </c>
      <c r="M6" s="49">
        <f t="shared" si="1"/>
        <v>-0.28765610958904114</v>
      </c>
    </row>
    <row r="7" spans="1:13">
      <c r="A7" s="32" t="s">
        <v>28</v>
      </c>
      <c r="B7" s="6" t="s">
        <v>49</v>
      </c>
      <c r="C7" s="6">
        <v>20220</v>
      </c>
      <c r="D7" s="6" t="s">
        <v>19</v>
      </c>
      <c r="E7" s="19" t="s">
        <v>41</v>
      </c>
      <c r="F7" s="34" t="s">
        <v>50</v>
      </c>
      <c r="G7" s="18">
        <v>37347</v>
      </c>
      <c r="H7" s="18">
        <v>37376</v>
      </c>
      <c r="I7" s="20">
        <v>5000</v>
      </c>
      <c r="J7" s="7" t="s">
        <v>43</v>
      </c>
      <c r="K7" s="31">
        <f>1.5*12/365</f>
        <v>4.9315068493150684E-2</v>
      </c>
      <c r="L7" s="31">
        <f>9.04954*12/365</f>
        <v>0.29751912328767127</v>
      </c>
      <c r="M7" s="49">
        <f t="shared" si="1"/>
        <v>-0.2482040547945206</v>
      </c>
    </row>
    <row r="8" spans="1:13">
      <c r="A8" s="32" t="s">
        <v>28</v>
      </c>
      <c r="B8" s="6" t="s">
        <v>49</v>
      </c>
      <c r="C8" s="6">
        <v>20220</v>
      </c>
      <c r="D8" s="6" t="s">
        <v>19</v>
      </c>
      <c r="E8" s="19" t="s">
        <v>41</v>
      </c>
      <c r="F8" s="34" t="s">
        <v>50</v>
      </c>
      <c r="G8" s="18">
        <v>37347</v>
      </c>
      <c r="H8" s="18">
        <v>37376</v>
      </c>
      <c r="I8" s="20">
        <v>5000</v>
      </c>
      <c r="J8" s="7" t="s">
        <v>38</v>
      </c>
      <c r="K8" s="31">
        <f>0.3*12/365</f>
        <v>9.8630136986301367E-3</v>
      </c>
      <c r="L8" s="31">
        <f>9.04954*12/365</f>
        <v>0.29751912328767127</v>
      </c>
      <c r="M8" s="49">
        <f t="shared" si="1"/>
        <v>-0.28765610958904114</v>
      </c>
    </row>
    <row r="9" spans="1:13">
      <c r="A9" s="32" t="s">
        <v>28</v>
      </c>
      <c r="B9" s="6" t="s">
        <v>49</v>
      </c>
      <c r="C9" s="6">
        <v>20241</v>
      </c>
      <c r="D9" s="6" t="s">
        <v>19</v>
      </c>
      <c r="E9" s="19" t="s">
        <v>41</v>
      </c>
      <c r="F9" s="34" t="s">
        <v>50</v>
      </c>
      <c r="G9" s="18">
        <v>37347</v>
      </c>
      <c r="H9" s="18">
        <v>37376</v>
      </c>
      <c r="I9" s="20">
        <v>1000</v>
      </c>
      <c r="J9" s="7" t="s">
        <v>43</v>
      </c>
      <c r="K9" s="31">
        <f>1.5*12/365</f>
        <v>4.9315068493150684E-2</v>
      </c>
      <c r="L9" s="31">
        <f>9.04954*12/365</f>
        <v>0.29751912328767127</v>
      </c>
      <c r="M9" s="49">
        <f t="shared" si="1"/>
        <v>-0.2482040547945206</v>
      </c>
    </row>
    <row r="10" spans="1:13">
      <c r="A10" s="32" t="s">
        <v>28</v>
      </c>
      <c r="B10" s="6" t="s">
        <v>37</v>
      </c>
      <c r="C10" s="6">
        <v>20208</v>
      </c>
      <c r="D10" s="6" t="s">
        <v>19</v>
      </c>
      <c r="E10" s="34" t="s">
        <v>52</v>
      </c>
      <c r="F10" s="34" t="s">
        <v>53</v>
      </c>
      <c r="G10" s="18">
        <v>37347</v>
      </c>
      <c r="H10" s="18">
        <v>37376</v>
      </c>
      <c r="I10" s="33">
        <v>5000</v>
      </c>
      <c r="J10" s="7" t="s">
        <v>29</v>
      </c>
      <c r="K10" s="31">
        <f>1.2*12/365</f>
        <v>3.9452054794520547E-2</v>
      </c>
      <c r="L10" s="31">
        <f t="shared" ref="L10:L21" si="2">10.98903*12/365</f>
        <v>0.36128317808219179</v>
      </c>
      <c r="M10" s="49">
        <f t="shared" si="1"/>
        <v>-0.32183112328767127</v>
      </c>
    </row>
    <row r="11" spans="1:13">
      <c r="A11" s="32" t="s">
        <v>28</v>
      </c>
      <c r="B11" s="6" t="s">
        <v>37</v>
      </c>
      <c r="C11" s="6">
        <v>20208</v>
      </c>
      <c r="D11" s="6" t="s">
        <v>19</v>
      </c>
      <c r="E11" s="34" t="s">
        <v>52</v>
      </c>
      <c r="F11" s="34" t="s">
        <v>53</v>
      </c>
      <c r="G11" s="18">
        <v>37347</v>
      </c>
      <c r="H11" s="18">
        <v>37376</v>
      </c>
      <c r="I11" s="33">
        <v>5000</v>
      </c>
      <c r="J11" s="7" t="s">
        <v>38</v>
      </c>
      <c r="K11" s="31">
        <f>1.35*12/365</f>
        <v>4.4383561643835626E-2</v>
      </c>
      <c r="L11" s="31">
        <f t="shared" si="2"/>
        <v>0.36128317808219179</v>
      </c>
      <c r="M11" s="49">
        <f t="shared" si="1"/>
        <v>-0.31689961643835618</v>
      </c>
    </row>
    <row r="12" spans="1:13">
      <c r="A12" s="32" t="s">
        <v>28</v>
      </c>
      <c r="B12" s="6" t="s">
        <v>37</v>
      </c>
      <c r="C12" s="6">
        <v>20208</v>
      </c>
      <c r="D12" s="6" t="s">
        <v>19</v>
      </c>
      <c r="E12" s="34" t="s">
        <v>52</v>
      </c>
      <c r="F12" s="34" t="s">
        <v>53</v>
      </c>
      <c r="G12" s="18">
        <v>37347</v>
      </c>
      <c r="H12" s="18">
        <v>37376</v>
      </c>
      <c r="I12" s="20">
        <v>10000</v>
      </c>
      <c r="J12" s="7" t="s">
        <v>39</v>
      </c>
      <c r="K12" s="31">
        <f>1.2*12/365</f>
        <v>3.9452054794520547E-2</v>
      </c>
      <c r="L12" s="31">
        <f t="shared" si="2"/>
        <v>0.36128317808219179</v>
      </c>
      <c r="M12" s="49">
        <f t="shared" si="1"/>
        <v>-0.32183112328767127</v>
      </c>
    </row>
    <row r="13" spans="1:13">
      <c r="A13" s="32" t="s">
        <v>28</v>
      </c>
      <c r="B13" s="6" t="s">
        <v>37</v>
      </c>
      <c r="C13" s="6">
        <v>20238</v>
      </c>
      <c r="D13" s="6" t="s">
        <v>19</v>
      </c>
      <c r="E13" s="34" t="s">
        <v>52</v>
      </c>
      <c r="F13" s="34" t="s">
        <v>53</v>
      </c>
      <c r="G13" s="18">
        <v>37347</v>
      </c>
      <c r="H13" s="18">
        <v>37376</v>
      </c>
      <c r="I13" s="20">
        <v>2835</v>
      </c>
      <c r="J13" s="7" t="s">
        <v>51</v>
      </c>
      <c r="K13" s="31">
        <f>1.2*12/365</f>
        <v>3.9452054794520547E-2</v>
      </c>
      <c r="L13" s="31">
        <f t="shared" si="2"/>
        <v>0.36128317808219179</v>
      </c>
      <c r="M13" s="49">
        <f t="shared" si="1"/>
        <v>-0.32183112328767127</v>
      </c>
    </row>
    <row r="14" spans="1:13">
      <c r="A14" s="32" t="s">
        <v>28</v>
      </c>
      <c r="B14" s="6" t="s">
        <v>46</v>
      </c>
      <c r="C14" s="6">
        <v>20215</v>
      </c>
      <c r="D14" s="6" t="s">
        <v>19</v>
      </c>
      <c r="E14" s="19" t="s">
        <v>41</v>
      </c>
      <c r="F14" s="34" t="s">
        <v>42</v>
      </c>
      <c r="G14" s="18">
        <v>37347</v>
      </c>
      <c r="H14" s="18">
        <v>37376</v>
      </c>
      <c r="I14" s="20">
        <v>20000</v>
      </c>
      <c r="J14" s="7" t="s">
        <v>47</v>
      </c>
      <c r="K14" s="31">
        <f>1.3*12/365</f>
        <v>4.2739726027397264E-2</v>
      </c>
      <c r="L14" s="31">
        <f t="shared" si="2"/>
        <v>0.36128317808219179</v>
      </c>
      <c r="M14" s="49">
        <f t="shared" si="1"/>
        <v>-0.31854345205479451</v>
      </c>
    </row>
    <row r="15" spans="1:13">
      <c r="A15" s="32" t="s">
        <v>28</v>
      </c>
      <c r="B15" s="6" t="s">
        <v>46</v>
      </c>
      <c r="C15" s="6">
        <v>20215</v>
      </c>
      <c r="D15" s="6" t="s">
        <v>19</v>
      </c>
      <c r="E15" s="19" t="s">
        <v>41</v>
      </c>
      <c r="F15" s="34" t="s">
        <v>42</v>
      </c>
      <c r="G15" s="18">
        <v>37347</v>
      </c>
      <c r="H15" s="18">
        <v>37376</v>
      </c>
      <c r="I15" s="20">
        <v>20000</v>
      </c>
      <c r="J15" s="7" t="s">
        <v>48</v>
      </c>
      <c r="K15" s="31">
        <f>1.2*12/365</f>
        <v>3.9452054794520547E-2</v>
      </c>
      <c r="L15" s="31">
        <f t="shared" si="2"/>
        <v>0.36128317808219179</v>
      </c>
      <c r="M15" s="49">
        <f t="shared" si="1"/>
        <v>-0.32183112328767127</v>
      </c>
    </row>
    <row r="16" spans="1:13">
      <c r="A16" s="32" t="s">
        <v>28</v>
      </c>
      <c r="B16" s="6" t="s">
        <v>46</v>
      </c>
      <c r="C16" s="6">
        <v>20275</v>
      </c>
      <c r="D16" s="6" t="s">
        <v>19</v>
      </c>
      <c r="E16" s="19" t="s">
        <v>41</v>
      </c>
      <c r="F16" s="34" t="s">
        <v>42</v>
      </c>
      <c r="G16" s="18">
        <v>37354</v>
      </c>
      <c r="H16" s="18">
        <v>37376</v>
      </c>
      <c r="I16" s="20">
        <v>20000</v>
      </c>
      <c r="J16" s="7" t="s">
        <v>47</v>
      </c>
      <c r="K16" s="31">
        <f>1.3*12/365</f>
        <v>4.2739726027397264E-2</v>
      </c>
      <c r="L16" s="31">
        <f t="shared" si="2"/>
        <v>0.36128317808219179</v>
      </c>
      <c r="M16" s="49">
        <f t="shared" si="1"/>
        <v>-0.31854345205479451</v>
      </c>
    </row>
    <row r="17" spans="1:13">
      <c r="A17" s="32" t="s">
        <v>28</v>
      </c>
      <c r="B17" s="6" t="s">
        <v>46</v>
      </c>
      <c r="C17" s="6">
        <v>20276</v>
      </c>
      <c r="D17" s="6" t="s">
        <v>19</v>
      </c>
      <c r="E17" s="19" t="s">
        <v>41</v>
      </c>
      <c r="F17" s="34" t="s">
        <v>42</v>
      </c>
      <c r="G17" s="18">
        <v>37355</v>
      </c>
      <c r="H17" s="18">
        <v>37376</v>
      </c>
      <c r="I17" s="20">
        <v>10000</v>
      </c>
      <c r="J17" s="7" t="s">
        <v>51</v>
      </c>
      <c r="K17" s="31">
        <f>1.2*12/365</f>
        <v>3.9452054794520547E-2</v>
      </c>
      <c r="L17" s="31">
        <f t="shared" si="2"/>
        <v>0.36128317808219179</v>
      </c>
      <c r="M17" s="49">
        <f t="shared" si="1"/>
        <v>-0.32183112328767127</v>
      </c>
    </row>
    <row r="18" spans="1:13">
      <c r="A18" s="32" t="s">
        <v>28</v>
      </c>
      <c r="B18" s="6" t="s">
        <v>46</v>
      </c>
      <c r="C18" s="6"/>
      <c r="D18" s="6" t="s">
        <v>19</v>
      </c>
      <c r="E18" s="19" t="s">
        <v>41</v>
      </c>
      <c r="F18" s="34" t="s">
        <v>42</v>
      </c>
      <c r="G18" s="18">
        <v>37359</v>
      </c>
      <c r="H18" s="18">
        <v>37376</v>
      </c>
      <c r="I18" s="20">
        <v>127078</v>
      </c>
      <c r="J18" s="7" t="s">
        <v>62</v>
      </c>
      <c r="K18" s="31">
        <f>1.2*12/365</f>
        <v>3.9452054794520547E-2</v>
      </c>
      <c r="L18" s="31">
        <f t="shared" si="2"/>
        <v>0.36128317808219179</v>
      </c>
      <c r="M18" s="49">
        <f t="shared" si="1"/>
        <v>-0.32183112328767127</v>
      </c>
    </row>
    <row r="19" spans="1:13">
      <c r="A19" s="32" t="s">
        <v>28</v>
      </c>
      <c r="B19" s="6" t="s">
        <v>40</v>
      </c>
      <c r="C19" s="6">
        <v>20211</v>
      </c>
      <c r="D19" s="6" t="s">
        <v>19</v>
      </c>
      <c r="E19" s="19" t="s">
        <v>41</v>
      </c>
      <c r="F19" s="34" t="s">
        <v>42</v>
      </c>
      <c r="G19" s="18">
        <v>37347</v>
      </c>
      <c r="H19" s="18">
        <v>37376</v>
      </c>
      <c r="I19" s="20">
        <v>5000</v>
      </c>
      <c r="J19" s="7" t="s">
        <v>43</v>
      </c>
      <c r="K19" s="31">
        <f>1.2*12/365</f>
        <v>3.9452054794520547E-2</v>
      </c>
      <c r="L19" s="31">
        <f t="shared" si="2"/>
        <v>0.36128317808219179</v>
      </c>
      <c r="M19" s="49">
        <f t="shared" si="1"/>
        <v>-0.32183112328767127</v>
      </c>
    </row>
    <row r="20" spans="1:13">
      <c r="A20" s="32" t="s">
        <v>28</v>
      </c>
      <c r="B20" s="6" t="s">
        <v>40</v>
      </c>
      <c r="C20" s="6">
        <v>20239</v>
      </c>
      <c r="D20" s="6" t="s">
        <v>19</v>
      </c>
      <c r="E20" s="19" t="s">
        <v>41</v>
      </c>
      <c r="F20" s="34" t="s">
        <v>42</v>
      </c>
      <c r="G20" s="18">
        <v>37347</v>
      </c>
      <c r="H20" s="18">
        <v>37376</v>
      </c>
      <c r="I20" s="20">
        <v>5000</v>
      </c>
      <c r="J20" s="7" t="s">
        <v>43</v>
      </c>
      <c r="K20" s="31">
        <f>1.2*12/365</f>
        <v>3.9452054794520547E-2</v>
      </c>
      <c r="L20" s="31">
        <f t="shared" si="2"/>
        <v>0.36128317808219179</v>
      </c>
      <c r="M20" s="49">
        <f t="shared" si="1"/>
        <v>-0.32183112328767127</v>
      </c>
    </row>
    <row r="21" spans="1:13">
      <c r="A21" s="32" t="s">
        <v>28</v>
      </c>
      <c r="B21" s="6" t="s">
        <v>44</v>
      </c>
      <c r="C21" s="6">
        <v>20213</v>
      </c>
      <c r="D21" s="6" t="s">
        <v>19</v>
      </c>
      <c r="E21" s="34" t="s">
        <v>52</v>
      </c>
      <c r="F21" s="34" t="s">
        <v>45</v>
      </c>
      <c r="G21" s="18">
        <v>37347</v>
      </c>
      <c r="H21" s="18">
        <v>37376</v>
      </c>
      <c r="I21" s="20">
        <v>3975</v>
      </c>
      <c r="J21" s="7" t="s">
        <v>36</v>
      </c>
      <c r="K21" s="31">
        <f>1.21*12/365</f>
        <v>3.9780821917808219E-2</v>
      </c>
      <c r="L21" s="31">
        <f t="shared" si="2"/>
        <v>0.36128317808219179</v>
      </c>
      <c r="M21" s="49">
        <f t="shared" si="1"/>
        <v>-0.32150235616438355</v>
      </c>
    </row>
    <row r="22" spans="1:13">
      <c r="A22" s="32" t="s">
        <v>28</v>
      </c>
      <c r="B22" s="6" t="s">
        <v>49</v>
      </c>
      <c r="C22" s="6">
        <v>20220</v>
      </c>
      <c r="D22" s="6" t="s">
        <v>58</v>
      </c>
      <c r="E22" s="19" t="s">
        <v>41</v>
      </c>
      <c r="F22" s="34" t="s">
        <v>50</v>
      </c>
      <c r="G22" s="18">
        <v>37347</v>
      </c>
      <c r="H22" s="18">
        <v>37376</v>
      </c>
      <c r="I22" s="20">
        <v>645</v>
      </c>
      <c r="J22" s="7"/>
      <c r="K22" s="31"/>
      <c r="L22" s="31"/>
      <c r="M22" s="49"/>
    </row>
    <row r="23" spans="1:13">
      <c r="A23" s="40" t="s">
        <v>28</v>
      </c>
      <c r="B23" s="9" t="s">
        <v>40</v>
      </c>
      <c r="C23" s="9">
        <v>20211</v>
      </c>
      <c r="D23" s="9" t="s">
        <v>58</v>
      </c>
      <c r="E23" s="26" t="s">
        <v>41</v>
      </c>
      <c r="F23" s="42" t="s">
        <v>42</v>
      </c>
      <c r="G23" s="25">
        <v>37347</v>
      </c>
      <c r="H23" s="25">
        <v>37376</v>
      </c>
      <c r="I23" s="27">
        <v>6450</v>
      </c>
      <c r="J23" s="8"/>
      <c r="K23" s="44"/>
      <c r="L23" s="44"/>
      <c r="M23" s="50"/>
    </row>
    <row r="24" spans="1:13">
      <c r="A24" s="10" t="s">
        <v>18</v>
      </c>
      <c r="B24" s="6">
        <v>5879</v>
      </c>
      <c r="C24" s="6"/>
      <c r="D24" s="6" t="s">
        <v>19</v>
      </c>
      <c r="E24" s="7" t="s">
        <v>59</v>
      </c>
      <c r="F24" s="6" t="s">
        <v>60</v>
      </c>
      <c r="G24" s="18">
        <v>37257</v>
      </c>
      <c r="H24" s="18">
        <v>37346</v>
      </c>
      <c r="I24" s="20">
        <v>2000</v>
      </c>
      <c r="J24" s="7"/>
      <c r="K24" s="22">
        <v>0.15</v>
      </c>
      <c r="L24" s="22">
        <v>0.36870000000000003</v>
      </c>
      <c r="M24" s="23">
        <f t="shared" ref="M24:M29" si="3">K24-L24</f>
        <v>-0.21870000000000003</v>
      </c>
    </row>
    <row r="25" spans="1:13">
      <c r="A25" s="10" t="s">
        <v>18</v>
      </c>
      <c r="B25" s="6">
        <v>6020</v>
      </c>
      <c r="C25" s="6"/>
      <c r="D25" s="6" t="s">
        <v>19</v>
      </c>
      <c r="E25" s="7" t="s">
        <v>59</v>
      </c>
      <c r="F25" s="6" t="s">
        <v>60</v>
      </c>
      <c r="G25" s="18">
        <v>37257</v>
      </c>
      <c r="H25" s="18">
        <v>37346</v>
      </c>
      <c r="I25" s="20">
        <v>1100</v>
      </c>
      <c r="J25" s="7"/>
      <c r="K25" s="22">
        <v>0.15</v>
      </c>
      <c r="L25" s="22">
        <v>0.36870000000000003</v>
      </c>
      <c r="M25" s="23">
        <f t="shared" si="3"/>
        <v>-0.21870000000000003</v>
      </c>
    </row>
    <row r="26" spans="1:13">
      <c r="A26" s="10" t="s">
        <v>18</v>
      </c>
      <c r="B26" s="6">
        <v>6089</v>
      </c>
      <c r="C26" s="6"/>
      <c r="D26" s="6" t="s">
        <v>19</v>
      </c>
      <c r="E26" s="7" t="s">
        <v>59</v>
      </c>
      <c r="F26" s="6" t="s">
        <v>60</v>
      </c>
      <c r="G26" s="18">
        <v>37257</v>
      </c>
      <c r="H26" s="18">
        <v>37346</v>
      </c>
      <c r="I26" s="20">
        <v>11107</v>
      </c>
      <c r="J26" s="7"/>
      <c r="K26" s="22">
        <v>0.15</v>
      </c>
      <c r="L26" s="22">
        <v>0.36870000000000003</v>
      </c>
      <c r="M26" s="23">
        <f t="shared" si="3"/>
        <v>-0.21870000000000003</v>
      </c>
    </row>
    <row r="27" spans="1:13">
      <c r="A27" s="10" t="s">
        <v>18</v>
      </c>
      <c r="B27" s="6">
        <v>5879</v>
      </c>
      <c r="C27" s="6"/>
      <c r="D27" s="6" t="s">
        <v>19</v>
      </c>
      <c r="E27" s="7" t="s">
        <v>59</v>
      </c>
      <c r="F27" s="6" t="s">
        <v>60</v>
      </c>
      <c r="G27" s="18">
        <v>37347</v>
      </c>
      <c r="H27" s="18">
        <v>37376</v>
      </c>
      <c r="I27" s="20">
        <v>2000</v>
      </c>
      <c r="J27" s="7" t="s">
        <v>61</v>
      </c>
      <c r="K27" s="22">
        <v>0.24</v>
      </c>
      <c r="L27" s="22">
        <v>0.36870000000000003</v>
      </c>
      <c r="M27" s="23">
        <f t="shared" si="3"/>
        <v>-0.12870000000000004</v>
      </c>
    </row>
    <row r="28" spans="1:13">
      <c r="A28" s="10" t="s">
        <v>18</v>
      </c>
      <c r="B28" s="6">
        <v>6020</v>
      </c>
      <c r="C28" s="6"/>
      <c r="D28" s="6" t="s">
        <v>19</v>
      </c>
      <c r="E28" s="7" t="s">
        <v>59</v>
      </c>
      <c r="F28" s="6" t="s">
        <v>60</v>
      </c>
      <c r="G28" s="18">
        <v>37347</v>
      </c>
      <c r="H28" s="18">
        <v>37376</v>
      </c>
      <c r="I28" s="20">
        <v>1100</v>
      </c>
      <c r="J28" s="7" t="s">
        <v>61</v>
      </c>
      <c r="K28" s="22">
        <v>0.21</v>
      </c>
      <c r="L28" s="22">
        <v>0.36870000000000003</v>
      </c>
      <c r="M28" s="23">
        <f t="shared" si="3"/>
        <v>-0.15870000000000004</v>
      </c>
    </row>
    <row r="29" spans="1:13">
      <c r="A29" s="24" t="s">
        <v>18</v>
      </c>
      <c r="B29" s="9">
        <v>6089</v>
      </c>
      <c r="C29" s="9"/>
      <c r="D29" s="9" t="s">
        <v>19</v>
      </c>
      <c r="E29" s="8" t="s">
        <v>59</v>
      </c>
      <c r="F29" s="9" t="s">
        <v>60</v>
      </c>
      <c r="G29" s="25">
        <v>37347</v>
      </c>
      <c r="H29" s="25">
        <v>37376</v>
      </c>
      <c r="I29" s="27">
        <v>5899</v>
      </c>
      <c r="J29" s="8" t="s">
        <v>29</v>
      </c>
      <c r="K29" s="29">
        <v>0.2</v>
      </c>
      <c r="L29" s="29">
        <v>0.36870000000000003</v>
      </c>
      <c r="M29" s="30">
        <f t="shared" si="3"/>
        <v>-0.16870000000000002</v>
      </c>
    </row>
    <row r="30" spans="1:13">
      <c r="A30" s="11" t="s">
        <v>21</v>
      </c>
      <c r="B30" s="5" t="s">
        <v>22</v>
      </c>
      <c r="C30" s="5"/>
      <c r="D30" s="5" t="s">
        <v>19</v>
      </c>
      <c r="E30" s="7" t="s">
        <v>24</v>
      </c>
      <c r="F30" s="6" t="s">
        <v>25</v>
      </c>
      <c r="G30" s="13">
        <v>37288</v>
      </c>
      <c r="H30" s="14">
        <v>37315</v>
      </c>
      <c r="I30" s="15">
        <v>35465</v>
      </c>
      <c r="J30" s="12" t="s">
        <v>23</v>
      </c>
      <c r="K30" s="16">
        <f>L30</f>
        <v>0.27307397260273975</v>
      </c>
      <c r="L30" s="16">
        <f>8.306*12/365</f>
        <v>0.27307397260273975</v>
      </c>
      <c r="M30" s="17">
        <f>K30-L30</f>
        <v>0</v>
      </c>
    </row>
    <row r="31" spans="1:13">
      <c r="A31" s="10" t="s">
        <v>21</v>
      </c>
      <c r="B31" s="6" t="s">
        <v>22</v>
      </c>
      <c r="C31" s="6"/>
      <c r="D31" s="6" t="s">
        <v>19</v>
      </c>
      <c r="E31" s="7" t="s">
        <v>24</v>
      </c>
      <c r="F31" s="6" t="s">
        <v>25</v>
      </c>
      <c r="G31" s="18">
        <v>37316</v>
      </c>
      <c r="H31" s="19">
        <v>37346</v>
      </c>
      <c r="I31" s="20">
        <v>35466</v>
      </c>
      <c r="J31" s="7" t="s">
        <v>23</v>
      </c>
      <c r="K31" s="21">
        <f>L31</f>
        <v>0.27307397260273975</v>
      </c>
      <c r="L31" s="21">
        <f>8.306*12/365</f>
        <v>0.27307397260273975</v>
      </c>
      <c r="M31" s="23">
        <f>K31-L31</f>
        <v>0</v>
      </c>
    </row>
    <row r="32" spans="1:13">
      <c r="A32" s="24" t="s">
        <v>21</v>
      </c>
      <c r="B32" s="9" t="s">
        <v>22</v>
      </c>
      <c r="C32" s="9"/>
      <c r="D32" s="9" t="s">
        <v>19</v>
      </c>
      <c r="E32" s="8" t="s">
        <v>24</v>
      </c>
      <c r="F32" s="9" t="s">
        <v>25</v>
      </c>
      <c r="G32" s="25">
        <v>37347</v>
      </c>
      <c r="H32" s="25">
        <v>37377</v>
      </c>
      <c r="I32" s="27">
        <v>35466</v>
      </c>
      <c r="J32" s="8" t="s">
        <v>23</v>
      </c>
      <c r="K32" s="28">
        <v>0.27307397260273975</v>
      </c>
      <c r="L32" s="28">
        <v>0.27307397260273975</v>
      </c>
      <c r="M32" s="30">
        <f>K32-L32</f>
        <v>0</v>
      </c>
    </row>
    <row r="33" spans="1:13">
      <c r="A33" s="11" t="s">
        <v>33</v>
      </c>
      <c r="B33" s="5">
        <v>416</v>
      </c>
      <c r="C33" s="12"/>
      <c r="D33" s="5" t="s">
        <v>15</v>
      </c>
      <c r="E33" s="12"/>
      <c r="F33" s="5"/>
      <c r="G33" s="13">
        <v>37347</v>
      </c>
      <c r="H33" s="13">
        <v>38291</v>
      </c>
      <c r="I33" s="15">
        <v>577</v>
      </c>
      <c r="J33" s="12"/>
      <c r="K33" s="16"/>
      <c r="L33" s="16"/>
      <c r="M33" s="17"/>
    </row>
    <row r="34" spans="1:13">
      <c r="A34" s="24" t="s">
        <v>33</v>
      </c>
      <c r="B34" s="9">
        <v>434</v>
      </c>
      <c r="C34" s="8"/>
      <c r="D34" s="9" t="s">
        <v>15</v>
      </c>
      <c r="E34" s="8"/>
      <c r="F34" s="8"/>
      <c r="G34" s="25">
        <v>37347</v>
      </c>
      <c r="H34" s="25">
        <v>38138</v>
      </c>
      <c r="I34" s="27">
        <v>3583</v>
      </c>
      <c r="J34" s="8"/>
      <c r="K34" s="8"/>
      <c r="L34" s="8"/>
      <c r="M34" s="4"/>
    </row>
    <row r="35" spans="1:13">
      <c r="A35" s="10" t="s">
        <v>63</v>
      </c>
      <c r="B35" s="6" t="s">
        <v>78</v>
      </c>
      <c r="C35" s="6" t="s">
        <v>64</v>
      </c>
      <c r="D35" s="6" t="s">
        <v>65</v>
      </c>
      <c r="E35" s="7"/>
      <c r="F35" s="7"/>
      <c r="G35" s="18">
        <v>37247</v>
      </c>
      <c r="H35" s="18">
        <v>37346</v>
      </c>
      <c r="I35" s="20"/>
      <c r="J35" s="51" t="s">
        <v>67</v>
      </c>
      <c r="K35" s="7" t="s">
        <v>87</v>
      </c>
      <c r="L35" s="7" t="s">
        <v>87</v>
      </c>
      <c r="M35" s="52">
        <v>0</v>
      </c>
    </row>
    <row r="36" spans="1:13">
      <c r="A36" s="10" t="s">
        <v>63</v>
      </c>
      <c r="B36" s="6" t="s">
        <v>78</v>
      </c>
      <c r="C36" s="6" t="s">
        <v>64</v>
      </c>
      <c r="D36" s="6" t="s">
        <v>66</v>
      </c>
      <c r="E36" s="7"/>
      <c r="F36" s="7"/>
      <c r="G36" s="18">
        <v>37347</v>
      </c>
      <c r="H36" s="18">
        <v>38291</v>
      </c>
      <c r="I36" s="20"/>
      <c r="J36" s="51" t="s">
        <v>48</v>
      </c>
      <c r="K36" s="7" t="s">
        <v>87</v>
      </c>
      <c r="L36" s="7" t="s">
        <v>87</v>
      </c>
      <c r="M36" s="22">
        <v>0</v>
      </c>
    </row>
    <row r="37" spans="1:13">
      <c r="A37" s="10" t="s">
        <v>63</v>
      </c>
      <c r="B37" s="6" t="s">
        <v>79</v>
      </c>
      <c r="C37" s="6" t="s">
        <v>68</v>
      </c>
      <c r="D37" s="6" t="s">
        <v>65</v>
      </c>
      <c r="E37" s="7"/>
      <c r="F37" s="7"/>
      <c r="G37" s="18">
        <v>37247</v>
      </c>
      <c r="H37" s="18">
        <v>37346</v>
      </c>
      <c r="I37" s="20"/>
      <c r="J37" s="51" t="s">
        <v>67</v>
      </c>
      <c r="K37" s="7" t="s">
        <v>87</v>
      </c>
      <c r="L37" s="7" t="s">
        <v>87</v>
      </c>
      <c r="M37" s="22">
        <v>0</v>
      </c>
    </row>
    <row r="38" spans="1:13">
      <c r="A38" s="10" t="s">
        <v>63</v>
      </c>
      <c r="B38" s="6" t="s">
        <v>79</v>
      </c>
      <c r="C38" s="6" t="s">
        <v>68</v>
      </c>
      <c r="D38" s="6" t="s">
        <v>66</v>
      </c>
      <c r="E38" s="7"/>
      <c r="F38" s="7"/>
      <c r="G38" s="18">
        <v>37347</v>
      </c>
      <c r="H38" s="18">
        <v>38291</v>
      </c>
      <c r="I38" s="20"/>
      <c r="J38" s="51" t="s">
        <v>48</v>
      </c>
      <c r="K38" s="7" t="s">
        <v>87</v>
      </c>
      <c r="L38" s="7" t="s">
        <v>87</v>
      </c>
      <c r="M38" s="22">
        <v>0</v>
      </c>
    </row>
    <row r="39" spans="1:13">
      <c r="A39" s="10" t="s">
        <v>63</v>
      </c>
      <c r="B39" s="6" t="s">
        <v>80</v>
      </c>
      <c r="C39" s="6" t="s">
        <v>69</v>
      </c>
      <c r="D39" s="6" t="s">
        <v>65</v>
      </c>
      <c r="E39" s="7"/>
      <c r="F39" s="7"/>
      <c r="G39" s="18">
        <v>37247</v>
      </c>
      <c r="H39" s="18">
        <v>37346</v>
      </c>
      <c r="I39" s="20"/>
      <c r="J39" s="51" t="s">
        <v>67</v>
      </c>
      <c r="K39" s="7" t="s">
        <v>87</v>
      </c>
      <c r="L39" s="7" t="s">
        <v>87</v>
      </c>
      <c r="M39" s="22">
        <v>0</v>
      </c>
    </row>
    <row r="40" spans="1:13">
      <c r="A40" s="10" t="s">
        <v>63</v>
      </c>
      <c r="B40" s="6" t="s">
        <v>80</v>
      </c>
      <c r="C40" s="6" t="s">
        <v>69</v>
      </c>
      <c r="D40" s="6" t="s">
        <v>66</v>
      </c>
      <c r="E40" s="7"/>
      <c r="F40" s="7"/>
      <c r="G40" s="18">
        <v>37347</v>
      </c>
      <c r="H40" s="18">
        <v>38291</v>
      </c>
      <c r="I40" s="20"/>
      <c r="J40" s="51" t="s">
        <v>48</v>
      </c>
      <c r="K40" s="7" t="s">
        <v>87</v>
      </c>
      <c r="L40" s="7" t="s">
        <v>87</v>
      </c>
      <c r="M40" s="22">
        <v>0</v>
      </c>
    </row>
    <row r="41" spans="1:13">
      <c r="A41" s="10" t="s">
        <v>63</v>
      </c>
      <c r="B41" s="6" t="s">
        <v>81</v>
      </c>
      <c r="C41" s="6" t="s">
        <v>70</v>
      </c>
      <c r="D41" s="6" t="s">
        <v>65</v>
      </c>
      <c r="E41" s="7"/>
      <c r="F41" s="7"/>
      <c r="G41" s="18">
        <v>37247</v>
      </c>
      <c r="H41" s="18">
        <v>37346</v>
      </c>
      <c r="I41" s="20"/>
      <c r="J41" s="51" t="s">
        <v>67</v>
      </c>
      <c r="K41" s="7" t="s">
        <v>87</v>
      </c>
      <c r="L41" s="7" t="s">
        <v>87</v>
      </c>
      <c r="M41" s="22">
        <v>0</v>
      </c>
    </row>
    <row r="42" spans="1:13">
      <c r="A42" s="10" t="s">
        <v>63</v>
      </c>
      <c r="B42" s="6" t="s">
        <v>81</v>
      </c>
      <c r="C42" s="6" t="s">
        <v>70</v>
      </c>
      <c r="D42" s="6" t="s">
        <v>66</v>
      </c>
      <c r="E42" s="7"/>
      <c r="F42" s="7"/>
      <c r="G42" s="18">
        <v>37347</v>
      </c>
      <c r="H42" s="18">
        <v>38291</v>
      </c>
      <c r="I42" s="20"/>
      <c r="J42" s="51" t="s">
        <v>48</v>
      </c>
      <c r="K42" s="7" t="s">
        <v>87</v>
      </c>
      <c r="L42" s="7" t="s">
        <v>87</v>
      </c>
      <c r="M42" s="22">
        <v>0</v>
      </c>
    </row>
    <row r="43" spans="1:13">
      <c r="A43" s="10" t="s">
        <v>63</v>
      </c>
      <c r="B43" s="6" t="s">
        <v>82</v>
      </c>
      <c r="C43" s="6" t="s">
        <v>71</v>
      </c>
      <c r="D43" s="6" t="s">
        <v>65</v>
      </c>
      <c r="E43" s="7"/>
      <c r="F43" s="7"/>
      <c r="G43" s="18">
        <v>37247</v>
      </c>
      <c r="H43" s="18">
        <v>37346</v>
      </c>
      <c r="I43" s="20"/>
      <c r="J43" s="51" t="s">
        <v>67</v>
      </c>
      <c r="K43" s="7" t="s">
        <v>87</v>
      </c>
      <c r="L43" s="7" t="s">
        <v>87</v>
      </c>
      <c r="M43" s="22">
        <v>0</v>
      </c>
    </row>
    <row r="44" spans="1:13">
      <c r="A44" s="10" t="s">
        <v>63</v>
      </c>
      <c r="B44" s="6" t="s">
        <v>82</v>
      </c>
      <c r="C44" s="6" t="s">
        <v>71</v>
      </c>
      <c r="D44" s="6" t="s">
        <v>66</v>
      </c>
      <c r="E44" s="7"/>
      <c r="F44" s="7"/>
      <c r="G44" s="18">
        <v>37347</v>
      </c>
      <c r="H44" s="18">
        <v>38291</v>
      </c>
      <c r="I44" s="20"/>
      <c r="J44" s="51" t="s">
        <v>48</v>
      </c>
      <c r="K44" s="7" t="s">
        <v>87</v>
      </c>
      <c r="L44" s="7" t="s">
        <v>87</v>
      </c>
      <c r="M44" s="22">
        <v>0</v>
      </c>
    </row>
    <row r="45" spans="1:13">
      <c r="A45" s="10" t="s">
        <v>63</v>
      </c>
      <c r="B45" s="6" t="s">
        <v>83</v>
      </c>
      <c r="C45" s="6" t="s">
        <v>72</v>
      </c>
      <c r="D45" s="6" t="s">
        <v>65</v>
      </c>
      <c r="E45" s="7"/>
      <c r="F45" s="7"/>
      <c r="G45" s="18">
        <v>37270</v>
      </c>
      <c r="H45" s="18">
        <v>37560</v>
      </c>
      <c r="I45" s="20"/>
      <c r="J45" s="51" t="s">
        <v>74</v>
      </c>
      <c r="K45" s="7" t="s">
        <v>87</v>
      </c>
      <c r="L45" s="7" t="s">
        <v>87</v>
      </c>
      <c r="M45" s="22">
        <v>0</v>
      </c>
    </row>
    <row r="46" spans="1:13">
      <c r="A46" s="10" t="s">
        <v>63</v>
      </c>
      <c r="B46" s="6" t="s">
        <v>84</v>
      </c>
      <c r="C46" s="6" t="s">
        <v>73</v>
      </c>
      <c r="D46" s="6" t="s">
        <v>65</v>
      </c>
      <c r="E46" s="7"/>
      <c r="F46" s="7"/>
      <c r="G46" s="18">
        <v>37270</v>
      </c>
      <c r="H46" s="18">
        <v>37560</v>
      </c>
      <c r="I46" s="20"/>
      <c r="J46" s="51" t="s">
        <v>74</v>
      </c>
      <c r="K46" s="7" t="s">
        <v>87</v>
      </c>
      <c r="L46" s="7" t="s">
        <v>87</v>
      </c>
      <c r="M46" s="22">
        <v>0</v>
      </c>
    </row>
    <row r="47" spans="1:13">
      <c r="A47" s="10" t="s">
        <v>63</v>
      </c>
      <c r="B47" s="6" t="s">
        <v>85</v>
      </c>
      <c r="C47" s="6" t="s">
        <v>75</v>
      </c>
      <c r="D47" s="6" t="s">
        <v>66</v>
      </c>
      <c r="E47" s="7"/>
      <c r="F47" s="7"/>
      <c r="G47" s="18">
        <v>37196</v>
      </c>
      <c r="H47" s="18">
        <v>37267</v>
      </c>
      <c r="I47" s="20"/>
      <c r="J47" s="51" t="s">
        <v>76</v>
      </c>
      <c r="K47" s="7" t="s">
        <v>87</v>
      </c>
      <c r="L47" s="7" t="s">
        <v>87</v>
      </c>
      <c r="M47" s="22">
        <v>0</v>
      </c>
    </row>
    <row r="48" spans="1:13">
      <c r="A48" s="10" t="s">
        <v>63</v>
      </c>
      <c r="B48" s="6" t="s">
        <v>85</v>
      </c>
      <c r="C48" s="6" t="s">
        <v>75</v>
      </c>
      <c r="D48" s="6" t="s">
        <v>66</v>
      </c>
      <c r="E48" s="7"/>
      <c r="F48" s="7"/>
      <c r="G48" s="18">
        <v>37268</v>
      </c>
      <c r="H48" s="18">
        <v>37560</v>
      </c>
      <c r="I48" s="20"/>
      <c r="J48" s="51" t="s">
        <v>74</v>
      </c>
      <c r="K48" s="7" t="s">
        <v>87</v>
      </c>
      <c r="L48" s="7" t="s">
        <v>87</v>
      </c>
      <c r="M48" s="22">
        <v>0</v>
      </c>
    </row>
    <row r="49" spans="1:13">
      <c r="A49" s="10" t="s">
        <v>63</v>
      </c>
      <c r="B49" s="6" t="s">
        <v>86</v>
      </c>
      <c r="C49" s="6" t="s">
        <v>77</v>
      </c>
      <c r="D49" s="6" t="s">
        <v>65</v>
      </c>
      <c r="E49" s="7"/>
      <c r="F49" s="7"/>
      <c r="G49" s="18">
        <v>37596</v>
      </c>
      <c r="H49" s="18">
        <v>37346</v>
      </c>
      <c r="I49" s="20"/>
      <c r="J49" s="51" t="s">
        <v>67</v>
      </c>
      <c r="K49" s="7" t="s">
        <v>87</v>
      </c>
      <c r="L49" s="7" t="s">
        <v>87</v>
      </c>
      <c r="M49" s="29">
        <v>0</v>
      </c>
    </row>
    <row r="50" spans="1:13">
      <c r="A50" s="11" t="s">
        <v>1</v>
      </c>
      <c r="B50" s="5">
        <v>6557</v>
      </c>
      <c r="C50" s="5">
        <v>8887</v>
      </c>
      <c r="D50" s="5" t="s">
        <v>15</v>
      </c>
      <c r="E50" s="5" t="s">
        <v>7</v>
      </c>
      <c r="F50" s="5" t="s">
        <v>8</v>
      </c>
      <c r="G50" s="13">
        <v>37288</v>
      </c>
      <c r="H50" s="13">
        <v>38656</v>
      </c>
      <c r="I50" s="15">
        <v>10000</v>
      </c>
      <c r="J50" s="12" t="s">
        <v>10</v>
      </c>
      <c r="K50" s="16">
        <f>L50</f>
        <v>0.25480000000000003</v>
      </c>
      <c r="L50" s="16">
        <v>0.25480000000000003</v>
      </c>
      <c r="M50" s="46">
        <f>K50-L50</f>
        <v>0</v>
      </c>
    </row>
    <row r="51" spans="1:13">
      <c r="A51" s="10" t="s">
        <v>1</v>
      </c>
      <c r="B51" s="6">
        <v>5290</v>
      </c>
      <c r="C51" s="6">
        <v>8889</v>
      </c>
      <c r="D51" s="6" t="s">
        <v>15</v>
      </c>
      <c r="E51" s="6" t="s">
        <v>7</v>
      </c>
      <c r="F51" s="6" t="s">
        <v>8</v>
      </c>
      <c r="G51" s="18">
        <v>37288</v>
      </c>
      <c r="H51" s="18">
        <v>39752</v>
      </c>
      <c r="I51" s="20">
        <v>10000</v>
      </c>
      <c r="J51" s="7" t="s">
        <v>10</v>
      </c>
      <c r="K51" s="21">
        <f>L51</f>
        <v>0.31940000000000002</v>
      </c>
      <c r="L51" s="21">
        <v>0.31940000000000002</v>
      </c>
      <c r="M51" s="46">
        <f>K51-L51</f>
        <v>0</v>
      </c>
    </row>
    <row r="52" spans="1:13">
      <c r="A52" s="10" t="s">
        <v>1</v>
      </c>
      <c r="B52" s="6">
        <v>5290</v>
      </c>
      <c r="C52" s="6">
        <v>8889</v>
      </c>
      <c r="D52" s="6" t="s">
        <v>58</v>
      </c>
      <c r="E52" s="6" t="s">
        <v>7</v>
      </c>
      <c r="F52" s="6" t="s">
        <v>8</v>
      </c>
      <c r="G52" s="18">
        <v>37288</v>
      </c>
      <c r="H52" s="18">
        <v>39752</v>
      </c>
      <c r="I52" s="20">
        <v>42500</v>
      </c>
      <c r="J52" s="7"/>
      <c r="K52" s="21"/>
      <c r="L52" s="21"/>
      <c r="M52" s="46"/>
    </row>
    <row r="53" spans="1:13">
      <c r="A53" s="24" t="s">
        <v>1</v>
      </c>
      <c r="B53" s="9">
        <v>7360</v>
      </c>
      <c r="C53" s="9">
        <v>8885</v>
      </c>
      <c r="D53" s="9" t="s">
        <v>58</v>
      </c>
      <c r="E53" s="9" t="s">
        <v>7</v>
      </c>
      <c r="F53" s="9" t="s">
        <v>8</v>
      </c>
      <c r="G53" s="25">
        <v>37288</v>
      </c>
      <c r="H53" s="25">
        <v>37560</v>
      </c>
      <c r="I53" s="27">
        <v>10099</v>
      </c>
      <c r="J53" s="8"/>
      <c r="K53" s="28"/>
      <c r="L53" s="28"/>
      <c r="M53" s="47"/>
    </row>
    <row r="54" spans="1:13">
      <c r="A54" s="11" t="s">
        <v>20</v>
      </c>
      <c r="B54" s="5">
        <v>29667</v>
      </c>
      <c r="C54" s="5"/>
      <c r="D54" s="5" t="s">
        <v>19</v>
      </c>
      <c r="E54" s="12" t="s">
        <v>25</v>
      </c>
      <c r="F54" s="5" t="s">
        <v>26</v>
      </c>
      <c r="G54" s="13">
        <v>37288</v>
      </c>
      <c r="H54" s="14">
        <v>37315</v>
      </c>
      <c r="I54" s="15">
        <v>35000</v>
      </c>
      <c r="J54" s="12" t="s">
        <v>23</v>
      </c>
      <c r="K54" s="16">
        <f>L54</f>
        <v>0.35178082191780818</v>
      </c>
      <c r="L54" s="16">
        <f>10.7*12/365</f>
        <v>0.35178082191780818</v>
      </c>
      <c r="M54" s="17">
        <f t="shared" ref="M54:M63" si="4">K54-L54</f>
        <v>0</v>
      </c>
    </row>
    <row r="55" spans="1:13">
      <c r="A55" s="24" t="s">
        <v>20</v>
      </c>
      <c r="B55" s="9">
        <v>29667</v>
      </c>
      <c r="C55" s="9"/>
      <c r="D55" s="9" t="s">
        <v>19</v>
      </c>
      <c r="E55" s="8" t="s">
        <v>25</v>
      </c>
      <c r="F55" s="9" t="s">
        <v>26</v>
      </c>
      <c r="G55" s="25">
        <v>37316</v>
      </c>
      <c r="H55" s="26">
        <v>37346</v>
      </c>
      <c r="I55" s="27">
        <v>35000</v>
      </c>
      <c r="J55" s="8" t="s">
        <v>23</v>
      </c>
      <c r="K55" s="28">
        <f>L55</f>
        <v>0.35178082191780818</v>
      </c>
      <c r="L55" s="28">
        <f>10.7*12/365</f>
        <v>0.35178082191780818</v>
      </c>
      <c r="M55" s="30">
        <f t="shared" si="4"/>
        <v>0</v>
      </c>
    </row>
    <row r="56" spans="1:13">
      <c r="A56" s="11" t="s">
        <v>27</v>
      </c>
      <c r="B56" s="5">
        <v>903145</v>
      </c>
      <c r="C56" s="5">
        <v>15885</v>
      </c>
      <c r="D56" s="5" t="s">
        <v>19</v>
      </c>
      <c r="E56" s="12" t="s">
        <v>30</v>
      </c>
      <c r="F56" s="5" t="s">
        <v>31</v>
      </c>
      <c r="G56" s="13">
        <v>37294</v>
      </c>
      <c r="H56" s="14">
        <v>37315</v>
      </c>
      <c r="I56" s="15">
        <v>10000</v>
      </c>
      <c r="J56" s="12" t="s">
        <v>29</v>
      </c>
      <c r="K56" s="43">
        <v>0.21679999999999999</v>
      </c>
      <c r="L56" s="43">
        <v>0.11849999999999999</v>
      </c>
      <c r="M56" s="48">
        <f t="shared" si="4"/>
        <v>9.8299999999999998E-2</v>
      </c>
    </row>
    <row r="57" spans="1:13">
      <c r="A57" s="10" t="s">
        <v>27</v>
      </c>
      <c r="B57" s="6">
        <v>903145</v>
      </c>
      <c r="C57" s="6">
        <v>15886</v>
      </c>
      <c r="D57" s="6" t="s">
        <v>19</v>
      </c>
      <c r="E57" s="7" t="s">
        <v>30</v>
      </c>
      <c r="F57" s="6" t="s">
        <v>31</v>
      </c>
      <c r="G57" s="18">
        <v>37294</v>
      </c>
      <c r="H57" s="19">
        <v>37315</v>
      </c>
      <c r="I57" s="20">
        <v>15000</v>
      </c>
      <c r="J57" s="7" t="s">
        <v>28</v>
      </c>
      <c r="K57" s="31">
        <v>0.2</v>
      </c>
      <c r="L57" s="31">
        <v>0.11849999999999999</v>
      </c>
      <c r="M57" s="23">
        <f t="shared" si="4"/>
        <v>8.1500000000000017E-2</v>
      </c>
    </row>
    <row r="58" spans="1:13">
      <c r="A58" s="10" t="s">
        <v>27</v>
      </c>
      <c r="B58" s="6">
        <v>903145</v>
      </c>
      <c r="C58" s="6"/>
      <c r="D58" s="6" t="s">
        <v>19</v>
      </c>
      <c r="E58" s="7" t="s">
        <v>30</v>
      </c>
      <c r="F58" s="6" t="s">
        <v>31</v>
      </c>
      <c r="G58" s="18">
        <v>37316</v>
      </c>
      <c r="H58" s="19">
        <v>37529</v>
      </c>
      <c r="I58" s="20">
        <v>10000</v>
      </c>
      <c r="J58" s="7"/>
      <c r="K58" s="21">
        <v>0.36499999999999999</v>
      </c>
      <c r="L58" s="31">
        <v>0.11849999999999999</v>
      </c>
      <c r="M58" s="23">
        <f t="shared" si="4"/>
        <v>0.2465</v>
      </c>
    </row>
    <row r="59" spans="1:13">
      <c r="A59" s="24" t="s">
        <v>27</v>
      </c>
      <c r="B59" s="9">
        <v>903145</v>
      </c>
      <c r="C59" s="9"/>
      <c r="D59" s="9" t="s">
        <v>19</v>
      </c>
      <c r="E59" s="8" t="s">
        <v>30</v>
      </c>
      <c r="F59" s="9" t="s">
        <v>31</v>
      </c>
      <c r="G59" s="25">
        <v>37316</v>
      </c>
      <c r="H59" s="26">
        <v>37529</v>
      </c>
      <c r="I59" s="27">
        <v>15000</v>
      </c>
      <c r="J59" s="8"/>
      <c r="K59" s="28">
        <v>0.34260000000000002</v>
      </c>
      <c r="L59" s="44">
        <v>0.11849999999999999</v>
      </c>
      <c r="M59" s="30">
        <f t="shared" si="4"/>
        <v>0.22410000000000002</v>
      </c>
    </row>
    <row r="60" spans="1:13">
      <c r="A60" s="11" t="s">
        <v>32</v>
      </c>
      <c r="B60" s="5">
        <v>24924</v>
      </c>
      <c r="C60" s="5"/>
      <c r="D60" s="5" t="s">
        <v>19</v>
      </c>
      <c r="E60" s="12" t="s">
        <v>34</v>
      </c>
      <c r="F60" s="5" t="s">
        <v>35</v>
      </c>
      <c r="G60" s="13">
        <v>37267</v>
      </c>
      <c r="H60" s="14">
        <v>37287</v>
      </c>
      <c r="I60" s="15">
        <v>25000</v>
      </c>
      <c r="J60" s="12"/>
      <c r="K60" s="16">
        <v>6.25E-2</v>
      </c>
      <c r="L60" s="16">
        <v>0.06</v>
      </c>
      <c r="M60" s="17">
        <f t="shared" si="4"/>
        <v>2.5000000000000022E-3</v>
      </c>
    </row>
    <row r="61" spans="1:13">
      <c r="A61" s="10" t="s">
        <v>32</v>
      </c>
      <c r="B61" s="6">
        <v>24924</v>
      </c>
      <c r="C61" s="6"/>
      <c r="D61" s="6" t="s">
        <v>19</v>
      </c>
      <c r="E61" s="7" t="s">
        <v>34</v>
      </c>
      <c r="F61" s="6" t="s">
        <v>35</v>
      </c>
      <c r="G61" s="18">
        <v>37288</v>
      </c>
      <c r="H61" s="19">
        <v>37315</v>
      </c>
      <c r="I61" s="20">
        <v>25000</v>
      </c>
      <c r="J61" s="7"/>
      <c r="K61" s="21">
        <f>(0.102-0.06)/2+L61</f>
        <v>8.0999999999999989E-2</v>
      </c>
      <c r="L61" s="21">
        <v>0.06</v>
      </c>
      <c r="M61" s="23">
        <f t="shared" si="4"/>
        <v>2.0999999999999991E-2</v>
      </c>
    </row>
    <row r="62" spans="1:13">
      <c r="A62" s="10" t="s">
        <v>32</v>
      </c>
      <c r="B62" s="6">
        <v>24924</v>
      </c>
      <c r="C62" s="6"/>
      <c r="D62" s="6" t="s">
        <v>19</v>
      </c>
      <c r="E62" s="7" t="s">
        <v>34</v>
      </c>
      <c r="F62" s="6" t="s">
        <v>35</v>
      </c>
      <c r="G62" s="18">
        <v>37316</v>
      </c>
      <c r="H62" s="19">
        <v>37346</v>
      </c>
      <c r="I62" s="20">
        <v>25000</v>
      </c>
      <c r="J62" s="7"/>
      <c r="K62" s="21">
        <f>(0.102-0.06)/2+L62</f>
        <v>8.0999999999999989E-2</v>
      </c>
      <c r="L62" s="21">
        <v>0.06</v>
      </c>
      <c r="M62" s="23">
        <f t="shared" si="4"/>
        <v>2.0999999999999991E-2</v>
      </c>
    </row>
    <row r="63" spans="1:13">
      <c r="A63" s="24" t="s">
        <v>32</v>
      </c>
      <c r="B63" s="9">
        <v>24924</v>
      </c>
      <c r="C63" s="9"/>
      <c r="D63" s="9" t="s">
        <v>19</v>
      </c>
      <c r="E63" s="8" t="s">
        <v>34</v>
      </c>
      <c r="F63" s="9" t="s">
        <v>35</v>
      </c>
      <c r="G63" s="25">
        <v>36982</v>
      </c>
      <c r="H63" s="25">
        <v>37376</v>
      </c>
      <c r="I63" s="27">
        <v>25000</v>
      </c>
      <c r="J63" s="8" t="s">
        <v>36</v>
      </c>
      <c r="K63" s="28">
        <v>0.10249999999999999</v>
      </c>
      <c r="L63" s="28">
        <v>0.06</v>
      </c>
      <c r="M63" s="30">
        <f t="shared" si="4"/>
        <v>4.2499999999999996E-2</v>
      </c>
    </row>
    <row r="64" spans="1:13">
      <c r="A64" s="45"/>
      <c r="B64" s="6"/>
      <c r="C64" s="6"/>
      <c r="D64" s="6"/>
      <c r="E64" s="34"/>
      <c r="F64" s="34"/>
      <c r="G64" s="18"/>
      <c r="H64" s="18"/>
      <c r="I64" s="20"/>
      <c r="J64" s="7"/>
      <c r="K64" s="7"/>
      <c r="L64" s="7"/>
      <c r="M64" s="7"/>
    </row>
    <row r="65" spans="1:13">
      <c r="A65" s="7"/>
      <c r="B65" s="7"/>
      <c r="C65" s="7"/>
      <c r="D65" s="7"/>
      <c r="E65" s="19"/>
      <c r="F65" s="7"/>
      <c r="G65" s="7"/>
      <c r="H65" s="7"/>
      <c r="I65" s="7"/>
      <c r="J65" s="7"/>
      <c r="K65" s="7"/>
      <c r="L65" s="7"/>
      <c r="M65" s="7"/>
    </row>
    <row r="66" spans="1:13">
      <c r="E66" s="3"/>
    </row>
    <row r="67" spans="1:13">
      <c r="E67" s="3"/>
    </row>
    <row r="68" spans="1:13">
      <c r="E68" s="3"/>
    </row>
    <row r="69" spans="1:13">
      <c r="E69" s="3"/>
    </row>
    <row r="70" spans="1:13">
      <c r="E70" s="3"/>
    </row>
    <row r="71" spans="1:13">
      <c r="E71" s="3"/>
    </row>
    <row r="72" spans="1:13">
      <c r="E72" s="3"/>
    </row>
    <row r="73" spans="1:13">
      <c r="E73" s="3"/>
    </row>
    <row r="74" spans="1:13">
      <c r="E74" s="3"/>
    </row>
    <row r="75" spans="1:13">
      <c r="E75" s="3"/>
    </row>
    <row r="76" spans="1:13">
      <c r="E76" s="3"/>
    </row>
    <row r="77" spans="1:13">
      <c r="E77" s="3"/>
    </row>
    <row r="78" spans="1:13">
      <c r="E78" s="3"/>
    </row>
    <row r="79" spans="1:13">
      <c r="E79" s="3"/>
    </row>
    <row r="80" spans="1:13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  <row r="102" spans="5:5">
      <c r="E102" s="3"/>
    </row>
    <row r="103" spans="5:5">
      <c r="E103" s="3"/>
    </row>
    <row r="104" spans="5:5">
      <c r="E104" s="3"/>
    </row>
    <row r="105" spans="5:5">
      <c r="E105" s="3"/>
    </row>
    <row r="106" spans="5:5">
      <c r="E106" s="3"/>
    </row>
    <row r="107" spans="5:5">
      <c r="E107" s="3"/>
    </row>
    <row r="108" spans="5:5">
      <c r="E108" s="3"/>
    </row>
    <row r="109" spans="5:5">
      <c r="E109" s="3"/>
    </row>
    <row r="110" spans="5:5">
      <c r="E110" s="3"/>
    </row>
    <row r="111" spans="5:5">
      <c r="E111" s="3"/>
    </row>
    <row r="112" spans="5:5">
      <c r="E112" s="3"/>
    </row>
    <row r="113" spans="5:5">
      <c r="E113" s="3"/>
    </row>
    <row r="114" spans="5:5">
      <c r="E114" s="3"/>
    </row>
    <row r="115" spans="5:5">
      <c r="E115" s="3"/>
    </row>
    <row r="116" spans="5:5">
      <c r="E116" s="3"/>
    </row>
    <row r="117" spans="5:5">
      <c r="E117" s="3"/>
    </row>
    <row r="118" spans="5:5">
      <c r="E118" s="3"/>
    </row>
    <row r="119" spans="5:5">
      <c r="E119" s="3"/>
    </row>
    <row r="120" spans="5:5">
      <c r="E120" s="3"/>
    </row>
    <row r="121" spans="5:5">
      <c r="E121" s="3"/>
    </row>
    <row r="122" spans="5:5">
      <c r="E122" s="3"/>
    </row>
    <row r="123" spans="5:5">
      <c r="E123" s="3"/>
    </row>
    <row r="124" spans="5:5">
      <c r="E124" s="3"/>
    </row>
    <row r="125" spans="5:5">
      <c r="E125" s="3"/>
    </row>
    <row r="126" spans="5:5">
      <c r="E126" s="3"/>
    </row>
    <row r="127" spans="5:5">
      <c r="E127" s="3"/>
    </row>
    <row r="128" spans="5:5">
      <c r="E128" s="3"/>
    </row>
    <row r="129" spans="5:5">
      <c r="E129" s="3"/>
    </row>
    <row r="130" spans="5:5">
      <c r="E130" s="3"/>
    </row>
    <row r="131" spans="5:5">
      <c r="E131" s="3"/>
    </row>
    <row r="132" spans="5:5">
      <c r="E132" s="3"/>
    </row>
    <row r="133" spans="5:5">
      <c r="E133" s="3"/>
    </row>
    <row r="134" spans="5:5">
      <c r="E134" s="3"/>
    </row>
    <row r="135" spans="5:5">
      <c r="E135" s="3"/>
    </row>
    <row r="136" spans="5:5">
      <c r="E136" s="3"/>
    </row>
    <row r="137" spans="5:5">
      <c r="E137" s="3"/>
    </row>
    <row r="138" spans="5:5">
      <c r="E138" s="3"/>
    </row>
    <row r="139" spans="5:5">
      <c r="E139" s="3"/>
    </row>
    <row r="140" spans="5:5">
      <c r="E140" s="3"/>
    </row>
  </sheetData>
  <phoneticPr fontId="0" type="noConversion"/>
  <pageMargins left="0.75" right="0.75" top="0.7" bottom="0.65" header="0.5" footer="0.5"/>
  <pageSetup scale="70" orientation="landscape" r:id="rId1"/>
  <headerFooter alignWithMargins="0">
    <oddHeader xml:space="preserve">&amp;L&amp;"Arial,Bold"&amp;12Capacity Release Log&amp;"Arial,Regular"&amp;10
</oddHeader>
    <oddFooter>&amp;L&amp;F&amp;R&amp;D&amp;T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Release Status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mgarza1</dc:creator>
  <cp:lastModifiedBy>Havlíček Jan</cp:lastModifiedBy>
  <cp:lastPrinted>2002-04-12T20:47:31Z</cp:lastPrinted>
  <dcterms:created xsi:type="dcterms:W3CDTF">2002-01-31T16:26:48Z</dcterms:created>
  <dcterms:modified xsi:type="dcterms:W3CDTF">2023-09-10T12:08:29Z</dcterms:modified>
</cp:coreProperties>
</file>