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H4" i="1" l="1"/>
  <c r="I4" i="1"/>
  <c r="H5" i="1"/>
  <c r="I5" i="1"/>
  <c r="I6" i="1"/>
  <c r="H7" i="1"/>
  <c r="I7" i="1"/>
  <c r="I8" i="1"/>
  <c r="H9" i="1"/>
  <c r="I9" i="1"/>
  <c r="I10" i="1"/>
  <c r="H11" i="1"/>
  <c r="I11" i="1"/>
  <c r="I12" i="1"/>
  <c r="H13" i="1"/>
  <c r="I13" i="1"/>
  <c r="I14" i="1"/>
  <c r="H20" i="1"/>
  <c r="I20" i="1"/>
  <c r="I21" i="1"/>
  <c r="H25" i="1"/>
  <c r="I25" i="1"/>
  <c r="I26" i="1"/>
</calcChain>
</file>

<file path=xl/sharedStrings.xml><?xml version="1.0" encoding="utf-8"?>
<sst xmlns="http://schemas.openxmlformats.org/spreadsheetml/2006/main" count="86" uniqueCount="63">
  <si>
    <t>Transportation:</t>
  </si>
  <si>
    <t>2800/day</t>
  </si>
  <si>
    <t>10,000/day</t>
  </si>
  <si>
    <t>Firm</t>
  </si>
  <si>
    <t>IT</t>
  </si>
  <si>
    <t>Pepl</t>
  </si>
  <si>
    <t>Pipe</t>
  </si>
  <si>
    <t>Type</t>
  </si>
  <si>
    <t>Amount</t>
  </si>
  <si>
    <t>Contract</t>
  </si>
  <si>
    <t>577/day</t>
  </si>
  <si>
    <t>3583/day</t>
  </si>
  <si>
    <t>MRT</t>
  </si>
  <si>
    <t>Perryville Hub</t>
  </si>
  <si>
    <t>Panh Tx/Ok Pool</t>
  </si>
  <si>
    <t>Termination Date</t>
  </si>
  <si>
    <t>201-300</t>
  </si>
  <si>
    <t>301-400</t>
  </si>
  <si>
    <t>401-500</t>
  </si>
  <si>
    <t>501-600</t>
  </si>
  <si>
    <t>601-700</t>
  </si>
  <si>
    <t>Same as above</t>
  </si>
  <si>
    <t>N/A</t>
  </si>
  <si>
    <t>See above</t>
  </si>
  <si>
    <t>Demand</t>
  </si>
  <si>
    <t>Monthly Rate</t>
  </si>
  <si>
    <t>Daily Rate</t>
  </si>
  <si>
    <t>Max Rate</t>
  </si>
  <si>
    <t>Commodity</t>
  </si>
  <si>
    <t>Enhanced Firm</t>
  </si>
  <si>
    <t>Service Level</t>
  </si>
  <si>
    <t>Ameren Union Electric (UEL)</t>
  </si>
  <si>
    <t>Missouri Public Service (MPB)</t>
  </si>
  <si>
    <t>Central Illinois Public Service Co. (CIPS)</t>
  </si>
  <si>
    <t>Illinois Power (ILP), Central Illinois Light Co. (CIL)</t>
  </si>
  <si>
    <t>Indiana Gas (ING)</t>
  </si>
  <si>
    <t>Laclede Gas Company (LAC)</t>
  </si>
  <si>
    <t>Laclede Gas Company (LAC), Illinois Power (ILP)</t>
  </si>
  <si>
    <t>105/day</t>
  </si>
  <si>
    <t>645/day</t>
  </si>
  <si>
    <t>415/day</t>
  </si>
  <si>
    <t>382/day</t>
  </si>
  <si>
    <t>1253/day</t>
  </si>
  <si>
    <t>Wisconsin Gas-Milwaukee#28842</t>
  </si>
  <si>
    <t>1000/d-summer</t>
  </si>
  <si>
    <t>2025/d-winter</t>
  </si>
  <si>
    <t>Wisconsin Gas-New London # 28862</t>
  </si>
  <si>
    <t>480/d-Winter</t>
  </si>
  <si>
    <t>200/d-Summer</t>
  </si>
  <si>
    <t>ANR</t>
  </si>
  <si>
    <t>235/d-Winter</t>
  </si>
  <si>
    <t>100/d-Summer</t>
  </si>
  <si>
    <t>Wisconsin Public Service-Stevens Point #28794</t>
  </si>
  <si>
    <t>Iowa Electric Service(IES)-Centerville #4561</t>
  </si>
  <si>
    <t>210/d-winter</t>
  </si>
  <si>
    <t>100/d-summer</t>
  </si>
  <si>
    <t>Iowa Electric Service(IES)-Burlington #4619</t>
  </si>
  <si>
    <t>1650/d-Winter</t>
  </si>
  <si>
    <t>600/d-Summer</t>
  </si>
  <si>
    <t>$$7.4458</t>
  </si>
  <si>
    <t>ANR/SW Headstation</t>
  </si>
  <si>
    <t>Mileage Marker-Delivery PT</t>
  </si>
  <si>
    <t>Receipt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</si>
</sst>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6" formatCode="_(&quot;$&quot;* #,##0.0000_);_(&quot;$&quot;* \(#,##0.0000\);_(&quot;$&quot;* &quot;-&quot;??_);_(@_)"/>
    <numFmt numFmtId="176" formatCode="&quot;$&quot;#,##0.0000_);[Red]\(&quot;$&quot;#,##0.0000\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3" fillId="0" borderId="0" xfId="0" applyNumberFormat="1" applyFont="1" applyAlignment="1">
      <alignment horizontal="center"/>
    </xf>
    <xf numFmtId="44" fontId="0" fillId="0" borderId="0" xfId="1" applyFont="1" applyAlignment="1">
      <alignment horizontal="center"/>
    </xf>
    <xf numFmtId="166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166" fontId="0" fillId="0" borderId="0" xfId="1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0" xfId="0" applyFont="1" applyAlignment="1">
      <alignment horizontal="center"/>
    </xf>
    <xf numFmtId="176" fontId="0" fillId="0" borderId="0" xfId="0" applyNumberFormat="1" applyAlignment="1">
      <alignment horizontal="center"/>
    </xf>
    <xf numFmtId="44" fontId="0" fillId="0" borderId="0" xfId="1" applyNumberFormat="1" applyFont="1" applyAlignment="1">
      <alignment horizontal="center"/>
    </xf>
    <xf numFmtId="0" fontId="2" fillId="2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41"/>
  <sheetViews>
    <sheetView tabSelected="1" workbookViewId="0">
      <selection activeCell="J3" sqref="J3"/>
    </sheetView>
  </sheetViews>
  <sheetFormatPr defaultRowHeight="13.2" x14ac:dyDescent="0.25"/>
  <cols>
    <col min="1" max="1" width="16.88671875" bestFit="1" customWidth="1"/>
    <col min="2" max="2" width="42.5546875" bestFit="1" customWidth="1"/>
    <col min="4" max="4" width="13.5546875" customWidth="1"/>
    <col min="5" max="5" width="13.6640625" bestFit="1" customWidth="1"/>
    <col min="7" max="7" width="10.44140625" bestFit="1" customWidth="1"/>
    <col min="8" max="8" width="17.6640625" bestFit="1" customWidth="1"/>
    <col min="9" max="9" width="10.33203125" bestFit="1" customWidth="1"/>
    <col min="10" max="10" width="18.33203125" customWidth="1"/>
  </cols>
  <sheetData>
    <row r="2" spans="1:10" ht="13.5" customHeight="1" x14ac:dyDescent="0.25">
      <c r="A2" s="16" t="s">
        <v>0</v>
      </c>
      <c r="B2" s="16"/>
      <c r="C2" s="16"/>
      <c r="D2" s="16"/>
      <c r="E2" s="16"/>
      <c r="F2" s="16"/>
      <c r="G2" s="16"/>
      <c r="H2" s="16"/>
      <c r="I2" s="16"/>
      <c r="J2" s="16"/>
    </row>
    <row r="3" spans="1:10" s="2" customFormat="1" x14ac:dyDescent="0.25">
      <c r="A3" s="2" t="s">
        <v>15</v>
      </c>
      <c r="B3" s="2" t="s">
        <v>61</v>
      </c>
      <c r="C3" s="2" t="s">
        <v>9</v>
      </c>
      <c r="D3" s="2" t="s">
        <v>8</v>
      </c>
      <c r="E3" s="2" t="s">
        <v>30</v>
      </c>
      <c r="F3" s="2" t="s">
        <v>6</v>
      </c>
      <c r="G3" s="2" t="s">
        <v>7</v>
      </c>
      <c r="H3" s="2" t="s">
        <v>25</v>
      </c>
      <c r="I3" s="2" t="s">
        <v>26</v>
      </c>
      <c r="J3" s="2" t="s">
        <v>62</v>
      </c>
    </row>
    <row r="4" spans="1:10" s="1" customFormat="1" x14ac:dyDescent="0.25">
      <c r="A4" s="3">
        <v>37741</v>
      </c>
      <c r="B4" s="3"/>
      <c r="C4" s="1">
        <v>15528</v>
      </c>
      <c r="D4" s="1" t="s">
        <v>1</v>
      </c>
      <c r="E4" s="1" t="s">
        <v>29</v>
      </c>
      <c r="F4" s="1" t="s">
        <v>5</v>
      </c>
      <c r="G4" s="7" t="s">
        <v>24</v>
      </c>
      <c r="H4" s="15">
        <f>4.71+3.28+4.2+0.09-0.01</f>
        <v>12.270000000000001</v>
      </c>
      <c r="I4" s="6">
        <f>H4/30.416667</f>
        <v>0.40339725585318081</v>
      </c>
      <c r="J4" s="1" t="s">
        <v>14</v>
      </c>
    </row>
    <row r="5" spans="1:10" s="1" customFormat="1" ht="13.8" thickBot="1" x14ac:dyDescent="0.3">
      <c r="A5" s="3"/>
      <c r="B5" s="4" t="s">
        <v>16</v>
      </c>
      <c r="G5" s="1" t="s">
        <v>27</v>
      </c>
      <c r="H5" s="15">
        <f>4.71+3.28+1.8+0.08</f>
        <v>9.870000000000001</v>
      </c>
      <c r="I5" s="6">
        <f>H5/30.416667</f>
        <v>0.32449314712884225</v>
      </c>
    </row>
    <row r="6" spans="1:10" s="1" customFormat="1" x14ac:dyDescent="0.25">
      <c r="A6" s="3"/>
      <c r="B6" s="3" t="s">
        <v>32</v>
      </c>
      <c r="D6" s="9" t="s">
        <v>38</v>
      </c>
      <c r="G6" s="1" t="s">
        <v>28</v>
      </c>
      <c r="H6" s="5"/>
      <c r="I6" s="6">
        <f>0.0195+0.0006+0.0075+0.007+0.0022-0.0003</f>
        <v>3.6499999999999998E-2</v>
      </c>
    </row>
    <row r="7" spans="1:10" s="1" customFormat="1" x14ac:dyDescent="0.25">
      <c r="A7" s="3"/>
      <c r="B7" s="4" t="s">
        <v>17</v>
      </c>
      <c r="D7" s="10"/>
      <c r="G7" s="1" t="s">
        <v>27</v>
      </c>
      <c r="H7" s="5">
        <f>4.71+3.28+2.4+0.08</f>
        <v>10.47</v>
      </c>
      <c r="I7" s="6">
        <f>H7/30.416667</f>
        <v>0.34421917430992688</v>
      </c>
    </row>
    <row r="8" spans="1:10" s="1" customFormat="1" x14ac:dyDescent="0.25">
      <c r="A8" s="3"/>
      <c r="B8" s="3" t="s">
        <v>31</v>
      </c>
      <c r="D8" s="11" t="s">
        <v>39</v>
      </c>
      <c r="G8" s="1" t="s">
        <v>28</v>
      </c>
      <c r="H8" s="5"/>
      <c r="I8" s="6">
        <f>0.0195+0.0006+0.01+0.007+0.0022-0.0003</f>
        <v>3.9E-2</v>
      </c>
    </row>
    <row r="9" spans="1:10" s="1" customFormat="1" x14ac:dyDescent="0.25">
      <c r="A9" s="3"/>
      <c r="B9" s="4" t="s">
        <v>18</v>
      </c>
      <c r="D9" s="10"/>
      <c r="G9" s="1" t="s">
        <v>27</v>
      </c>
      <c r="H9" s="5">
        <f>4.71+3.28+3+0.08</f>
        <v>11.07</v>
      </c>
      <c r="I9" s="6">
        <f>H9/30.416667</f>
        <v>0.36394520149101151</v>
      </c>
    </row>
    <row r="10" spans="1:10" s="1" customFormat="1" x14ac:dyDescent="0.25">
      <c r="A10" s="3"/>
      <c r="B10" s="3" t="s">
        <v>33</v>
      </c>
      <c r="D10" s="11" t="s">
        <v>40</v>
      </c>
      <c r="G10" s="1" t="s">
        <v>28</v>
      </c>
      <c r="H10" s="5"/>
      <c r="I10" s="6">
        <f>0.0195+0.0006+0.0125+0.007+0.0022-0.0003</f>
        <v>4.1500000000000002E-2</v>
      </c>
    </row>
    <row r="11" spans="1:10" s="1" customFormat="1" x14ac:dyDescent="0.25">
      <c r="A11" s="3"/>
      <c r="B11" s="4" t="s">
        <v>19</v>
      </c>
      <c r="D11" s="10"/>
      <c r="G11" s="1" t="s">
        <v>27</v>
      </c>
      <c r="H11" s="5">
        <f>4.71+3.28+3.6+0.08</f>
        <v>11.67</v>
      </c>
      <c r="I11" s="6">
        <f>H11/30.416667</f>
        <v>0.38367122867209613</v>
      </c>
    </row>
    <row r="12" spans="1:10" s="1" customFormat="1" x14ac:dyDescent="0.25">
      <c r="A12" s="3"/>
      <c r="B12" s="3" t="s">
        <v>34</v>
      </c>
      <c r="D12" s="11" t="s">
        <v>41</v>
      </c>
      <c r="G12" s="1" t="s">
        <v>28</v>
      </c>
      <c r="H12" s="5"/>
      <c r="I12" s="6">
        <f>0.0195+0.0006+0.015+0.007+0.0022-0.0003</f>
        <v>4.3999999999999997E-2</v>
      </c>
    </row>
    <row r="13" spans="1:10" s="1" customFormat="1" x14ac:dyDescent="0.25">
      <c r="A13" s="3"/>
      <c r="B13" s="4" t="s">
        <v>20</v>
      </c>
      <c r="D13" s="10"/>
      <c r="G13" s="1" t="s">
        <v>27</v>
      </c>
      <c r="H13" s="5">
        <f>4.71+3.28+4.2+0.08</f>
        <v>12.270000000000001</v>
      </c>
      <c r="I13" s="6">
        <f>H13/30.4166667</f>
        <v>0.40339725983189345</v>
      </c>
    </row>
    <row r="14" spans="1:10" s="1" customFormat="1" ht="13.8" thickBot="1" x14ac:dyDescent="0.3">
      <c r="A14" s="3"/>
      <c r="B14" s="3" t="s">
        <v>35</v>
      </c>
      <c r="D14" s="12" t="s">
        <v>42</v>
      </c>
      <c r="G14" s="1" t="s">
        <v>28</v>
      </c>
      <c r="I14" s="8">
        <f>0.0195+0.0006+0.0175+0.007+0.0022-0.0003</f>
        <v>4.65E-2</v>
      </c>
    </row>
    <row r="15" spans="1:10" s="1" customFormat="1" x14ac:dyDescent="0.25">
      <c r="A15" s="3"/>
      <c r="B15" s="3"/>
    </row>
    <row r="16" spans="1:10" s="1" customFormat="1" x14ac:dyDescent="0.25">
      <c r="A16" s="3">
        <v>37711</v>
      </c>
      <c r="B16" s="3" t="s">
        <v>23</v>
      </c>
      <c r="C16" s="1">
        <v>16515</v>
      </c>
      <c r="D16" s="1" t="s">
        <v>2</v>
      </c>
      <c r="E16" s="13" t="s">
        <v>4</v>
      </c>
      <c r="F16" s="1" t="s">
        <v>5</v>
      </c>
      <c r="G16" s="1" t="s">
        <v>27</v>
      </c>
      <c r="H16" s="1" t="s">
        <v>21</v>
      </c>
      <c r="J16" s="1" t="s">
        <v>14</v>
      </c>
    </row>
    <row r="17" spans="1:10" s="1" customFormat="1" x14ac:dyDescent="0.25">
      <c r="A17" s="3"/>
      <c r="B17" s="3"/>
    </row>
    <row r="18" spans="1:10" s="1" customFormat="1" x14ac:dyDescent="0.25">
      <c r="A18" s="3"/>
      <c r="B18" s="3"/>
    </row>
    <row r="19" spans="1:10" s="1" customFormat="1" x14ac:dyDescent="0.25">
      <c r="A19" s="3">
        <v>38138</v>
      </c>
      <c r="B19" s="3" t="s">
        <v>22</v>
      </c>
      <c r="C19" s="1">
        <v>434</v>
      </c>
      <c r="D19" s="1" t="s">
        <v>11</v>
      </c>
      <c r="E19" s="1" t="s">
        <v>3</v>
      </c>
      <c r="F19" s="1" t="s">
        <v>12</v>
      </c>
      <c r="G19" s="1" t="s">
        <v>27</v>
      </c>
      <c r="J19" s="1" t="s">
        <v>13</v>
      </c>
    </row>
    <row r="20" spans="1:10" s="1" customFormat="1" x14ac:dyDescent="0.25">
      <c r="A20" s="3"/>
      <c r="B20" s="3" t="s">
        <v>37</v>
      </c>
      <c r="G20" s="1" t="s">
        <v>24</v>
      </c>
      <c r="H20" s="8">
        <f>2.079+2.62</f>
        <v>4.6989999999999998</v>
      </c>
      <c r="I20" s="8">
        <f>H20/30.4166667</f>
        <v>0.15448767106357514</v>
      </c>
    </row>
    <row r="21" spans="1:10" s="1" customFormat="1" x14ac:dyDescent="0.25">
      <c r="A21" s="3"/>
      <c r="B21" s="3"/>
      <c r="G21" s="1" t="s">
        <v>28</v>
      </c>
      <c r="I21" s="8">
        <f>0.0016+0.0129</f>
        <v>1.4500000000000001E-2</v>
      </c>
    </row>
    <row r="22" spans="1:10" s="1" customFormat="1" x14ac:dyDescent="0.25">
      <c r="A22" s="3"/>
      <c r="B22" s="3"/>
      <c r="H22" s="5"/>
    </row>
    <row r="23" spans="1:10" s="1" customFormat="1" x14ac:dyDescent="0.25">
      <c r="A23" s="3"/>
      <c r="B23" s="3"/>
      <c r="H23" s="5"/>
    </row>
    <row r="24" spans="1:10" s="1" customFormat="1" x14ac:dyDescent="0.25">
      <c r="A24" s="3">
        <v>38291</v>
      </c>
      <c r="B24" s="3" t="s">
        <v>22</v>
      </c>
      <c r="C24" s="1">
        <v>416</v>
      </c>
      <c r="D24" s="1" t="s">
        <v>10</v>
      </c>
      <c r="E24" s="1" t="s">
        <v>3</v>
      </c>
      <c r="F24" s="1" t="s">
        <v>12</v>
      </c>
      <c r="G24" s="1" t="s">
        <v>27</v>
      </c>
      <c r="H24" s="5"/>
      <c r="I24" s="8"/>
      <c r="J24" s="1" t="s">
        <v>13</v>
      </c>
    </row>
    <row r="25" spans="1:10" s="1" customFormat="1" x14ac:dyDescent="0.25">
      <c r="B25" s="3" t="s">
        <v>36</v>
      </c>
      <c r="G25" s="1" t="s">
        <v>24</v>
      </c>
      <c r="H25" s="8">
        <f>2.079+2.62</f>
        <v>4.6989999999999998</v>
      </c>
      <c r="I25" s="8">
        <f>H25/30.4166667</f>
        <v>0.15448767106357514</v>
      </c>
    </row>
    <row r="26" spans="1:10" s="1" customFormat="1" x14ac:dyDescent="0.25">
      <c r="G26" s="1" t="s">
        <v>28</v>
      </c>
      <c r="I26" s="8">
        <f>0.0016+0.0129</f>
        <v>1.4500000000000001E-2</v>
      </c>
    </row>
    <row r="27" spans="1:10" s="1" customFormat="1" x14ac:dyDescent="0.25"/>
    <row r="28" spans="1:10" s="1" customFormat="1" x14ac:dyDescent="0.25">
      <c r="A28" s="3">
        <v>37560</v>
      </c>
      <c r="B28" s="1" t="s">
        <v>43</v>
      </c>
      <c r="C28" s="1">
        <v>107072</v>
      </c>
      <c r="D28" s="1" t="s">
        <v>45</v>
      </c>
      <c r="E28" s="1" t="s">
        <v>3</v>
      </c>
      <c r="F28" s="1" t="s">
        <v>49</v>
      </c>
      <c r="G28" s="1" t="s">
        <v>24</v>
      </c>
      <c r="H28" s="14">
        <v>9.0762999999999998</v>
      </c>
      <c r="J28" s="1" t="s">
        <v>60</v>
      </c>
    </row>
    <row r="29" spans="1:10" s="1" customFormat="1" x14ac:dyDescent="0.25">
      <c r="D29" s="1" t="s">
        <v>44</v>
      </c>
    </row>
    <row r="30" spans="1:10" s="1" customFormat="1" x14ac:dyDescent="0.25"/>
    <row r="31" spans="1:10" s="1" customFormat="1" x14ac:dyDescent="0.25">
      <c r="B31" s="1" t="s">
        <v>46</v>
      </c>
      <c r="C31" s="1">
        <v>107073</v>
      </c>
      <c r="D31" s="1" t="s">
        <v>47</v>
      </c>
      <c r="H31" s="14">
        <v>9.0762999999999998</v>
      </c>
    </row>
    <row r="32" spans="1:10" s="1" customFormat="1" x14ac:dyDescent="0.25">
      <c r="D32" s="1" t="s">
        <v>48</v>
      </c>
    </row>
    <row r="33" spans="2:8" s="1" customFormat="1" x14ac:dyDescent="0.25"/>
    <row r="34" spans="2:8" s="1" customFormat="1" x14ac:dyDescent="0.25">
      <c r="B34" s="1" t="s">
        <v>52</v>
      </c>
      <c r="C34" s="1">
        <v>107074</v>
      </c>
      <c r="D34" s="1" t="s">
        <v>50</v>
      </c>
      <c r="H34" s="14">
        <v>9.0762999999999998</v>
      </c>
    </row>
    <row r="35" spans="2:8" s="1" customFormat="1" x14ac:dyDescent="0.25">
      <c r="D35" s="1" t="s">
        <v>51</v>
      </c>
    </row>
    <row r="36" spans="2:8" s="1" customFormat="1" x14ac:dyDescent="0.25"/>
    <row r="37" spans="2:8" s="1" customFormat="1" x14ac:dyDescent="0.25">
      <c r="B37" s="1" t="s">
        <v>53</v>
      </c>
      <c r="C37" s="1">
        <v>107075</v>
      </c>
      <c r="D37" s="1" t="s">
        <v>54</v>
      </c>
      <c r="H37" s="14">
        <v>7.4458000000000002</v>
      </c>
    </row>
    <row r="38" spans="2:8" s="1" customFormat="1" x14ac:dyDescent="0.25">
      <c r="D38" s="1" t="s">
        <v>55</v>
      </c>
    </row>
    <row r="39" spans="2:8" s="1" customFormat="1" x14ac:dyDescent="0.25"/>
    <row r="40" spans="2:8" s="1" customFormat="1" x14ac:dyDescent="0.25">
      <c r="B40" s="1" t="s">
        <v>56</v>
      </c>
      <c r="C40" s="1">
        <v>107076</v>
      </c>
      <c r="D40" s="1" t="s">
        <v>57</v>
      </c>
      <c r="H40" s="1" t="s">
        <v>59</v>
      </c>
    </row>
    <row r="41" spans="2:8" x14ac:dyDescent="0.25">
      <c r="D41" s="1" t="s">
        <v>58</v>
      </c>
    </row>
  </sheetData>
  <mergeCells count="1">
    <mergeCell ref="A2:J2"/>
  </mergeCells>
  <phoneticPr fontId="0" type="noConversion"/>
  <pageMargins left="0.75" right="0.75" top="1" bottom="1" header="0.5" footer="0.5"/>
  <pageSetup scale="7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Boettcher</dc:creator>
  <cp:lastModifiedBy>Havlíček Jan</cp:lastModifiedBy>
  <cp:lastPrinted>2001-12-13T16:31:23Z</cp:lastPrinted>
  <dcterms:created xsi:type="dcterms:W3CDTF">2001-09-07T13:57:10Z</dcterms:created>
  <dcterms:modified xsi:type="dcterms:W3CDTF">2023-09-10T12:08:31Z</dcterms:modified>
</cp:coreProperties>
</file>