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J16" i="7" l="1"/>
  <c r="G18" i="7"/>
  <c r="J18" i="7"/>
  <c r="B19" i="7"/>
  <c r="F19" i="7"/>
  <c r="G19" i="7"/>
  <c r="J19" i="7"/>
  <c r="B20" i="7"/>
  <c r="F20" i="7"/>
  <c r="G20" i="7"/>
  <c r="J20" i="7"/>
  <c r="B21" i="7"/>
  <c r="F21" i="7"/>
  <c r="G21" i="7"/>
  <c r="J21" i="7"/>
  <c r="B22" i="7"/>
  <c r="F22" i="7"/>
  <c r="G22" i="7"/>
  <c r="J22" i="7"/>
  <c r="B23" i="7"/>
  <c r="F23" i="7"/>
  <c r="G23" i="7"/>
  <c r="J23" i="7"/>
  <c r="B24" i="7"/>
  <c r="F24" i="7"/>
  <c r="G24" i="7"/>
  <c r="J24" i="7"/>
  <c r="B25" i="7"/>
  <c r="F25" i="7"/>
  <c r="G25" i="7"/>
  <c r="J25" i="7"/>
  <c r="B26" i="7"/>
  <c r="F26" i="7"/>
  <c r="G26" i="7"/>
  <c r="J26" i="7"/>
  <c r="B27" i="7"/>
  <c r="F27" i="7"/>
  <c r="G27" i="7"/>
  <c r="J27" i="7"/>
  <c r="B28" i="7"/>
  <c r="F28" i="7"/>
  <c r="G28" i="7"/>
  <c r="J28" i="7"/>
  <c r="B29" i="7"/>
  <c r="F29" i="7"/>
  <c r="G29" i="7"/>
  <c r="J29" i="7"/>
  <c r="B30" i="7"/>
  <c r="F30" i="7"/>
  <c r="G30" i="7"/>
  <c r="J30" i="7"/>
  <c r="B31" i="7"/>
  <c r="F31" i="7"/>
  <c r="G31" i="7"/>
  <c r="J31" i="7"/>
  <c r="B32" i="7"/>
  <c r="F32" i="7"/>
  <c r="G32" i="7"/>
  <c r="J32" i="7"/>
  <c r="B33" i="7"/>
  <c r="F33" i="7"/>
  <c r="G33" i="7"/>
  <c r="J33" i="7"/>
  <c r="B34" i="7"/>
  <c r="F34" i="7"/>
  <c r="G34" i="7"/>
  <c r="J34" i="7"/>
  <c r="B35" i="7"/>
  <c r="F35" i="7"/>
  <c r="G35" i="7"/>
  <c r="J35" i="7"/>
  <c r="B36" i="7"/>
  <c r="F36" i="7"/>
  <c r="G36" i="7"/>
  <c r="J36" i="7"/>
  <c r="B37" i="7"/>
  <c r="F37" i="7"/>
  <c r="G37" i="7"/>
  <c r="J37" i="7"/>
  <c r="B38" i="7"/>
  <c r="F38" i="7"/>
  <c r="G38" i="7"/>
  <c r="J38" i="7"/>
  <c r="B39" i="7"/>
  <c r="F39" i="7"/>
  <c r="G39" i="7"/>
  <c r="J39" i="7"/>
  <c r="B40" i="7"/>
  <c r="F40" i="7"/>
  <c r="G40" i="7"/>
  <c r="J40" i="7"/>
  <c r="B41" i="7"/>
  <c r="F41" i="7"/>
  <c r="G41" i="7"/>
  <c r="J41" i="7"/>
  <c r="B42" i="7"/>
  <c r="F42" i="7"/>
  <c r="G42" i="7"/>
  <c r="J42" i="7"/>
  <c r="B43" i="7"/>
  <c r="F43" i="7"/>
  <c r="G43" i="7"/>
  <c r="J43" i="7"/>
  <c r="B44" i="7"/>
  <c r="F44" i="7"/>
  <c r="G44" i="7"/>
  <c r="J44" i="7"/>
  <c r="B45" i="7"/>
  <c r="F45" i="7"/>
  <c r="G45" i="7"/>
  <c r="J45" i="7"/>
  <c r="B46" i="7"/>
  <c r="F46" i="7"/>
  <c r="G46" i="7"/>
  <c r="J46" i="7"/>
  <c r="B47" i="7"/>
  <c r="F47" i="7"/>
  <c r="G47" i="7"/>
  <c r="J47" i="7"/>
  <c r="F48" i="7"/>
  <c r="G48" i="7"/>
  <c r="J48" i="7"/>
  <c r="C50" i="7"/>
  <c r="G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<sst xmlns="http://schemas.openxmlformats.org/spreadsheetml/2006/main" count="274" uniqueCount="78">
  <si>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</si>
  <si>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</si>
  <si>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</si>
  <si>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</si>
  <si>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</si>
  <si>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</si>
  <si>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</si>
  <si>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</si>
  <si>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</si>
  <si>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</si>
  <si>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</si>
  <si>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</si>
  <si>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</si>
  <si>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</si>
  <si>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</si>
  <si>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</si>
  <si>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</si>
  <si>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</si>
  <si>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</si>
  <si>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</si>
  <si>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</si>
  <si>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</si>
  <si>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</si>
  <si>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</si>
  <si>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</si>
  <si>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</si>
  <si>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</si>
  <si>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</si>
  <si>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</si>
  <si>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</si>
  <si>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</si>
  <si>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</si>
  <si>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</si>
  <si>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</si>
  <si>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</si>
  <si>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</si>
  <si>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</si>
  <si>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</si>
  <si>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</si>
  <si>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</si>
  <si>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</si>
  <si>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</si>
  <si>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</si>
  <si>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</si>
  <si>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</si>
  <si>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</si>
  <si>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</si>
  <si>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</si>
  <si>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</si>
  <si>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</si>
  <si>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</si>
  <si>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</si>
  <si>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</si>
  <si>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</si>
  <si>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</si>
  <si>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</si>
  <si>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</si>
  <si>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</si>
  <si>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</si>
  <si>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</si>
  <si>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</si>
  <si>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</si>
  <si>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</si>
  <si>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</si>
  <si>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</si>
  <si>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</si>
  <si>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</si>
  <si>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</si>
  <si>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</si>
  <si>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</si>
  <si>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</si>
  <si>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</si>
  <si>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</si>
  <si>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</si>
  <si>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</si>
  <si>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</si>
  <si>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</si>
  <si>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 xml:space="preserve">Kathy Kelly  713-853-5858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</si>
</sst>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I45" sqref="I4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5" topLeftCell="A16" activePane="bottomLeft" state="frozen"/>
      <selection pane="bottomLeft" activeCell="D22" sqref="D22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52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77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75</v>
      </c>
      <c r="C6" t="s">
        <v>76</v>
      </c>
    </row>
    <row r="7" spans="1:10" x14ac:dyDescent="0.25">
      <c r="A7" t="s">
        <v>16</v>
      </c>
      <c r="C7" t="s">
        <v>17</v>
      </c>
    </row>
    <row r="8" spans="1:10" x14ac:dyDescent="0.25">
      <c r="A8" t="s">
        <v>21</v>
      </c>
      <c r="C8" t="s">
        <v>22</v>
      </c>
    </row>
    <row r="9" spans="1:10" x14ac:dyDescent="0.25">
      <c r="A9" t="s">
        <v>30</v>
      </c>
      <c r="C9" t="s">
        <v>31</v>
      </c>
    </row>
    <row r="10" spans="1:10" x14ac:dyDescent="0.25">
      <c r="A10" t="s">
        <v>30</v>
      </c>
      <c r="C10" t="s">
        <v>43</v>
      </c>
    </row>
    <row r="11" spans="1:10" x14ac:dyDescent="0.25">
      <c r="A11" t="s">
        <v>44</v>
      </c>
      <c r="C11" t="s">
        <v>45</v>
      </c>
    </row>
    <row r="12" spans="1:10" x14ac:dyDescent="0.25">
      <c r="A12" t="s">
        <v>48</v>
      </c>
      <c r="C12" t="s">
        <v>50</v>
      </c>
    </row>
    <row r="13" spans="1:10" x14ac:dyDescent="0.25">
      <c r="A13" t="s">
        <v>48</v>
      </c>
      <c r="C13" t="s">
        <v>49</v>
      </c>
    </row>
    <row r="15" spans="1:10" x14ac:dyDescent="0.25">
      <c r="B15" s="15" t="s">
        <v>1</v>
      </c>
      <c r="C15" s="15" t="s">
        <v>2</v>
      </c>
      <c r="D15" s="15" t="s">
        <v>5</v>
      </c>
      <c r="E15" s="15" t="s">
        <v>20</v>
      </c>
      <c r="F15" s="15" t="s">
        <v>6</v>
      </c>
      <c r="G15" s="15" t="s">
        <v>3</v>
      </c>
      <c r="H15" s="15"/>
      <c r="I15" s="15" t="s">
        <v>9</v>
      </c>
      <c r="J15" s="15" t="s">
        <v>4</v>
      </c>
    </row>
    <row r="16" spans="1:10" x14ac:dyDescent="0.25">
      <c r="C16" s="10"/>
      <c r="E16" s="9"/>
      <c r="F16" s="9"/>
      <c r="G16" s="4"/>
      <c r="H16" s="4"/>
      <c r="I16" s="21" t="s">
        <v>54</v>
      </c>
      <c r="J16" s="22">
        <f>+'Mar 2002'!J47</f>
        <v>72140</v>
      </c>
    </row>
    <row r="17" spans="1:12" x14ac:dyDescent="0.25">
      <c r="B17" s="15"/>
      <c r="C17" s="15"/>
      <c r="D17" s="15"/>
      <c r="E17" s="15"/>
      <c r="F17" s="15"/>
      <c r="G17" s="15"/>
      <c r="H17" s="15"/>
      <c r="I17" s="15"/>
      <c r="J17" s="15"/>
    </row>
    <row r="18" spans="1:12" x14ac:dyDescent="0.25">
      <c r="A18" t="s">
        <v>26</v>
      </c>
      <c r="B18" s="11">
        <v>37347</v>
      </c>
      <c r="C18" s="1">
        <v>2000</v>
      </c>
      <c r="D18" s="19" t="s">
        <v>55</v>
      </c>
      <c r="E18" s="28" t="s">
        <v>53</v>
      </c>
      <c r="F18" s="13">
        <v>3.32</v>
      </c>
      <c r="G18" s="4">
        <f>+C18*F18</f>
        <v>6640</v>
      </c>
      <c r="H18" s="4"/>
      <c r="I18" s="4">
        <v>0</v>
      </c>
      <c r="J18" s="4">
        <f>+J16+I18-G18</f>
        <v>65500</v>
      </c>
    </row>
    <row r="19" spans="1:12" x14ac:dyDescent="0.25">
      <c r="A19" t="s">
        <v>27</v>
      </c>
      <c r="B19" s="11">
        <f>+B18+1</f>
        <v>37348</v>
      </c>
      <c r="C19" s="1">
        <v>2000</v>
      </c>
      <c r="D19" s="19" t="s">
        <v>36</v>
      </c>
      <c r="E19" s="13">
        <v>3.4449999999999998</v>
      </c>
      <c r="F19" s="13">
        <f>IF(E19&gt;0,+E19+0.06,0)</f>
        <v>3.5049999999999999</v>
      </c>
      <c r="G19" s="4">
        <f>C19*F19</f>
        <v>7010</v>
      </c>
      <c r="H19" s="4"/>
      <c r="I19" s="4">
        <v>0</v>
      </c>
      <c r="J19" s="4">
        <f>+J18+I19-G19</f>
        <v>58490</v>
      </c>
    </row>
    <row r="20" spans="1:12" x14ac:dyDescent="0.25">
      <c r="A20" t="s">
        <v>28</v>
      </c>
      <c r="B20" s="11">
        <f t="shared" ref="B20:B47" si="0">+B19+1</f>
        <v>37349</v>
      </c>
      <c r="C20" s="1">
        <v>2000</v>
      </c>
      <c r="D20" s="19" t="s">
        <v>36</v>
      </c>
      <c r="E20" s="13">
        <v>3.75</v>
      </c>
      <c r="F20" s="13">
        <f>IF(E20&gt;0,+E20+0.06,0)</f>
        <v>3.81</v>
      </c>
      <c r="G20" s="4">
        <f t="shared" ref="G20:G48" si="1">C20*F20</f>
        <v>7620</v>
      </c>
      <c r="H20" s="4"/>
      <c r="I20" s="4">
        <v>0</v>
      </c>
      <c r="J20" s="4">
        <f t="shared" ref="J20:J48" si="2">+J19+I20-G20</f>
        <v>50870</v>
      </c>
      <c r="L20" s="17"/>
    </row>
    <row r="21" spans="1:12" x14ac:dyDescent="0.25">
      <c r="A21" t="s">
        <v>29</v>
      </c>
      <c r="B21" s="11">
        <f t="shared" si="0"/>
        <v>37350</v>
      </c>
      <c r="C21" s="1">
        <v>2000</v>
      </c>
      <c r="D21" s="36" t="s">
        <v>47</v>
      </c>
      <c r="E21" s="13">
        <v>3.7</v>
      </c>
      <c r="F21" s="13">
        <f t="shared" ref="F21:F48" si="3">IF(E21&gt;0,+E21+0.06,0)</f>
        <v>3.7600000000000002</v>
      </c>
      <c r="G21" s="4">
        <f t="shared" si="1"/>
        <v>7520.0000000000009</v>
      </c>
      <c r="H21" s="4"/>
      <c r="I21" s="4">
        <v>37000</v>
      </c>
      <c r="J21" s="4">
        <f t="shared" si="2"/>
        <v>80350</v>
      </c>
      <c r="L21" s="17"/>
    </row>
    <row r="22" spans="1:12" x14ac:dyDescent="0.25">
      <c r="A22" t="s">
        <v>23</v>
      </c>
      <c r="B22" s="11">
        <f t="shared" si="0"/>
        <v>37351</v>
      </c>
      <c r="C22" s="1"/>
      <c r="D22" s="19"/>
      <c r="E22" s="13"/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80350</v>
      </c>
      <c r="L22" s="17"/>
    </row>
    <row r="23" spans="1:12" x14ac:dyDescent="0.25">
      <c r="A23" t="s">
        <v>24</v>
      </c>
      <c r="B23" s="11">
        <f t="shared" si="0"/>
        <v>37352</v>
      </c>
      <c r="C23" s="1"/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80350</v>
      </c>
      <c r="L23" s="17"/>
    </row>
    <row r="24" spans="1:12" x14ac:dyDescent="0.25">
      <c r="A24" t="s">
        <v>25</v>
      </c>
      <c r="B24" s="11">
        <f t="shared" si="0"/>
        <v>37353</v>
      </c>
      <c r="C24" s="1"/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80350</v>
      </c>
      <c r="L24" s="17"/>
    </row>
    <row r="25" spans="1:12" x14ac:dyDescent="0.25">
      <c r="A25" t="s">
        <v>26</v>
      </c>
      <c r="B25" s="11">
        <f t="shared" si="0"/>
        <v>37354</v>
      </c>
      <c r="C25" s="1"/>
      <c r="D25" s="19"/>
      <c r="E25" s="13"/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80350</v>
      </c>
      <c r="L25" s="17"/>
    </row>
    <row r="26" spans="1:12" x14ac:dyDescent="0.25">
      <c r="A26" t="s">
        <v>27</v>
      </c>
      <c r="B26" s="11">
        <f t="shared" si="0"/>
        <v>37355</v>
      </c>
      <c r="C26" s="1"/>
      <c r="D26" s="19"/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80350</v>
      </c>
      <c r="L26" s="17"/>
    </row>
    <row r="27" spans="1:12" x14ac:dyDescent="0.25">
      <c r="A27" t="s">
        <v>28</v>
      </c>
      <c r="B27" s="11">
        <f t="shared" si="0"/>
        <v>37356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80350</v>
      </c>
      <c r="L27" s="17"/>
    </row>
    <row r="28" spans="1:12" x14ac:dyDescent="0.25">
      <c r="A28" t="s">
        <v>29</v>
      </c>
      <c r="B28" s="11">
        <f t="shared" si="0"/>
        <v>37357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80350</v>
      </c>
      <c r="L28" s="17"/>
    </row>
    <row r="29" spans="1:12" x14ac:dyDescent="0.25">
      <c r="A29" t="s">
        <v>23</v>
      </c>
      <c r="B29" s="11">
        <f t="shared" si="0"/>
        <v>37358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80350</v>
      </c>
      <c r="L29" s="17"/>
    </row>
    <row r="30" spans="1:12" x14ac:dyDescent="0.25">
      <c r="A30" t="s">
        <v>24</v>
      </c>
      <c r="B30" s="11">
        <f t="shared" si="0"/>
        <v>37359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80350</v>
      </c>
      <c r="L30" s="17"/>
    </row>
    <row r="31" spans="1:12" x14ac:dyDescent="0.25">
      <c r="A31" t="s">
        <v>25</v>
      </c>
      <c r="B31" s="11">
        <f t="shared" si="0"/>
        <v>37360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80350</v>
      </c>
      <c r="L31" s="17"/>
    </row>
    <row r="32" spans="1:12" x14ac:dyDescent="0.25">
      <c r="A32" t="s">
        <v>26</v>
      </c>
      <c r="B32" s="11">
        <f t="shared" si="0"/>
        <v>37361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80350</v>
      </c>
      <c r="L32" s="17"/>
    </row>
    <row r="33" spans="1:12" x14ac:dyDescent="0.25">
      <c r="A33" t="s">
        <v>27</v>
      </c>
      <c r="B33" s="11">
        <f t="shared" si="0"/>
        <v>37362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80350</v>
      </c>
      <c r="L33" s="17"/>
    </row>
    <row r="34" spans="1:12" x14ac:dyDescent="0.25">
      <c r="A34" t="s">
        <v>28</v>
      </c>
      <c r="B34" s="11">
        <f t="shared" si="0"/>
        <v>37363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80350</v>
      </c>
      <c r="L34" s="17"/>
    </row>
    <row r="35" spans="1:12" x14ac:dyDescent="0.25">
      <c r="A35" t="s">
        <v>29</v>
      </c>
      <c r="B35" s="11">
        <f t="shared" si="0"/>
        <v>37364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80350</v>
      </c>
      <c r="L35" s="17"/>
    </row>
    <row r="36" spans="1:12" x14ac:dyDescent="0.25">
      <c r="A36" t="s">
        <v>23</v>
      </c>
      <c r="B36" s="11">
        <f t="shared" si="0"/>
        <v>37365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80350</v>
      </c>
      <c r="L36" s="17"/>
    </row>
    <row r="37" spans="1:12" x14ac:dyDescent="0.25">
      <c r="A37" t="s">
        <v>24</v>
      </c>
      <c r="B37" s="11">
        <f t="shared" si="0"/>
        <v>37366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80350</v>
      </c>
      <c r="L37" s="17"/>
    </row>
    <row r="38" spans="1:12" x14ac:dyDescent="0.25">
      <c r="A38" t="s">
        <v>25</v>
      </c>
      <c r="B38" s="11">
        <f t="shared" si="0"/>
        <v>37367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80350</v>
      </c>
      <c r="L38" s="17"/>
    </row>
    <row r="39" spans="1:12" x14ac:dyDescent="0.25">
      <c r="A39" t="s">
        <v>26</v>
      </c>
      <c r="B39" s="11">
        <f t="shared" si="0"/>
        <v>37368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80350</v>
      </c>
      <c r="L39" s="17"/>
    </row>
    <row r="40" spans="1:12" x14ac:dyDescent="0.25">
      <c r="A40" t="s">
        <v>27</v>
      </c>
      <c r="B40" s="11">
        <f t="shared" si="0"/>
        <v>37369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80350</v>
      </c>
      <c r="L40" s="17"/>
    </row>
    <row r="41" spans="1:12" x14ac:dyDescent="0.25">
      <c r="A41" t="s">
        <v>28</v>
      </c>
      <c r="B41" s="11">
        <f t="shared" si="0"/>
        <v>37370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80350</v>
      </c>
      <c r="L41" s="17"/>
    </row>
    <row r="42" spans="1:12" x14ac:dyDescent="0.25">
      <c r="A42" t="s">
        <v>29</v>
      </c>
      <c r="B42" s="11">
        <f t="shared" si="0"/>
        <v>37371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80350</v>
      </c>
      <c r="L42" s="17"/>
    </row>
    <row r="43" spans="1:12" x14ac:dyDescent="0.25">
      <c r="A43" t="s">
        <v>23</v>
      </c>
      <c r="B43" s="11">
        <f t="shared" si="0"/>
        <v>37372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80350</v>
      </c>
      <c r="L43" s="17"/>
    </row>
    <row r="44" spans="1:12" x14ac:dyDescent="0.25">
      <c r="A44" t="s">
        <v>24</v>
      </c>
      <c r="B44" s="11">
        <f t="shared" si="0"/>
        <v>37373</v>
      </c>
      <c r="C44" s="1"/>
      <c r="D44" s="19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80350</v>
      </c>
      <c r="L44" s="17"/>
    </row>
    <row r="45" spans="1:12" x14ac:dyDescent="0.25">
      <c r="A45" t="s">
        <v>25</v>
      </c>
      <c r="B45" s="11">
        <f t="shared" si="0"/>
        <v>37374</v>
      </c>
      <c r="C45" s="1"/>
      <c r="D45" s="20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80350</v>
      </c>
      <c r="L45" s="17"/>
    </row>
    <row r="46" spans="1:12" x14ac:dyDescent="0.25">
      <c r="A46" t="s">
        <v>26</v>
      </c>
      <c r="B46" s="11">
        <f t="shared" si="0"/>
        <v>37375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80350</v>
      </c>
      <c r="L46" s="17"/>
    </row>
    <row r="47" spans="1:12" x14ac:dyDescent="0.25">
      <c r="A47" t="s">
        <v>27</v>
      </c>
      <c r="B47" s="11">
        <f t="shared" si="0"/>
        <v>37376</v>
      </c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80350</v>
      </c>
      <c r="L47" s="17"/>
    </row>
    <row r="48" spans="1:12" x14ac:dyDescent="0.25">
      <c r="B48" s="11"/>
      <c r="C48" s="1"/>
      <c r="D48" s="9"/>
      <c r="E48" s="13"/>
      <c r="F48" s="13">
        <f t="shared" si="3"/>
        <v>0</v>
      </c>
      <c r="G48" s="4">
        <f t="shared" si="1"/>
        <v>0</v>
      </c>
      <c r="H48" s="4"/>
      <c r="I48" s="4">
        <v>0</v>
      </c>
      <c r="J48" s="4">
        <f t="shared" si="2"/>
        <v>80350</v>
      </c>
      <c r="L48" s="17"/>
    </row>
    <row r="49" spans="2:8" x14ac:dyDescent="0.25">
      <c r="C49" s="10"/>
      <c r="E49" s="9"/>
      <c r="F49" s="9"/>
      <c r="G49" s="4"/>
      <c r="H49" s="4"/>
    </row>
    <row r="50" spans="2:8" x14ac:dyDescent="0.25">
      <c r="C50" s="23">
        <f>SUM(C18:C49)</f>
        <v>8000</v>
      </c>
      <c r="D50" t="s">
        <v>74</v>
      </c>
      <c r="G50" s="4">
        <f>SUM(G18:G49)</f>
        <v>28790</v>
      </c>
    </row>
    <row r="53" spans="2:8" x14ac:dyDescent="0.25">
      <c r="B53" s="16" t="s">
        <v>8</v>
      </c>
      <c r="C53" s="16"/>
      <c r="D53" s="16"/>
      <c r="E53" s="16"/>
      <c r="F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7" topLeftCell="A23" activePane="bottomLeft" state="frozen"/>
      <selection pane="bottomLeft" activeCell="A4" sqref="A4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57</v>
      </c>
    </row>
    <row r="7" spans="1:5" x14ac:dyDescent="0.25">
      <c r="C7" s="15" t="s">
        <v>1</v>
      </c>
      <c r="D7" s="15" t="s">
        <v>58</v>
      </c>
      <c r="E7" s="32" t="s">
        <v>59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60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51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71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72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73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61</v>
      </c>
      <c r="D25" s="30">
        <f>-'Mar 2002'!G49</f>
        <v>-100260</v>
      </c>
      <c r="E25" s="30"/>
    </row>
    <row r="26" spans="2:5" ht="13.8" thickBot="1" x14ac:dyDescent="0.3">
      <c r="C26" s="24" t="s">
        <v>56</v>
      </c>
      <c r="D26" s="26">
        <f>+D15+D24+D25</f>
        <v>1763600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27"/>
    </row>
    <row r="30" spans="2:5" x14ac:dyDescent="0.25">
      <c r="B30" t="s">
        <v>29</v>
      </c>
      <c r="C30" s="11">
        <f>+C29+7</f>
        <v>37357</v>
      </c>
      <c r="D30" s="27">
        <v>0</v>
      </c>
      <c r="E30" s="27"/>
    </row>
    <row r="31" spans="2:5" x14ac:dyDescent="0.25">
      <c r="B31" t="s">
        <v>29</v>
      </c>
      <c r="C31" s="11">
        <f>+C30+7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3:5" x14ac:dyDescent="0.25">
      <c r="C33" s="24" t="s">
        <v>64</v>
      </c>
      <c r="D33" s="25">
        <f>SUM(D29:D32)</f>
        <v>37000</v>
      </c>
      <c r="E33" s="30"/>
    </row>
    <row r="34" spans="3:5" x14ac:dyDescent="0.25">
      <c r="C34" s="24"/>
      <c r="D34" s="30"/>
      <c r="E34" s="30"/>
    </row>
    <row r="35" spans="3:5" x14ac:dyDescent="0.25">
      <c r="C35" s="24" t="s">
        <v>62</v>
      </c>
      <c r="D35" s="34">
        <f>-204000*3.44</f>
        <v>-701760</v>
      </c>
      <c r="E35" s="30" t="s">
        <v>70</v>
      </c>
    </row>
    <row r="36" spans="3:5" x14ac:dyDescent="0.25">
      <c r="C36" s="24" t="s">
        <v>63</v>
      </c>
      <c r="D36" s="34">
        <f>-(10000*3.27)-(10000*29*3.3)</f>
        <v>-989700</v>
      </c>
      <c r="E36" s="30" t="s">
        <v>67</v>
      </c>
    </row>
    <row r="37" spans="3:5" x14ac:dyDescent="0.25">
      <c r="C37" s="24" t="s">
        <v>68</v>
      </c>
      <c r="D37" s="34">
        <f>-'Apr 2002'!G50</f>
        <v>-28790</v>
      </c>
      <c r="E37" s="34" t="s">
        <v>69</v>
      </c>
    </row>
    <row r="38" spans="3:5" x14ac:dyDescent="0.25">
      <c r="C38" s="24" t="s">
        <v>65</v>
      </c>
      <c r="D38" s="25">
        <f>SUM(D35:D37)</f>
        <v>-1720250</v>
      </c>
    </row>
    <row r="39" spans="3:5" ht="13.8" thickBot="1" x14ac:dyDescent="0.3">
      <c r="C39" s="24" t="s">
        <v>66</v>
      </c>
      <c r="D39" s="26">
        <f>+D38+D33+D26</f>
        <v>80350</v>
      </c>
    </row>
    <row r="40" spans="3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2023-09-10T12:08:44Z</dcterms:modified>
</cp:coreProperties>
</file>