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076" tabRatio="550" activeTab="2"/>
  </bookViews>
  <sheets>
    <sheet name="feb02" sheetId="2" r:id="rId1"/>
    <sheet name="mar02" sheetId="1" r:id="rId2"/>
    <sheet name="apr02" sheetId="4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I5" i="4" l="1"/>
  <c r="J5" i="4"/>
  <c r="O5" i="4"/>
  <c r="R5" i="4"/>
  <c r="I6" i="4"/>
  <c r="J6" i="4"/>
  <c r="O6" i="4"/>
  <c r="R6" i="4"/>
  <c r="I7" i="4"/>
  <c r="J7" i="4"/>
  <c r="O7" i="4"/>
  <c r="R7" i="4"/>
  <c r="I8" i="4"/>
  <c r="J8" i="4"/>
  <c r="O8" i="4"/>
  <c r="R8" i="4"/>
  <c r="I9" i="4"/>
  <c r="J9" i="4"/>
  <c r="O9" i="4"/>
  <c r="R9" i="4"/>
  <c r="I10" i="4"/>
  <c r="J10" i="4"/>
  <c r="O10" i="4"/>
  <c r="R10" i="4"/>
  <c r="I11" i="4"/>
  <c r="J11" i="4"/>
  <c r="O11" i="4"/>
  <c r="R11" i="4"/>
  <c r="I12" i="4"/>
  <c r="J12" i="4"/>
  <c r="O12" i="4"/>
  <c r="R12" i="4"/>
  <c r="I13" i="4"/>
  <c r="J13" i="4"/>
  <c r="O13" i="4"/>
  <c r="R13" i="4"/>
  <c r="I14" i="4"/>
  <c r="J14" i="4"/>
  <c r="O14" i="4"/>
  <c r="R14" i="4"/>
  <c r="I15" i="4"/>
  <c r="J15" i="4"/>
  <c r="O15" i="4"/>
  <c r="R15" i="4"/>
  <c r="I16" i="4"/>
  <c r="J16" i="4"/>
  <c r="O16" i="4"/>
  <c r="R16" i="4"/>
  <c r="I17" i="4"/>
  <c r="J17" i="4"/>
  <c r="O17" i="4"/>
  <c r="R17" i="4"/>
  <c r="I18" i="4"/>
  <c r="J18" i="4"/>
  <c r="O18" i="4"/>
  <c r="R18" i="4"/>
  <c r="I19" i="4"/>
  <c r="J19" i="4"/>
  <c r="O19" i="4"/>
  <c r="R19" i="4"/>
  <c r="I20" i="4"/>
  <c r="J20" i="4"/>
  <c r="O20" i="4"/>
  <c r="R20" i="4"/>
  <c r="I21" i="4"/>
  <c r="J21" i="4"/>
  <c r="O21" i="4"/>
  <c r="R21" i="4"/>
  <c r="I22" i="4"/>
  <c r="J22" i="4"/>
  <c r="O22" i="4"/>
  <c r="R22" i="4"/>
  <c r="I23" i="4"/>
  <c r="J23" i="4"/>
  <c r="O23" i="4"/>
  <c r="R23" i="4"/>
  <c r="I24" i="4"/>
  <c r="J24" i="4"/>
  <c r="O24" i="4"/>
  <c r="R24" i="4"/>
  <c r="I25" i="4"/>
  <c r="J25" i="4"/>
  <c r="O25" i="4"/>
  <c r="R25" i="4"/>
  <c r="I26" i="4"/>
  <c r="J26" i="4"/>
  <c r="O26" i="4"/>
  <c r="R26" i="4"/>
  <c r="I27" i="4"/>
  <c r="J27" i="4"/>
  <c r="O27" i="4"/>
  <c r="R27" i="4"/>
  <c r="I28" i="4"/>
  <c r="J28" i="4"/>
  <c r="O28" i="4"/>
  <c r="R28" i="4"/>
  <c r="I29" i="4"/>
  <c r="J29" i="4"/>
  <c r="O29" i="4"/>
  <c r="R29" i="4"/>
  <c r="I30" i="4"/>
  <c r="J30" i="4"/>
  <c r="O30" i="4"/>
  <c r="I31" i="4"/>
  <c r="J31" i="4"/>
  <c r="O31" i="4"/>
  <c r="I32" i="4"/>
  <c r="J32" i="4"/>
  <c r="O32" i="4"/>
  <c r="I33" i="4"/>
  <c r="J33" i="4"/>
  <c r="O33" i="4"/>
  <c r="I34" i="4"/>
  <c r="J34" i="4"/>
  <c r="O34" i="4"/>
  <c r="C40" i="4"/>
  <c r="F40" i="4"/>
  <c r="I40" i="4"/>
  <c r="M40" i="4"/>
  <c r="O40" i="4"/>
  <c r="P40" i="4"/>
  <c r="Q40" i="4"/>
  <c r="C41" i="4"/>
  <c r="F41" i="4"/>
  <c r="I41" i="4"/>
  <c r="C42" i="4"/>
  <c r="F42" i="4"/>
  <c r="I42" i="4"/>
  <c r="C43" i="4"/>
  <c r="F43" i="4"/>
  <c r="I43" i="4"/>
  <c r="O47" i="4"/>
  <c r="O50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34" i="2"/>
  <c r="C34" i="2"/>
  <c r="D34" i="2"/>
  <c r="F5" i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  <c r="F16" i="1"/>
  <c r="M16" i="1"/>
  <c r="F17" i="1"/>
  <c r="M17" i="1"/>
  <c r="F18" i="1"/>
  <c r="M18" i="1"/>
  <c r="F19" i="1"/>
  <c r="M19" i="1"/>
  <c r="F20" i="1"/>
  <c r="M20" i="1"/>
  <c r="F21" i="1"/>
  <c r="M21" i="1"/>
  <c r="F22" i="1"/>
  <c r="M22" i="1"/>
  <c r="F23" i="1"/>
  <c r="M23" i="1"/>
  <c r="F24" i="1"/>
  <c r="M24" i="1"/>
  <c r="F25" i="1"/>
  <c r="M25" i="1"/>
  <c r="F26" i="1"/>
  <c r="M26" i="1"/>
  <c r="F27" i="1"/>
  <c r="M27" i="1"/>
  <c r="F28" i="1"/>
  <c r="M28" i="1"/>
  <c r="F29" i="1"/>
  <c r="M29" i="1"/>
  <c r="F30" i="1"/>
  <c r="F31" i="1"/>
  <c r="F32" i="1"/>
  <c r="F33" i="1"/>
  <c r="F34" i="1"/>
  <c r="F40" i="1"/>
  <c r="G40" i="1"/>
  <c r="H40" i="1"/>
  <c r="I40" i="1"/>
  <c r="I41" i="1"/>
  <c r="J41" i="1"/>
  <c r="I42" i="1"/>
  <c r="J42" i="1"/>
  <c r="I43" i="1"/>
  <c r="F47" i="1"/>
  <c r="F50" i="1"/>
</calcChain>
</file>

<file path=xl/sharedStrings.xml><?xml version="1.0" encoding="utf-8"?>
<sst xmlns="http://schemas.openxmlformats.org/spreadsheetml/2006/main" count="65" uniqueCount="17">
  <si>
    <t>price</t>
  </si>
  <si>
    <t>conterparty</t>
  </si>
  <si>
    <t>Total</t>
  </si>
  <si>
    <t>apache</t>
  </si>
  <si>
    <t>Purchased</t>
  </si>
  <si>
    <t>Sold</t>
  </si>
  <si>
    <t>x</t>
  </si>
  <si>
    <t>paid</t>
  </si>
  <si>
    <t>sitara</t>
  </si>
  <si>
    <t>purchase</t>
  </si>
  <si>
    <t>sale</t>
  </si>
  <si>
    <t>sold gas to txu at the prices below</t>
  </si>
  <si>
    <t>Williams</t>
  </si>
  <si>
    <t>Supply</t>
  </si>
  <si>
    <t>Price</t>
  </si>
  <si>
    <t>Apache/Cinergy</t>
  </si>
  <si>
    <t>TXU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</si>
</sst>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6" formatCode="_(* #,##0.0000_);_(* \(#,##0.0000\);_(* &quot;-&quot;??_);_(@_)"/>
    <numFmt numFmtId="168" formatCode="_(* #,##0_);_(* \(#,##0\);_(* &quot;-&quot;??_);_(@_)"/>
    <numFmt numFmtId="169" formatCode="0.0%"/>
    <numFmt numFmtId="170" formatCode="0.000%"/>
    <numFmt numFmtId="172" formatCode="_(&quot;$&quot;* #,##0.0000_);_(&quot;$&quot;* \(#,##0.0000\);_(&quot;$&quot;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9" fontId="0" fillId="0" borderId="0" xfId="3" applyNumberFormat="1" applyFont="1"/>
    <xf numFmtId="170" fontId="0" fillId="0" borderId="0" xfId="3" applyNumberFormat="1" applyFont="1"/>
    <xf numFmtId="168" fontId="0" fillId="0" borderId="0" xfId="1" applyNumberFormat="1" applyFont="1"/>
    <xf numFmtId="14" fontId="0" fillId="2" borderId="0" xfId="0" applyNumberFormat="1" applyFill="1"/>
    <xf numFmtId="168" fontId="0" fillId="2" borderId="0" xfId="1" applyNumberFormat="1" applyFont="1" applyFill="1"/>
    <xf numFmtId="0" fontId="0" fillId="2" borderId="0" xfId="0" applyFill="1"/>
    <xf numFmtId="168" fontId="0" fillId="0" borderId="0" xfId="0" applyNumberFormat="1"/>
    <xf numFmtId="166" fontId="0" fillId="0" borderId="0" xfId="0" applyNumberFormat="1"/>
    <xf numFmtId="43" fontId="1" fillId="0" borderId="0" xfId="1" applyAlignment="1">
      <alignment horizontal="center"/>
    </xf>
    <xf numFmtId="43" fontId="1" fillId="0" borderId="0" xfId="1" applyNumberFormat="1" applyAlignment="1">
      <alignment horizontal="center"/>
    </xf>
    <xf numFmtId="43" fontId="1" fillId="0" borderId="0" xfId="1" applyNumberFormat="1" applyFont="1" applyAlignment="1">
      <alignment horizontal="center"/>
    </xf>
    <xf numFmtId="168" fontId="1" fillId="0" borderId="0" xfId="1" applyNumberFormat="1" applyAlignment="1">
      <alignment horizontal="center"/>
    </xf>
    <xf numFmtId="168" fontId="1" fillId="0" borderId="0" xfId="1" applyNumberFormat="1" applyFont="1" applyAlignment="1">
      <alignment horizontal="center"/>
    </xf>
    <xf numFmtId="43" fontId="1" fillId="0" borderId="0" xfId="1"/>
    <xf numFmtId="170" fontId="1" fillId="0" borderId="0" xfId="3" applyNumberFormat="1"/>
    <xf numFmtId="44" fontId="0" fillId="0" borderId="0" xfId="2" applyFont="1"/>
    <xf numFmtId="44" fontId="0" fillId="0" borderId="0" xfId="2" applyFont="1" applyAlignment="1">
      <alignment horizontal="center"/>
    </xf>
    <xf numFmtId="172" fontId="0" fillId="0" borderId="0" xfId="2" applyNumberFormat="1" applyFont="1"/>
    <xf numFmtId="172" fontId="0" fillId="0" borderId="0" xfId="2" applyNumberFormat="1" applyFont="1" applyAlignment="1">
      <alignment horizontal="center"/>
    </xf>
    <xf numFmtId="172" fontId="1" fillId="0" borderId="0" xfId="2" applyNumberFormat="1" applyFont="1" applyAlignment="1">
      <alignment horizontal="center"/>
    </xf>
    <xf numFmtId="44" fontId="1" fillId="0" borderId="0" xfId="2" applyAlignment="1">
      <alignment horizontal="center"/>
    </xf>
    <xf numFmtId="44" fontId="1" fillId="0" borderId="0" xfId="2"/>
    <xf numFmtId="168" fontId="1" fillId="0" borderId="0" xfId="1" applyNumberFormat="1"/>
    <xf numFmtId="172" fontId="1" fillId="0" borderId="0" xfId="2" applyNumberFormat="1" applyAlignment="1">
      <alignment horizontal="center"/>
    </xf>
    <xf numFmtId="44" fontId="1" fillId="0" borderId="0" xfId="2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172" fontId="0" fillId="0" borderId="1" xfId="2" applyNumberFormat="1" applyFont="1" applyBorder="1"/>
    <xf numFmtId="172" fontId="0" fillId="0" borderId="2" xfId="2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4"/>
  <sheetViews>
    <sheetView workbookViewId="0">
      <selection activeCell="J7" sqref="J7"/>
    </sheetView>
  </sheetViews>
  <sheetFormatPr defaultRowHeight="13.2" x14ac:dyDescent="0.25"/>
  <cols>
    <col min="2" max="2" width="10.33203125" bestFit="1" customWidth="1"/>
  </cols>
  <sheetData>
    <row r="1" spans="1:4" x14ac:dyDescent="0.25">
      <c r="A1" t="s">
        <v>11</v>
      </c>
    </row>
    <row r="2" spans="1:4" x14ac:dyDescent="0.25">
      <c r="A2" s="1">
        <v>37288</v>
      </c>
      <c r="B2" s="12">
        <v>13000</v>
      </c>
      <c r="C2">
        <v>2.0499999999999998</v>
      </c>
      <c r="D2">
        <f>B2*C2</f>
        <v>26649.999999999996</v>
      </c>
    </row>
    <row r="3" spans="1:4" x14ac:dyDescent="0.25">
      <c r="A3" s="1">
        <v>37289</v>
      </c>
      <c r="B3" s="12">
        <v>13000</v>
      </c>
      <c r="C3">
        <v>2.11</v>
      </c>
      <c r="D3">
        <f t="shared" ref="D3:D33" si="0">B3*C3</f>
        <v>27430</v>
      </c>
    </row>
    <row r="4" spans="1:4" x14ac:dyDescent="0.25">
      <c r="A4" s="1">
        <v>37290</v>
      </c>
      <c r="B4" s="12">
        <v>13000</v>
      </c>
      <c r="C4">
        <v>2.11</v>
      </c>
      <c r="D4">
        <f t="shared" si="0"/>
        <v>27430</v>
      </c>
    </row>
    <row r="5" spans="1:4" x14ac:dyDescent="0.25">
      <c r="A5" s="1">
        <v>37291</v>
      </c>
      <c r="B5" s="12">
        <v>13000</v>
      </c>
      <c r="C5">
        <v>2.11</v>
      </c>
      <c r="D5">
        <f t="shared" si="0"/>
        <v>27430</v>
      </c>
    </row>
    <row r="6" spans="1:4" x14ac:dyDescent="0.25">
      <c r="A6" s="1">
        <v>37292</v>
      </c>
      <c r="B6" s="12">
        <v>13000</v>
      </c>
      <c r="C6">
        <v>2.0499999999999998</v>
      </c>
      <c r="D6">
        <f t="shared" si="0"/>
        <v>26649.999999999996</v>
      </c>
    </row>
    <row r="7" spans="1:4" x14ac:dyDescent="0.25">
      <c r="A7" s="1">
        <v>37292</v>
      </c>
      <c r="B7" s="12">
        <v>22000</v>
      </c>
      <c r="C7">
        <v>2.0299999999999998</v>
      </c>
      <c r="D7">
        <f t="shared" si="0"/>
        <v>44659.999999999993</v>
      </c>
    </row>
    <row r="8" spans="1:4" x14ac:dyDescent="0.25">
      <c r="A8" s="1">
        <v>37293</v>
      </c>
      <c r="B8" s="12">
        <v>45000</v>
      </c>
      <c r="C8">
        <v>2.0499999999999998</v>
      </c>
      <c r="D8">
        <f t="shared" si="0"/>
        <v>92249.999999999985</v>
      </c>
    </row>
    <row r="9" spans="1:4" x14ac:dyDescent="0.25">
      <c r="A9" s="1">
        <v>37294</v>
      </c>
      <c r="B9" s="12">
        <v>13000</v>
      </c>
      <c r="C9">
        <v>2.0099999999999998</v>
      </c>
      <c r="D9">
        <f t="shared" si="0"/>
        <v>26129.999999999996</v>
      </c>
    </row>
    <row r="10" spans="1:4" x14ac:dyDescent="0.25">
      <c r="A10" s="1">
        <v>37295</v>
      </c>
      <c r="B10" s="12">
        <v>45000</v>
      </c>
      <c r="C10">
        <v>2.04</v>
      </c>
      <c r="D10">
        <f t="shared" si="0"/>
        <v>91800</v>
      </c>
    </row>
    <row r="11" spans="1:4" x14ac:dyDescent="0.25">
      <c r="A11" s="13">
        <v>37296</v>
      </c>
      <c r="B11" s="14">
        <v>13715</v>
      </c>
      <c r="C11" s="15">
        <v>2.0699999999999998</v>
      </c>
      <c r="D11">
        <f t="shared" si="0"/>
        <v>28390.05</v>
      </c>
    </row>
    <row r="12" spans="1:4" x14ac:dyDescent="0.25">
      <c r="A12" s="13">
        <v>37296</v>
      </c>
      <c r="B12" s="14">
        <v>31285</v>
      </c>
      <c r="C12" s="15">
        <v>2.0499999999999998</v>
      </c>
      <c r="D12">
        <f t="shared" si="0"/>
        <v>64134.249999999993</v>
      </c>
    </row>
    <row r="13" spans="1:4" x14ac:dyDescent="0.25">
      <c r="A13" s="13">
        <v>37297</v>
      </c>
      <c r="B13" s="14">
        <v>13715</v>
      </c>
      <c r="C13" s="15">
        <v>2.0699999999999998</v>
      </c>
      <c r="D13">
        <f t="shared" si="0"/>
        <v>28390.05</v>
      </c>
    </row>
    <row r="14" spans="1:4" x14ac:dyDescent="0.25">
      <c r="A14" s="13">
        <v>37297</v>
      </c>
      <c r="B14" s="14">
        <v>31285</v>
      </c>
      <c r="C14" s="15">
        <v>2.0499999999999998</v>
      </c>
      <c r="D14">
        <f t="shared" si="0"/>
        <v>64134.249999999993</v>
      </c>
    </row>
    <row r="15" spans="1:4" x14ac:dyDescent="0.25">
      <c r="A15" s="13">
        <v>37298</v>
      </c>
      <c r="B15" s="14">
        <v>13715</v>
      </c>
      <c r="C15" s="15">
        <v>2.0699999999999998</v>
      </c>
      <c r="D15">
        <f t="shared" si="0"/>
        <v>28390.05</v>
      </c>
    </row>
    <row r="16" spans="1:4" x14ac:dyDescent="0.25">
      <c r="A16" s="1">
        <v>37298</v>
      </c>
      <c r="B16" s="12">
        <v>31285</v>
      </c>
      <c r="C16">
        <v>2.0499999999999998</v>
      </c>
      <c r="D16">
        <f t="shared" si="0"/>
        <v>64134.249999999993</v>
      </c>
    </row>
    <row r="17" spans="1:4" x14ac:dyDescent="0.25">
      <c r="A17" s="1">
        <v>37299</v>
      </c>
      <c r="B17" s="12">
        <v>45000</v>
      </c>
      <c r="C17">
        <v>2.08</v>
      </c>
      <c r="D17">
        <f t="shared" si="0"/>
        <v>93600</v>
      </c>
    </row>
    <row r="18" spans="1:4" x14ac:dyDescent="0.25">
      <c r="A18" s="1">
        <v>37300</v>
      </c>
      <c r="B18" s="12">
        <v>45000</v>
      </c>
      <c r="C18">
        <v>2.2400000000000002</v>
      </c>
      <c r="D18">
        <f t="shared" si="0"/>
        <v>100800.00000000001</v>
      </c>
    </row>
    <row r="19" spans="1:4" x14ac:dyDescent="0.25">
      <c r="A19" s="1">
        <v>37301</v>
      </c>
      <c r="B19" s="12">
        <v>45000</v>
      </c>
      <c r="C19">
        <v>2.21</v>
      </c>
      <c r="D19">
        <f t="shared" si="0"/>
        <v>99450</v>
      </c>
    </row>
    <row r="20" spans="1:4" x14ac:dyDescent="0.25">
      <c r="A20" s="1">
        <v>37302</v>
      </c>
      <c r="B20" s="12">
        <v>45000</v>
      </c>
      <c r="C20">
        <v>2.1</v>
      </c>
      <c r="D20">
        <f t="shared" si="0"/>
        <v>94500</v>
      </c>
    </row>
    <row r="21" spans="1:4" x14ac:dyDescent="0.25">
      <c r="A21" s="1">
        <v>37303</v>
      </c>
      <c r="B21" s="12">
        <v>45000</v>
      </c>
      <c r="C21">
        <v>2</v>
      </c>
      <c r="D21">
        <f t="shared" si="0"/>
        <v>90000</v>
      </c>
    </row>
    <row r="22" spans="1:4" x14ac:dyDescent="0.25">
      <c r="A22" s="1">
        <v>37304</v>
      </c>
      <c r="B22" s="12">
        <v>45000</v>
      </c>
      <c r="C22">
        <v>2</v>
      </c>
      <c r="D22">
        <f t="shared" si="0"/>
        <v>90000</v>
      </c>
    </row>
    <row r="23" spans="1:4" x14ac:dyDescent="0.25">
      <c r="A23" s="1">
        <v>37305</v>
      </c>
      <c r="B23" s="12">
        <v>45000</v>
      </c>
      <c r="C23">
        <v>2</v>
      </c>
      <c r="D23">
        <f t="shared" si="0"/>
        <v>90000</v>
      </c>
    </row>
    <row r="24" spans="1:4" x14ac:dyDescent="0.25">
      <c r="A24" s="1">
        <v>37306</v>
      </c>
      <c r="B24" s="12">
        <v>45000</v>
      </c>
      <c r="C24">
        <v>2</v>
      </c>
      <c r="D24">
        <f t="shared" si="0"/>
        <v>90000</v>
      </c>
    </row>
    <row r="25" spans="1:4" x14ac:dyDescent="0.25">
      <c r="A25" s="1">
        <v>37307</v>
      </c>
      <c r="B25" s="12">
        <v>45000</v>
      </c>
      <c r="C25">
        <v>2.08</v>
      </c>
      <c r="D25">
        <f t="shared" si="0"/>
        <v>93600</v>
      </c>
    </row>
    <row r="26" spans="1:4" x14ac:dyDescent="0.25">
      <c r="A26" s="1">
        <v>37308</v>
      </c>
      <c r="B26" s="12">
        <v>45000</v>
      </c>
      <c r="C26">
        <v>2.27</v>
      </c>
      <c r="D26">
        <f t="shared" si="0"/>
        <v>102150</v>
      </c>
    </row>
    <row r="27" spans="1:4" x14ac:dyDescent="0.25">
      <c r="A27" s="1">
        <v>37309</v>
      </c>
      <c r="B27" s="12">
        <v>45000</v>
      </c>
      <c r="C27">
        <v>2.19</v>
      </c>
      <c r="D27">
        <f t="shared" si="0"/>
        <v>98550</v>
      </c>
    </row>
    <row r="28" spans="1:4" x14ac:dyDescent="0.25">
      <c r="A28" s="1">
        <v>37310</v>
      </c>
      <c r="B28" s="12">
        <v>45000</v>
      </c>
      <c r="C28">
        <v>2.16</v>
      </c>
      <c r="D28">
        <f t="shared" si="0"/>
        <v>97200</v>
      </c>
    </row>
    <row r="29" spans="1:4" x14ac:dyDescent="0.25">
      <c r="A29" s="1">
        <v>37311</v>
      </c>
      <c r="B29" s="12">
        <v>45000</v>
      </c>
      <c r="C29">
        <v>2.16</v>
      </c>
      <c r="D29">
        <f t="shared" si="0"/>
        <v>97200</v>
      </c>
    </row>
    <row r="30" spans="1:4" x14ac:dyDescent="0.25">
      <c r="A30" s="1">
        <v>37312</v>
      </c>
      <c r="B30" s="12">
        <v>45000</v>
      </c>
      <c r="C30">
        <v>2.16</v>
      </c>
      <c r="D30">
        <f t="shared" si="0"/>
        <v>97200</v>
      </c>
    </row>
    <row r="31" spans="1:4" x14ac:dyDescent="0.25">
      <c r="A31" s="1">
        <v>37313</v>
      </c>
      <c r="B31" s="12">
        <v>45000</v>
      </c>
      <c r="C31">
        <v>2.3199999999999998</v>
      </c>
      <c r="D31">
        <f t="shared" si="0"/>
        <v>104400</v>
      </c>
    </row>
    <row r="32" spans="1:4" x14ac:dyDescent="0.25">
      <c r="A32" s="1">
        <v>37314</v>
      </c>
      <c r="B32" s="12">
        <v>45000</v>
      </c>
      <c r="C32">
        <v>2.3199999999999998</v>
      </c>
      <c r="D32">
        <f t="shared" si="0"/>
        <v>104400</v>
      </c>
    </row>
    <row r="33" spans="1:4" x14ac:dyDescent="0.25">
      <c r="A33" s="1">
        <v>37315</v>
      </c>
      <c r="B33" s="12">
        <v>45000</v>
      </c>
      <c r="C33">
        <v>2.2999999999999998</v>
      </c>
      <c r="D33">
        <f t="shared" si="0"/>
        <v>103499.99999999999</v>
      </c>
    </row>
    <row r="34" spans="1:4" x14ac:dyDescent="0.25">
      <c r="A34" s="1"/>
      <c r="B34" s="16">
        <f>SUM(B2:B33)</f>
        <v>1090000</v>
      </c>
      <c r="C34" s="17">
        <f>D34/B34</f>
        <v>2.1234430275229359</v>
      </c>
      <c r="D34">
        <f>SUM(D2:D33)</f>
        <v>2314552.9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0"/>
  <sheetViews>
    <sheetView topLeftCell="A22" workbookViewId="0">
      <selection activeCell="H30" sqref="H30"/>
    </sheetView>
  </sheetViews>
  <sheetFormatPr defaultRowHeight="13.2" x14ac:dyDescent="0.25"/>
  <cols>
    <col min="2" max="2" width="8" bestFit="1" customWidth="1"/>
    <col min="3" max="4" width="10.88671875" bestFit="1" customWidth="1"/>
    <col min="5" max="5" width="10.44140625" customWidth="1"/>
    <col min="6" max="6" width="12.88671875" bestFit="1" customWidth="1"/>
    <col min="7" max="7" width="11.88671875" bestFit="1" customWidth="1"/>
    <col min="8" max="8" width="11.44140625" customWidth="1"/>
    <col min="9" max="9" width="10.33203125" bestFit="1" customWidth="1"/>
    <col min="11" max="11" width="10.6640625" customWidth="1"/>
    <col min="12" max="13" width="10.33203125" bestFit="1" customWidth="1"/>
  </cols>
  <sheetData>
    <row r="1" spans="1:15" x14ac:dyDescent="0.25">
      <c r="A1" t="s">
        <v>8</v>
      </c>
    </row>
    <row r="2" spans="1:15" x14ac:dyDescent="0.25">
      <c r="A2" t="s">
        <v>9</v>
      </c>
      <c r="B2">
        <v>1200911</v>
      </c>
    </row>
    <row r="3" spans="1:15" x14ac:dyDescent="0.25">
      <c r="A3" t="s">
        <v>10</v>
      </c>
      <c r="B3">
        <v>1200914</v>
      </c>
    </row>
    <row r="4" spans="1:15" x14ac:dyDescent="0.25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5" x14ac:dyDescent="0.25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IF(D5=0,-1*(C5*E5),-1*(D5*E5))</f>
        <v>-63749.999999999993</v>
      </c>
      <c r="G5" s="8">
        <v>111600</v>
      </c>
      <c r="H5" s="4"/>
      <c r="I5" s="5">
        <v>20000</v>
      </c>
      <c r="J5" s="5"/>
      <c r="K5" s="9">
        <v>2.5230000000000001</v>
      </c>
      <c r="L5" s="7" t="s">
        <v>3</v>
      </c>
      <c r="M5" s="8">
        <f>I5*K5</f>
        <v>50460</v>
      </c>
    </row>
    <row r="6" spans="1:15" x14ac:dyDescent="0.25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31" si="0">IF(D6=0,-1*(C6*E6),-1*(D6*E6))</f>
        <v>-37200</v>
      </c>
      <c r="G6" s="8" t="s">
        <v>6</v>
      </c>
      <c r="H6" s="4"/>
      <c r="I6" s="5">
        <v>20000</v>
      </c>
      <c r="J6" s="5"/>
      <c r="K6" s="9">
        <v>2.5230000000000001</v>
      </c>
      <c r="L6" s="7" t="s">
        <v>3</v>
      </c>
      <c r="M6" s="8">
        <f t="shared" ref="M6:M12" si="1">I6*K6</f>
        <v>50460</v>
      </c>
    </row>
    <row r="7" spans="1:15" x14ac:dyDescent="0.25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9">
        <v>2.5230000000000001</v>
      </c>
      <c r="L7" s="7" t="s">
        <v>3</v>
      </c>
      <c r="M7" s="8">
        <f t="shared" si="1"/>
        <v>50460</v>
      </c>
    </row>
    <row r="8" spans="1:15" x14ac:dyDescent="0.25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9">
        <v>2.5230000000000001</v>
      </c>
      <c r="L8" s="7" t="s">
        <v>3</v>
      </c>
      <c r="M8" s="8">
        <f t="shared" si="1"/>
        <v>50460</v>
      </c>
      <c r="O8">
        <v>2.0049999999999999</v>
      </c>
    </row>
    <row r="9" spans="1:15" x14ac:dyDescent="0.25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9">
        <v>2.5230000000000001</v>
      </c>
      <c r="L9" s="7" t="s">
        <v>3</v>
      </c>
      <c r="M9" s="8">
        <f t="shared" si="1"/>
        <v>50460</v>
      </c>
      <c r="O9">
        <v>1.94</v>
      </c>
    </row>
    <row r="10" spans="1:15" x14ac:dyDescent="0.25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9">
        <v>2.5230000000000001</v>
      </c>
      <c r="L10" s="7" t="s">
        <v>3</v>
      </c>
      <c r="M10" s="8">
        <f t="shared" si="1"/>
        <v>50460</v>
      </c>
      <c r="O10">
        <v>1.7549999999999999</v>
      </c>
    </row>
    <row r="11" spans="1:15" x14ac:dyDescent="0.25">
      <c r="A11" s="1">
        <v>37322</v>
      </c>
      <c r="B11" s="1"/>
      <c r="C11" s="6"/>
      <c r="D11" s="6">
        <v>-20000</v>
      </c>
      <c r="E11" s="4">
        <v>2.31</v>
      </c>
      <c r="F11" s="8">
        <f t="shared" si="0"/>
        <v>46200</v>
      </c>
      <c r="G11" s="3">
        <v>128450</v>
      </c>
      <c r="H11" s="4"/>
      <c r="I11" s="5">
        <v>20000</v>
      </c>
      <c r="J11" s="5"/>
      <c r="K11" s="9">
        <v>2.5230000000000001</v>
      </c>
      <c r="L11" s="7" t="s">
        <v>3</v>
      </c>
      <c r="M11" s="8">
        <f t="shared" si="1"/>
        <v>50460</v>
      </c>
      <c r="O11">
        <v>1.7450000000000001</v>
      </c>
    </row>
    <row r="12" spans="1:15" x14ac:dyDescent="0.25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9">
        <v>2.5230000000000001</v>
      </c>
      <c r="L12" s="7" t="s">
        <v>3</v>
      </c>
      <c r="M12" s="8">
        <f t="shared" si="1"/>
        <v>50460</v>
      </c>
      <c r="O12">
        <v>2.0449999999999999</v>
      </c>
    </row>
    <row r="13" spans="1:15" x14ac:dyDescent="0.25">
      <c r="A13" s="1">
        <v>37324</v>
      </c>
      <c r="B13" s="1"/>
      <c r="C13" s="2">
        <v>20000</v>
      </c>
      <c r="D13" s="2"/>
      <c r="E13" s="4">
        <v>2.7149999999999999</v>
      </c>
      <c r="F13" s="8">
        <f t="shared" si="0"/>
        <v>-54300</v>
      </c>
      <c r="G13" s="3"/>
      <c r="I13" s="5">
        <v>20000</v>
      </c>
      <c r="J13" s="5"/>
      <c r="K13" s="9">
        <v>2.5230000000000001</v>
      </c>
      <c r="L13" s="7" t="s">
        <v>3</v>
      </c>
      <c r="M13" s="8">
        <f t="shared" ref="M13:M22" si="2">I13*K13</f>
        <v>50460</v>
      </c>
      <c r="O13">
        <v>2.0449999999999999</v>
      </c>
    </row>
    <row r="14" spans="1:15" x14ac:dyDescent="0.25">
      <c r="A14" s="1">
        <v>37325</v>
      </c>
      <c r="B14" s="1"/>
      <c r="C14" s="2">
        <v>20000</v>
      </c>
      <c r="D14" s="2"/>
      <c r="E14" s="4">
        <v>2.7149999999999999</v>
      </c>
      <c r="F14" s="8">
        <f t="shared" si="0"/>
        <v>-54300</v>
      </c>
      <c r="I14" s="5">
        <v>20000</v>
      </c>
      <c r="J14" s="5"/>
      <c r="K14" s="9">
        <v>2.5230000000000001</v>
      </c>
      <c r="L14" s="7" t="s">
        <v>3</v>
      </c>
      <c r="M14" s="8">
        <f t="shared" si="2"/>
        <v>50460</v>
      </c>
      <c r="O14">
        <v>2.0449999999999999</v>
      </c>
    </row>
    <row r="15" spans="1:15" x14ac:dyDescent="0.25">
      <c r="A15" s="1">
        <v>37326</v>
      </c>
      <c r="B15" s="1"/>
      <c r="C15" s="2">
        <v>20000</v>
      </c>
      <c r="D15" s="2"/>
      <c r="E15" s="4">
        <v>2.7149999999999999</v>
      </c>
      <c r="F15" s="8">
        <f t="shared" si="0"/>
        <v>-54300</v>
      </c>
      <c r="G15" s="2">
        <v>388000</v>
      </c>
      <c r="I15" s="5">
        <v>20000</v>
      </c>
      <c r="J15" s="5"/>
      <c r="K15" s="9">
        <v>2.5230000000000001</v>
      </c>
      <c r="L15" s="7" t="s">
        <v>3</v>
      </c>
      <c r="M15" s="8">
        <f t="shared" si="2"/>
        <v>50460</v>
      </c>
      <c r="O15">
        <v>2.2549999999999999</v>
      </c>
    </row>
    <row r="16" spans="1:15" x14ac:dyDescent="0.25">
      <c r="A16" s="1">
        <v>37327</v>
      </c>
      <c r="B16" s="1"/>
      <c r="C16" s="2">
        <v>20000</v>
      </c>
      <c r="D16" s="2"/>
      <c r="E16" s="4">
        <v>2.82</v>
      </c>
      <c r="F16" s="8">
        <f t="shared" si="0"/>
        <v>-56400</v>
      </c>
      <c r="I16" s="5">
        <v>20000</v>
      </c>
      <c r="K16" s="9">
        <v>2.5230000000000001</v>
      </c>
      <c r="L16" s="7" t="s">
        <v>3</v>
      </c>
      <c r="M16" s="8">
        <f t="shared" si="2"/>
        <v>50460</v>
      </c>
      <c r="O16">
        <v>2.46</v>
      </c>
    </row>
    <row r="17" spans="1:15" x14ac:dyDescent="0.25">
      <c r="A17" s="1">
        <v>37328</v>
      </c>
      <c r="B17" s="1"/>
      <c r="C17" s="2">
        <v>15000</v>
      </c>
      <c r="D17" s="2"/>
      <c r="E17" s="4">
        <v>2.81</v>
      </c>
      <c r="F17" s="8">
        <f t="shared" si="0"/>
        <v>-42150</v>
      </c>
      <c r="G17" s="3"/>
      <c r="I17" s="5">
        <v>20000</v>
      </c>
      <c r="K17" s="9">
        <v>2.5230000000000001</v>
      </c>
      <c r="L17" s="7" t="s">
        <v>3</v>
      </c>
      <c r="M17" s="8">
        <f t="shared" si="2"/>
        <v>50460</v>
      </c>
      <c r="O17">
        <v>2.38</v>
      </c>
    </row>
    <row r="18" spans="1:15" x14ac:dyDescent="0.25">
      <c r="A18" s="1">
        <v>37329</v>
      </c>
      <c r="B18" s="1"/>
      <c r="C18" s="2">
        <v>4000</v>
      </c>
      <c r="D18" s="2"/>
      <c r="E18" s="4">
        <v>2.83</v>
      </c>
      <c r="F18" s="8">
        <f t="shared" si="0"/>
        <v>-11320</v>
      </c>
      <c r="I18" s="5">
        <v>20000</v>
      </c>
      <c r="K18" s="9">
        <v>2.5230000000000001</v>
      </c>
      <c r="L18" s="7" t="s">
        <v>3</v>
      </c>
      <c r="M18" s="8">
        <f t="shared" si="2"/>
        <v>50460</v>
      </c>
      <c r="O18">
        <v>2.3199999999999998</v>
      </c>
    </row>
    <row r="19" spans="1:15" x14ac:dyDescent="0.25">
      <c r="A19" s="1">
        <v>37330</v>
      </c>
      <c r="B19" s="1"/>
      <c r="C19" s="2">
        <v>4000</v>
      </c>
      <c r="D19" s="2"/>
      <c r="E19" s="4">
        <v>2.665</v>
      </c>
      <c r="F19" s="8">
        <f t="shared" si="0"/>
        <v>-10660</v>
      </c>
      <c r="I19" s="5">
        <v>20000</v>
      </c>
      <c r="K19" s="9">
        <v>2.5230000000000001</v>
      </c>
      <c r="L19" s="7" t="s">
        <v>3</v>
      </c>
      <c r="M19" s="8">
        <f t="shared" si="2"/>
        <v>50460</v>
      </c>
      <c r="O19">
        <v>2.3050000000000002</v>
      </c>
    </row>
    <row r="20" spans="1:15" x14ac:dyDescent="0.25">
      <c r="A20" s="1">
        <v>37331</v>
      </c>
      <c r="B20" s="1"/>
      <c r="C20" s="2">
        <v>2000</v>
      </c>
      <c r="D20" s="2"/>
      <c r="E20" s="4">
        <v>2.94</v>
      </c>
      <c r="F20" s="8">
        <f t="shared" si="0"/>
        <v>-5880</v>
      </c>
      <c r="I20" s="5">
        <v>20000</v>
      </c>
      <c r="K20" s="9">
        <v>2.5230000000000001</v>
      </c>
      <c r="L20" s="7" t="s">
        <v>3</v>
      </c>
      <c r="M20" s="8">
        <f t="shared" si="2"/>
        <v>50460</v>
      </c>
      <c r="O20">
        <v>2.3050000000000002</v>
      </c>
    </row>
    <row r="21" spans="1:15" x14ac:dyDescent="0.25">
      <c r="A21" s="1">
        <v>37332</v>
      </c>
      <c r="B21" s="1"/>
      <c r="C21" s="2">
        <v>2000</v>
      </c>
      <c r="D21" s="2"/>
      <c r="E21" s="4">
        <v>2.94</v>
      </c>
      <c r="F21" s="8">
        <f t="shared" si="0"/>
        <v>-5880</v>
      </c>
      <c r="G21" s="3"/>
      <c r="H21" s="3"/>
      <c r="I21" s="5">
        <v>20000</v>
      </c>
      <c r="K21" s="9">
        <v>2.5230000000000001</v>
      </c>
      <c r="L21" s="7" t="s">
        <v>3</v>
      </c>
      <c r="M21" s="8">
        <f t="shared" si="2"/>
        <v>50460</v>
      </c>
      <c r="O21">
        <v>2.3050000000000002</v>
      </c>
    </row>
    <row r="22" spans="1:15" x14ac:dyDescent="0.25">
      <c r="A22" s="1">
        <v>37333</v>
      </c>
      <c r="B22" s="1"/>
      <c r="C22" s="2">
        <v>2000</v>
      </c>
      <c r="D22" s="2"/>
      <c r="E22" s="4">
        <v>2.94</v>
      </c>
      <c r="F22" s="8">
        <f t="shared" si="0"/>
        <v>-5880</v>
      </c>
      <c r="I22" s="5">
        <v>20000</v>
      </c>
      <c r="K22" s="9">
        <v>2.5230000000000001</v>
      </c>
      <c r="L22" s="7" t="s">
        <v>3</v>
      </c>
      <c r="M22" s="8">
        <f t="shared" si="2"/>
        <v>50460</v>
      </c>
      <c r="O22">
        <v>2.4750000000000001</v>
      </c>
    </row>
    <row r="23" spans="1:15" x14ac:dyDescent="0.25">
      <c r="A23" s="1">
        <v>37334</v>
      </c>
      <c r="B23" s="1"/>
      <c r="C23" s="2">
        <v>2000</v>
      </c>
      <c r="D23" s="2"/>
      <c r="E23" s="4">
        <v>3.11</v>
      </c>
      <c r="F23" s="8">
        <f t="shared" si="0"/>
        <v>-6220</v>
      </c>
      <c r="I23" s="5">
        <v>20000</v>
      </c>
      <c r="K23" s="9">
        <v>2.5230000000000001</v>
      </c>
      <c r="L23" s="7" t="s">
        <v>3</v>
      </c>
      <c r="M23" s="8">
        <f>I23*K23</f>
        <v>50460</v>
      </c>
      <c r="O23">
        <v>2.5049999999999999</v>
      </c>
    </row>
    <row r="24" spans="1:15" x14ac:dyDescent="0.25">
      <c r="A24" s="1">
        <v>37335</v>
      </c>
      <c r="B24" s="1"/>
      <c r="C24" s="2">
        <v>2000</v>
      </c>
      <c r="D24" s="2"/>
      <c r="E24" s="4">
        <v>3.26</v>
      </c>
      <c r="F24" s="8">
        <f t="shared" si="0"/>
        <v>-6520</v>
      </c>
      <c r="I24" s="5">
        <v>20000</v>
      </c>
      <c r="K24" s="9">
        <v>2.5230000000000001</v>
      </c>
      <c r="L24" s="7" t="s">
        <v>3</v>
      </c>
      <c r="M24" s="8">
        <f t="shared" ref="M24:M29" si="3">I24*K24</f>
        <v>50460</v>
      </c>
      <c r="O24">
        <v>2.5049999999999999</v>
      </c>
    </row>
    <row r="25" spans="1:15" x14ac:dyDescent="0.25">
      <c r="A25" s="1">
        <v>37336</v>
      </c>
      <c r="B25" s="1"/>
      <c r="C25" s="2">
        <v>2000</v>
      </c>
      <c r="D25" s="2"/>
      <c r="E25" s="4">
        <v>3.28</v>
      </c>
      <c r="F25" s="8">
        <f t="shared" si="0"/>
        <v>-6560</v>
      </c>
      <c r="I25" s="5">
        <v>20000</v>
      </c>
      <c r="K25" s="9">
        <v>2.5230000000000001</v>
      </c>
      <c r="L25" s="7" t="s">
        <v>3</v>
      </c>
      <c r="M25" s="8">
        <f t="shared" si="3"/>
        <v>50460</v>
      </c>
      <c r="O25">
        <v>2.4750000000000001</v>
      </c>
    </row>
    <row r="26" spans="1:15" x14ac:dyDescent="0.25">
      <c r="A26" s="1">
        <v>37337</v>
      </c>
      <c r="B26" s="1"/>
      <c r="C26" s="2">
        <v>2000</v>
      </c>
      <c r="D26" s="2"/>
      <c r="E26" s="4">
        <v>3.15</v>
      </c>
      <c r="F26" s="8">
        <f t="shared" si="0"/>
        <v>-6300</v>
      </c>
      <c r="I26" s="5">
        <v>20000</v>
      </c>
      <c r="K26" s="9">
        <v>2.5230000000000001</v>
      </c>
      <c r="L26" s="7" t="s">
        <v>3</v>
      </c>
      <c r="M26" s="8">
        <f t="shared" si="3"/>
        <v>50460</v>
      </c>
      <c r="O26">
        <v>2.5049999999999999</v>
      </c>
    </row>
    <row r="27" spans="1:15" x14ac:dyDescent="0.25">
      <c r="A27" s="1">
        <v>37338</v>
      </c>
      <c r="B27" s="1"/>
      <c r="C27" s="2">
        <v>11000</v>
      </c>
      <c r="D27" s="2"/>
      <c r="E27" s="4">
        <v>3.48</v>
      </c>
      <c r="F27" s="8">
        <f t="shared" si="0"/>
        <v>-38280</v>
      </c>
      <c r="I27" s="5">
        <v>20000</v>
      </c>
      <c r="K27" s="9">
        <v>2.5230000000000001</v>
      </c>
      <c r="L27" s="7" t="s">
        <v>3</v>
      </c>
      <c r="M27" s="8">
        <f t="shared" si="3"/>
        <v>50460</v>
      </c>
      <c r="O27">
        <v>2.5049999999999999</v>
      </c>
    </row>
    <row r="28" spans="1:15" x14ac:dyDescent="0.25">
      <c r="A28" s="1">
        <v>37339</v>
      </c>
      <c r="B28" s="1"/>
      <c r="C28" s="2">
        <v>11000</v>
      </c>
      <c r="D28" s="2"/>
      <c r="E28" s="4">
        <v>3.48</v>
      </c>
      <c r="F28" s="8">
        <f t="shared" si="0"/>
        <v>-38280</v>
      </c>
      <c r="I28" s="5">
        <v>20000</v>
      </c>
      <c r="K28" s="9">
        <v>2.5230000000000001</v>
      </c>
      <c r="L28" s="7" t="s">
        <v>3</v>
      </c>
      <c r="M28" s="8">
        <f t="shared" si="3"/>
        <v>50460</v>
      </c>
      <c r="O28">
        <v>2.5049999999999999</v>
      </c>
    </row>
    <row r="29" spans="1:15" x14ac:dyDescent="0.25">
      <c r="A29" s="1">
        <v>37340</v>
      </c>
      <c r="B29" s="1"/>
      <c r="C29" s="2">
        <v>11000</v>
      </c>
      <c r="D29" s="2"/>
      <c r="E29" s="4">
        <v>3.48</v>
      </c>
      <c r="F29" s="8">
        <f t="shared" si="0"/>
        <v>-38280</v>
      </c>
      <c r="I29" s="5">
        <v>20000</v>
      </c>
      <c r="K29" s="9">
        <v>2.5230000000000001</v>
      </c>
      <c r="L29" s="7" t="s">
        <v>3</v>
      </c>
      <c r="M29" s="8">
        <f t="shared" si="3"/>
        <v>50460</v>
      </c>
      <c r="O29">
        <v>2.5049999999999999</v>
      </c>
    </row>
    <row r="30" spans="1:15" x14ac:dyDescent="0.25">
      <c r="A30" s="1">
        <v>37338</v>
      </c>
      <c r="B30" s="1"/>
      <c r="C30" s="2"/>
      <c r="D30" s="2"/>
      <c r="E30" s="4"/>
      <c r="F30" s="8">
        <f t="shared" si="0"/>
        <v>0</v>
      </c>
      <c r="I30" s="5"/>
      <c r="K30" s="9"/>
      <c r="L30" s="7"/>
      <c r="M30" s="8"/>
    </row>
    <row r="31" spans="1:15" x14ac:dyDescent="0.25">
      <c r="A31" s="1">
        <v>37339</v>
      </c>
      <c r="B31" s="1"/>
      <c r="C31" s="2"/>
      <c r="D31" s="2"/>
      <c r="E31" s="4"/>
      <c r="F31" s="8">
        <f t="shared" si="0"/>
        <v>0</v>
      </c>
      <c r="I31" s="5"/>
      <c r="K31" s="9"/>
      <c r="L31" s="7"/>
      <c r="M31" s="8"/>
    </row>
    <row r="32" spans="1:15" x14ac:dyDescent="0.25">
      <c r="A32" s="1">
        <v>37340</v>
      </c>
      <c r="B32" s="1"/>
      <c r="C32" s="2"/>
      <c r="D32" s="2">
        <v>-31000</v>
      </c>
      <c r="E32" s="4">
        <v>3.2</v>
      </c>
      <c r="F32" s="8">
        <f>IF(D32=0,-1*(C33*E32),-1*(D32*E32))</f>
        <v>99200</v>
      </c>
      <c r="I32" s="5"/>
      <c r="K32" s="9"/>
      <c r="L32" s="7"/>
      <c r="M32" s="8"/>
    </row>
    <row r="33" spans="1:15" x14ac:dyDescent="0.25">
      <c r="A33" s="1">
        <v>37341</v>
      </c>
      <c r="B33" s="1"/>
      <c r="C33" s="2"/>
      <c r="D33" s="2">
        <v>-20000</v>
      </c>
      <c r="E33" s="4">
        <v>3.32</v>
      </c>
      <c r="F33" s="8">
        <f>IF(D33=0,-1*(C34*E33),-1*(D33*E33))</f>
        <v>66400</v>
      </c>
      <c r="O33">
        <v>2.5049999999999999</v>
      </c>
    </row>
    <row r="34" spans="1:15" x14ac:dyDescent="0.25">
      <c r="A34" s="1">
        <v>37342</v>
      </c>
      <c r="B34" s="1"/>
      <c r="C34" s="2"/>
      <c r="D34" s="2">
        <v>-20000</v>
      </c>
      <c r="E34" s="4">
        <v>3.41</v>
      </c>
      <c r="F34" s="8">
        <f>IF(D34=0,-1*(C35*E34),-1*(D34*E34))</f>
        <v>68200</v>
      </c>
      <c r="O34">
        <v>2.93</v>
      </c>
    </row>
    <row r="35" spans="1:15" x14ac:dyDescent="0.25">
      <c r="A35" s="1">
        <v>37343</v>
      </c>
      <c r="B35" s="1"/>
      <c r="C35" s="2"/>
      <c r="O35">
        <v>2.5049999999999999</v>
      </c>
    </row>
    <row r="36" spans="1:15" x14ac:dyDescent="0.25">
      <c r="A36" s="1">
        <v>37344</v>
      </c>
      <c r="B36" s="1"/>
      <c r="C36" s="2"/>
      <c r="D36" s="2"/>
      <c r="E36" s="4"/>
      <c r="F36" s="3"/>
      <c r="O36">
        <v>2.54</v>
      </c>
    </row>
    <row r="37" spans="1:15" x14ac:dyDescent="0.25">
      <c r="A37" s="1">
        <v>37345</v>
      </c>
      <c r="B37" s="1"/>
      <c r="C37" s="2"/>
      <c r="D37" s="2"/>
      <c r="E37" s="4"/>
      <c r="F37" s="3"/>
      <c r="O37">
        <v>2.54</v>
      </c>
    </row>
    <row r="38" spans="1:15" x14ac:dyDescent="0.25">
      <c r="A38" s="1">
        <v>37346</v>
      </c>
      <c r="B38" s="1"/>
      <c r="C38" s="2"/>
      <c r="D38" s="2"/>
      <c r="F38" s="3"/>
      <c r="O38">
        <v>2.54</v>
      </c>
    </row>
    <row r="39" spans="1:15" x14ac:dyDescent="0.25">
      <c r="B39" s="1"/>
      <c r="C39" s="2"/>
      <c r="D39" s="2"/>
      <c r="F39" s="3"/>
    </row>
    <row r="40" spans="1:15" x14ac:dyDescent="0.25">
      <c r="C40" s="2"/>
      <c r="D40" s="2"/>
      <c r="F40" s="3">
        <f>SUM(F5:F39)</f>
        <v>-427260</v>
      </c>
      <c r="G40" s="3">
        <f>SUM(G5:G39)</f>
        <v>815550</v>
      </c>
      <c r="H40" s="3">
        <f>F40+G40</f>
        <v>388290</v>
      </c>
      <c r="I40">
        <f>3.32-3.21</f>
        <v>0.10999999999999988</v>
      </c>
    </row>
    <row r="41" spans="1:15" x14ac:dyDescent="0.25">
      <c r="C41" s="2"/>
      <c r="D41" s="2"/>
      <c r="I41" s="3">
        <f>H43*I40</f>
        <v>32999.999999999964</v>
      </c>
      <c r="J41">
        <f>I43/7</f>
        <v>4.9107142857142804E-3</v>
      </c>
    </row>
    <row r="42" spans="1:15" x14ac:dyDescent="0.25">
      <c r="C42" s="2"/>
      <c r="D42" s="2"/>
      <c r="I42">
        <f>G43*H43</f>
        <v>960000</v>
      </c>
      <c r="J42" s="10">
        <f>J41*12</f>
        <v>5.8928571428571365E-2</v>
      </c>
    </row>
    <row r="43" spans="1:15" x14ac:dyDescent="0.25">
      <c r="C43" s="2"/>
      <c r="D43" s="2"/>
      <c r="G43">
        <v>3.2</v>
      </c>
      <c r="H43" s="2">
        <v>300000</v>
      </c>
      <c r="I43" s="11">
        <f>I41/I42</f>
        <v>3.4374999999999961E-2</v>
      </c>
    </row>
    <row r="44" spans="1:15" x14ac:dyDescent="0.25">
      <c r="C44" s="2"/>
      <c r="D44" s="2"/>
    </row>
    <row r="45" spans="1:15" x14ac:dyDescent="0.25">
      <c r="C45" s="2"/>
      <c r="D45" s="2"/>
      <c r="F45" s="2">
        <v>1000000</v>
      </c>
    </row>
    <row r="46" spans="1:15" x14ac:dyDescent="0.25">
      <c r="C46" s="2"/>
      <c r="D46" s="2"/>
      <c r="F46" s="2">
        <v>3.25</v>
      </c>
    </row>
    <row r="47" spans="1:15" x14ac:dyDescent="0.25">
      <c r="C47" s="2"/>
      <c r="D47" s="2"/>
      <c r="F47" s="2">
        <f>F45*F46</f>
        <v>3250000</v>
      </c>
    </row>
    <row r="48" spans="1:15" x14ac:dyDescent="0.25">
      <c r="F48" s="2">
        <v>-250000</v>
      </c>
    </row>
    <row r="49" spans="6:6" x14ac:dyDescent="0.25">
      <c r="F49" s="2">
        <v>-270000</v>
      </c>
    </row>
    <row r="50" spans="6:6" x14ac:dyDescent="0.25">
      <c r="F50" s="3">
        <f>SUM(F47:F49)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T50"/>
  <sheetViews>
    <sheetView tabSelected="1" workbookViewId="0">
      <pane xSplit="2" ySplit="4" topLeftCell="J22" activePane="bottomRight" state="frozen"/>
      <selection pane="topRight" activeCell="B1" sqref="B1"/>
      <selection pane="bottomLeft" activeCell="A5" sqref="A5"/>
      <selection pane="bottomRight" activeCell="M40" sqref="M40"/>
    </sheetView>
  </sheetViews>
  <sheetFormatPr defaultRowHeight="13.2" x14ac:dyDescent="0.25"/>
  <cols>
    <col min="3" max="3" width="10.33203125" bestFit="1" customWidth="1"/>
    <col min="4" max="4" width="10.6640625" style="27" customWidth="1"/>
    <col min="5" max="5" width="4.44140625" customWidth="1"/>
    <col min="6" max="6" width="12.88671875" bestFit="1" customWidth="1"/>
    <col min="7" max="7" width="10.6640625" style="27" customWidth="1"/>
    <col min="8" max="8" width="4.44140625" customWidth="1"/>
    <col min="9" max="9" width="10.33203125" bestFit="1" customWidth="1"/>
    <col min="10" max="10" width="15.109375" style="27" customWidth="1"/>
    <col min="11" max="11" width="10.6640625" style="27" customWidth="1"/>
    <col min="12" max="12" width="10.88671875" bestFit="1" customWidth="1"/>
    <col min="13" max="13" width="11.88671875" style="12" bestFit="1" customWidth="1"/>
    <col min="14" max="14" width="10.44140625" style="27" customWidth="1"/>
    <col min="15" max="15" width="14" style="25" bestFit="1" customWidth="1"/>
    <col min="16" max="16" width="11.88671875" bestFit="1" customWidth="1"/>
    <col min="17" max="17" width="11.44140625" customWidth="1"/>
    <col min="18" max="18" width="10.33203125" bestFit="1" customWidth="1"/>
  </cols>
  <sheetData>
    <row r="1" spans="2:20" x14ac:dyDescent="0.25">
      <c r="B1" t="s">
        <v>8</v>
      </c>
    </row>
    <row r="2" spans="2:20" x14ac:dyDescent="0.25">
      <c r="B2" t="s">
        <v>9</v>
      </c>
    </row>
    <row r="3" spans="2:20" x14ac:dyDescent="0.25">
      <c r="B3" t="s">
        <v>10</v>
      </c>
      <c r="C3" s="35" t="s">
        <v>15</v>
      </c>
      <c r="D3" s="37"/>
      <c r="F3" s="35" t="s">
        <v>12</v>
      </c>
      <c r="G3" s="37"/>
      <c r="I3" s="35" t="s">
        <v>2</v>
      </c>
      <c r="J3" s="37"/>
      <c r="M3" s="12" t="s">
        <v>16</v>
      </c>
    </row>
    <row r="4" spans="2:20" x14ac:dyDescent="0.25">
      <c r="C4" s="36" t="s">
        <v>13</v>
      </c>
      <c r="D4" s="38" t="s">
        <v>14</v>
      </c>
      <c r="F4" s="36" t="s">
        <v>13</v>
      </c>
      <c r="G4" s="38" t="s">
        <v>14</v>
      </c>
      <c r="I4" s="36" t="s">
        <v>13</v>
      </c>
      <c r="J4" s="38" t="s">
        <v>14</v>
      </c>
      <c r="K4" s="28"/>
      <c r="L4" s="4"/>
      <c r="M4" s="5" t="s">
        <v>5</v>
      </c>
      <c r="N4" s="28" t="s">
        <v>0</v>
      </c>
      <c r="O4" s="26" t="s">
        <v>2</v>
      </c>
      <c r="P4" s="4" t="s">
        <v>7</v>
      </c>
      <c r="Q4" s="4"/>
      <c r="R4" s="4" t="s">
        <v>2</v>
      </c>
    </row>
    <row r="5" spans="2:20" x14ac:dyDescent="0.25">
      <c r="B5" s="1">
        <v>37347</v>
      </c>
      <c r="C5" s="21">
        <v>20000</v>
      </c>
      <c r="D5" s="33">
        <v>2.5230000000000001</v>
      </c>
      <c r="E5" s="1"/>
      <c r="F5" s="21">
        <v>25000</v>
      </c>
      <c r="G5" s="33">
        <v>2.5230000000000001</v>
      </c>
      <c r="H5" s="1"/>
      <c r="I5" s="21">
        <f>+F5+C5</f>
        <v>45000</v>
      </c>
      <c r="J5" s="34">
        <f>+C5*D5+F5*G5</f>
        <v>113535</v>
      </c>
      <c r="K5" s="33"/>
      <c r="L5" s="18"/>
      <c r="M5" s="21">
        <v>-10000</v>
      </c>
      <c r="N5" s="29">
        <v>3.0249999999999999</v>
      </c>
      <c r="O5" s="30">
        <f t="shared" ref="O5:O31" si="0">IF(M5=0,-1*(L5*N5),-1*(M5*N5))</f>
        <v>30250</v>
      </c>
      <c r="P5" s="20"/>
      <c r="Q5" s="4"/>
      <c r="R5" s="19">
        <f t="shared" ref="R5:R29" si="1">C5*D5</f>
        <v>50460</v>
      </c>
    </row>
    <row r="6" spans="2:20" x14ac:dyDescent="0.25">
      <c r="B6" s="1">
        <v>37348</v>
      </c>
      <c r="C6" s="21">
        <v>20000</v>
      </c>
      <c r="D6" s="33">
        <v>2.5230000000000001</v>
      </c>
      <c r="E6" s="1"/>
      <c r="F6" s="21">
        <v>25000</v>
      </c>
      <c r="G6" s="33">
        <v>2.5230000000000001</v>
      </c>
      <c r="H6" s="1"/>
      <c r="I6" s="21">
        <f t="shared" ref="I6:I34" si="2">+F6+C6</f>
        <v>45000</v>
      </c>
      <c r="J6" s="34">
        <f t="shared" ref="J6:J34" si="3">+C6*D6+F6*G6</f>
        <v>113535</v>
      </c>
      <c r="K6" s="33"/>
      <c r="L6" s="18"/>
      <c r="M6" s="21">
        <v>-10000</v>
      </c>
      <c r="N6" s="28">
        <v>3.23</v>
      </c>
      <c r="O6" s="30">
        <f t="shared" si="0"/>
        <v>32300</v>
      </c>
      <c r="P6" s="20"/>
      <c r="Q6" s="4"/>
      <c r="R6" s="19">
        <f t="shared" si="1"/>
        <v>50460</v>
      </c>
    </row>
    <row r="7" spans="2:20" x14ac:dyDescent="0.25">
      <c r="B7" s="1">
        <v>37349</v>
      </c>
      <c r="C7" s="21">
        <v>20000</v>
      </c>
      <c r="D7" s="33">
        <v>2.5230000000000001</v>
      </c>
      <c r="E7" s="1"/>
      <c r="F7" s="21">
        <v>25000</v>
      </c>
      <c r="G7" s="33">
        <v>2.5230000000000001</v>
      </c>
      <c r="H7" s="1"/>
      <c r="I7" s="21">
        <f t="shared" si="2"/>
        <v>45000</v>
      </c>
      <c r="J7" s="34">
        <f t="shared" si="3"/>
        <v>113535</v>
      </c>
      <c r="K7" s="33"/>
      <c r="L7" s="18"/>
      <c r="M7" s="21">
        <v>-10000</v>
      </c>
      <c r="N7" s="28">
        <v>3.55</v>
      </c>
      <c r="O7" s="30">
        <f t="shared" si="0"/>
        <v>35500</v>
      </c>
      <c r="P7" s="20"/>
      <c r="Q7" s="4"/>
      <c r="R7" s="19">
        <f t="shared" si="1"/>
        <v>50460</v>
      </c>
    </row>
    <row r="8" spans="2:20" x14ac:dyDescent="0.25">
      <c r="B8" s="1">
        <v>37350</v>
      </c>
      <c r="C8" s="21">
        <v>20000</v>
      </c>
      <c r="D8" s="33">
        <v>2.5230000000000001</v>
      </c>
      <c r="E8" s="1"/>
      <c r="F8" s="21">
        <v>25000</v>
      </c>
      <c r="G8" s="33">
        <v>2.5230000000000001</v>
      </c>
      <c r="H8" s="1"/>
      <c r="I8" s="21">
        <f t="shared" si="2"/>
        <v>45000</v>
      </c>
      <c r="J8" s="34">
        <f t="shared" si="3"/>
        <v>113535</v>
      </c>
      <c r="K8" s="33"/>
      <c r="L8" s="18"/>
      <c r="M8" s="21">
        <v>-10000</v>
      </c>
      <c r="N8" s="28">
        <v>3.5150000000000001</v>
      </c>
      <c r="O8" s="30">
        <f t="shared" si="0"/>
        <v>35150</v>
      </c>
      <c r="P8" s="20"/>
      <c r="Q8" s="4"/>
      <c r="R8" s="19">
        <f t="shared" si="1"/>
        <v>50460</v>
      </c>
      <c r="T8">
        <v>2.0049999999999999</v>
      </c>
    </row>
    <row r="9" spans="2:20" x14ac:dyDescent="0.25">
      <c r="B9" s="1">
        <v>37351</v>
      </c>
      <c r="C9" s="21">
        <v>20000</v>
      </c>
      <c r="D9" s="33">
        <v>2.5230000000000001</v>
      </c>
      <c r="E9" s="1"/>
      <c r="F9" s="21">
        <v>25000</v>
      </c>
      <c r="G9" s="33">
        <v>2.5230000000000001</v>
      </c>
      <c r="H9" s="1"/>
      <c r="I9" s="21">
        <f t="shared" si="2"/>
        <v>45000</v>
      </c>
      <c r="J9" s="34">
        <f t="shared" si="3"/>
        <v>113535</v>
      </c>
      <c r="K9" s="33"/>
      <c r="L9" s="18"/>
      <c r="M9" s="21">
        <v>-10000</v>
      </c>
      <c r="N9" s="28">
        <v>3.4</v>
      </c>
      <c r="O9" s="30">
        <f t="shared" si="0"/>
        <v>34000</v>
      </c>
      <c r="P9" s="22"/>
      <c r="Q9" s="4"/>
      <c r="R9" s="19">
        <f t="shared" si="1"/>
        <v>50460</v>
      </c>
      <c r="T9">
        <v>1.94</v>
      </c>
    </row>
    <row r="10" spans="2:20" x14ac:dyDescent="0.25">
      <c r="B10" s="1">
        <v>37352</v>
      </c>
      <c r="C10" s="21">
        <v>20000</v>
      </c>
      <c r="D10" s="33">
        <v>2.5230000000000001</v>
      </c>
      <c r="E10" s="1"/>
      <c r="F10" s="21">
        <v>25000</v>
      </c>
      <c r="G10" s="33">
        <v>2.5230000000000001</v>
      </c>
      <c r="H10" s="1"/>
      <c r="I10" s="21">
        <f t="shared" si="2"/>
        <v>45000</v>
      </c>
      <c r="J10" s="34">
        <f t="shared" si="3"/>
        <v>113535</v>
      </c>
      <c r="K10" s="33"/>
      <c r="L10" s="18"/>
      <c r="M10" s="21">
        <v>-10000</v>
      </c>
      <c r="N10" s="27">
        <v>3.13</v>
      </c>
      <c r="O10" s="30">
        <f t="shared" si="0"/>
        <v>31300</v>
      </c>
      <c r="P10" s="19"/>
      <c r="Q10" s="4"/>
      <c r="R10" s="19">
        <f t="shared" si="1"/>
        <v>50460</v>
      </c>
      <c r="T10">
        <v>1.7549999999999999</v>
      </c>
    </row>
    <row r="11" spans="2:20" x14ac:dyDescent="0.25">
      <c r="B11" s="1">
        <v>37353</v>
      </c>
      <c r="C11" s="21">
        <v>20000</v>
      </c>
      <c r="D11" s="33">
        <v>2.5230000000000001</v>
      </c>
      <c r="E11" s="1"/>
      <c r="F11" s="21">
        <v>25000</v>
      </c>
      <c r="G11" s="33">
        <v>2.5230000000000001</v>
      </c>
      <c r="H11" s="1"/>
      <c r="I11" s="21">
        <f t="shared" si="2"/>
        <v>45000</v>
      </c>
      <c r="J11" s="34">
        <f t="shared" si="3"/>
        <v>113535</v>
      </c>
      <c r="K11" s="33"/>
      <c r="L11" s="18"/>
      <c r="M11" s="21">
        <v>-10000</v>
      </c>
      <c r="N11" s="28">
        <v>3.13</v>
      </c>
      <c r="O11" s="30">
        <f t="shared" si="0"/>
        <v>31300</v>
      </c>
      <c r="P11" s="3"/>
      <c r="Q11" s="4"/>
      <c r="R11" s="19">
        <f t="shared" si="1"/>
        <v>50460</v>
      </c>
      <c r="T11">
        <v>1.7450000000000001</v>
      </c>
    </row>
    <row r="12" spans="2:20" x14ac:dyDescent="0.25">
      <c r="B12" s="1">
        <v>37354</v>
      </c>
      <c r="C12" s="21">
        <v>20000</v>
      </c>
      <c r="D12" s="33">
        <v>2.5230000000000001</v>
      </c>
      <c r="E12" s="1"/>
      <c r="F12" s="21">
        <v>25000</v>
      </c>
      <c r="G12" s="33">
        <v>2.5230000000000001</v>
      </c>
      <c r="H12" s="1"/>
      <c r="I12" s="21">
        <f t="shared" si="2"/>
        <v>45000</v>
      </c>
      <c r="J12" s="34">
        <f t="shared" si="3"/>
        <v>113535</v>
      </c>
      <c r="K12" s="33"/>
      <c r="L12" s="18"/>
      <c r="M12" s="21">
        <v>-10000</v>
      </c>
      <c r="N12" s="28">
        <v>3.13</v>
      </c>
      <c r="O12" s="30">
        <f t="shared" si="0"/>
        <v>31300</v>
      </c>
      <c r="P12" s="19"/>
      <c r="Q12" s="4"/>
      <c r="R12" s="19">
        <f t="shared" si="1"/>
        <v>50460</v>
      </c>
      <c r="T12">
        <v>2.0449999999999999</v>
      </c>
    </row>
    <row r="13" spans="2:20" x14ac:dyDescent="0.25">
      <c r="B13" s="1">
        <v>37355</v>
      </c>
      <c r="C13" s="21">
        <v>20000</v>
      </c>
      <c r="D13" s="33">
        <v>2.5230000000000001</v>
      </c>
      <c r="E13" s="1"/>
      <c r="F13" s="21">
        <v>25000</v>
      </c>
      <c r="G13" s="33">
        <v>2.5230000000000001</v>
      </c>
      <c r="H13" s="1"/>
      <c r="I13" s="21">
        <f t="shared" si="2"/>
        <v>45000</v>
      </c>
      <c r="J13" s="34">
        <f t="shared" si="3"/>
        <v>113535</v>
      </c>
      <c r="K13" s="33"/>
      <c r="L13" s="23"/>
      <c r="M13" s="32">
        <v>-6000</v>
      </c>
      <c r="N13" s="28">
        <v>3.18</v>
      </c>
      <c r="O13" s="30">
        <f t="shared" si="0"/>
        <v>19080</v>
      </c>
      <c r="P13" s="3"/>
      <c r="R13" s="19">
        <f t="shared" si="1"/>
        <v>50460</v>
      </c>
      <c r="T13">
        <v>2.0449999999999999</v>
      </c>
    </row>
    <row r="14" spans="2:20" x14ac:dyDescent="0.25">
      <c r="B14" s="1">
        <v>37356</v>
      </c>
      <c r="C14" s="21">
        <v>20000</v>
      </c>
      <c r="D14" s="33">
        <v>2.5230000000000001</v>
      </c>
      <c r="E14" s="1"/>
      <c r="F14" s="21">
        <v>25000</v>
      </c>
      <c r="G14" s="33">
        <v>2.5230000000000001</v>
      </c>
      <c r="H14" s="1"/>
      <c r="I14" s="21">
        <f t="shared" si="2"/>
        <v>45000</v>
      </c>
      <c r="J14" s="34">
        <f t="shared" si="3"/>
        <v>113535</v>
      </c>
      <c r="K14" s="33"/>
      <c r="L14" s="23"/>
      <c r="M14" s="32">
        <v>-10000</v>
      </c>
      <c r="N14" s="28">
        <v>3.0950000000000002</v>
      </c>
      <c r="O14" s="30">
        <f t="shared" si="0"/>
        <v>30950.000000000004</v>
      </c>
      <c r="R14" s="19">
        <f t="shared" si="1"/>
        <v>50460</v>
      </c>
      <c r="T14">
        <v>2.0449999999999999</v>
      </c>
    </row>
    <row r="15" spans="2:20" x14ac:dyDescent="0.25">
      <c r="B15" s="1">
        <v>37357</v>
      </c>
      <c r="C15" s="21">
        <v>20000</v>
      </c>
      <c r="D15" s="33">
        <v>2.5230000000000001</v>
      </c>
      <c r="E15" s="1"/>
      <c r="F15" s="21">
        <v>25000</v>
      </c>
      <c r="G15" s="33">
        <v>2.5230000000000001</v>
      </c>
      <c r="H15" s="1"/>
      <c r="I15" s="21">
        <f t="shared" si="2"/>
        <v>45000</v>
      </c>
      <c r="J15" s="34">
        <f t="shared" si="3"/>
        <v>113535</v>
      </c>
      <c r="K15" s="33"/>
      <c r="L15" s="23"/>
      <c r="M15" s="32">
        <v>-10000</v>
      </c>
      <c r="N15" s="28">
        <v>3.1</v>
      </c>
      <c r="O15" s="30">
        <f t="shared" si="0"/>
        <v>31000</v>
      </c>
      <c r="P15" s="23"/>
      <c r="R15" s="19">
        <f t="shared" si="1"/>
        <v>50460</v>
      </c>
      <c r="T15">
        <v>2.2549999999999999</v>
      </c>
    </row>
    <row r="16" spans="2:20" x14ac:dyDescent="0.25">
      <c r="B16" s="1">
        <v>37358</v>
      </c>
      <c r="C16" s="21">
        <v>20000</v>
      </c>
      <c r="D16" s="33">
        <v>2.5230000000000001</v>
      </c>
      <c r="E16" s="1"/>
      <c r="F16" s="21">
        <v>25000</v>
      </c>
      <c r="G16" s="33">
        <v>2.5230000000000001</v>
      </c>
      <c r="H16" s="1"/>
      <c r="I16" s="21">
        <f t="shared" si="2"/>
        <v>45000</v>
      </c>
      <c r="J16" s="34">
        <f t="shared" si="3"/>
        <v>113535</v>
      </c>
      <c r="K16" s="33"/>
      <c r="L16" s="23"/>
      <c r="M16" s="32">
        <v>-10000</v>
      </c>
      <c r="N16" s="28">
        <v>2.98</v>
      </c>
      <c r="O16" s="30">
        <f t="shared" si="0"/>
        <v>29800</v>
      </c>
      <c r="R16" s="20">
        <f t="shared" si="1"/>
        <v>50460</v>
      </c>
      <c r="T16">
        <v>2.46</v>
      </c>
    </row>
    <row r="17" spans="2:20" x14ac:dyDescent="0.25">
      <c r="B17" s="1">
        <v>37359</v>
      </c>
      <c r="C17" s="21">
        <v>20000</v>
      </c>
      <c r="D17" s="33">
        <v>2.5230000000000001</v>
      </c>
      <c r="E17" s="1"/>
      <c r="F17" s="21">
        <v>25000</v>
      </c>
      <c r="G17" s="33">
        <v>2.5230000000000001</v>
      </c>
      <c r="H17" s="1"/>
      <c r="I17" s="21">
        <f t="shared" si="2"/>
        <v>45000</v>
      </c>
      <c r="J17" s="34">
        <f t="shared" si="3"/>
        <v>113535</v>
      </c>
      <c r="K17" s="33"/>
      <c r="L17" s="23"/>
      <c r="M17" s="32">
        <v>-10000</v>
      </c>
      <c r="N17" s="28">
        <v>2.8</v>
      </c>
      <c r="O17" s="30">
        <f t="shared" si="0"/>
        <v>28000</v>
      </c>
      <c r="P17" s="3"/>
      <c r="R17" s="20">
        <f t="shared" si="1"/>
        <v>50460</v>
      </c>
      <c r="T17">
        <v>2.38</v>
      </c>
    </row>
    <row r="18" spans="2:20" x14ac:dyDescent="0.25">
      <c r="B18" s="1">
        <v>37360</v>
      </c>
      <c r="C18" s="21">
        <v>20000</v>
      </c>
      <c r="D18" s="33">
        <v>2.5230000000000001</v>
      </c>
      <c r="E18" s="1"/>
      <c r="F18" s="21">
        <v>25000</v>
      </c>
      <c r="G18" s="33">
        <v>2.5230000000000001</v>
      </c>
      <c r="H18" s="1"/>
      <c r="I18" s="21">
        <f t="shared" si="2"/>
        <v>45000</v>
      </c>
      <c r="J18" s="34">
        <f t="shared" si="3"/>
        <v>113535</v>
      </c>
      <c r="K18" s="33"/>
      <c r="L18" s="23"/>
      <c r="M18" s="32">
        <v>-10000</v>
      </c>
      <c r="N18" s="28">
        <v>2.8</v>
      </c>
      <c r="O18" s="30">
        <f t="shared" si="0"/>
        <v>28000</v>
      </c>
      <c r="R18" s="20">
        <f t="shared" si="1"/>
        <v>50460</v>
      </c>
      <c r="T18">
        <v>2.3199999999999998</v>
      </c>
    </row>
    <row r="19" spans="2:20" x14ac:dyDescent="0.25">
      <c r="B19" s="1">
        <v>37361</v>
      </c>
      <c r="C19" s="21">
        <v>20000</v>
      </c>
      <c r="D19" s="33">
        <v>2.5230000000000001</v>
      </c>
      <c r="E19" s="1"/>
      <c r="F19" s="21">
        <v>25000</v>
      </c>
      <c r="G19" s="33">
        <v>2.5230000000000001</v>
      </c>
      <c r="H19" s="1"/>
      <c r="I19" s="21">
        <f t="shared" si="2"/>
        <v>45000</v>
      </c>
      <c r="J19" s="34">
        <f t="shared" si="3"/>
        <v>113535</v>
      </c>
      <c r="K19" s="33"/>
      <c r="L19" s="23"/>
      <c r="M19" s="32">
        <v>-10000</v>
      </c>
      <c r="N19" s="28">
        <v>2.8</v>
      </c>
      <c r="O19" s="30">
        <f t="shared" si="0"/>
        <v>28000</v>
      </c>
      <c r="R19" s="20">
        <f t="shared" si="1"/>
        <v>50460</v>
      </c>
      <c r="T19">
        <v>2.3050000000000002</v>
      </c>
    </row>
    <row r="20" spans="2:20" x14ac:dyDescent="0.25">
      <c r="B20" s="1">
        <v>37362</v>
      </c>
      <c r="C20" s="21">
        <v>20000</v>
      </c>
      <c r="D20" s="33">
        <v>2.5230000000000001</v>
      </c>
      <c r="E20" s="1"/>
      <c r="F20" s="21">
        <v>25000</v>
      </c>
      <c r="G20" s="33">
        <v>2.5230000000000001</v>
      </c>
      <c r="H20" s="1"/>
      <c r="I20" s="21">
        <f t="shared" si="2"/>
        <v>45000</v>
      </c>
      <c r="J20" s="34">
        <f t="shared" si="3"/>
        <v>113535</v>
      </c>
      <c r="K20" s="33"/>
      <c r="L20" s="23"/>
      <c r="M20" s="32">
        <v>-10000</v>
      </c>
      <c r="N20" s="28">
        <v>3.09</v>
      </c>
      <c r="O20" s="30">
        <f t="shared" si="0"/>
        <v>30900</v>
      </c>
      <c r="R20" s="20">
        <f t="shared" si="1"/>
        <v>50460</v>
      </c>
      <c r="T20">
        <v>2.3050000000000002</v>
      </c>
    </row>
    <row r="21" spans="2:20" x14ac:dyDescent="0.25">
      <c r="B21" s="1">
        <v>37363</v>
      </c>
      <c r="C21" s="21">
        <v>20000</v>
      </c>
      <c r="D21" s="33">
        <v>2.5230000000000001</v>
      </c>
      <c r="E21" s="1"/>
      <c r="F21" s="21">
        <v>25000</v>
      </c>
      <c r="G21" s="33">
        <v>2.5230000000000001</v>
      </c>
      <c r="H21" s="1"/>
      <c r="I21" s="21">
        <f t="shared" si="2"/>
        <v>45000</v>
      </c>
      <c r="J21" s="34">
        <f t="shared" si="3"/>
        <v>113535</v>
      </c>
      <c r="K21" s="33"/>
      <c r="L21" s="23"/>
      <c r="M21" s="32">
        <v>-10000</v>
      </c>
      <c r="N21" s="28">
        <v>3.27</v>
      </c>
      <c r="O21" s="30">
        <f t="shared" si="0"/>
        <v>32700</v>
      </c>
      <c r="P21" s="3"/>
      <c r="Q21" s="3"/>
      <c r="R21" s="20">
        <f t="shared" si="1"/>
        <v>50460</v>
      </c>
      <c r="T21">
        <v>2.3050000000000002</v>
      </c>
    </row>
    <row r="22" spans="2:20" x14ac:dyDescent="0.25">
      <c r="B22" s="1">
        <v>37364</v>
      </c>
      <c r="C22" s="21">
        <v>20000</v>
      </c>
      <c r="D22" s="33">
        <v>2.5230000000000001</v>
      </c>
      <c r="E22" s="1"/>
      <c r="F22" s="21">
        <v>25000</v>
      </c>
      <c r="G22" s="33">
        <v>2.5230000000000001</v>
      </c>
      <c r="H22" s="1"/>
      <c r="I22" s="21">
        <f t="shared" si="2"/>
        <v>45000</v>
      </c>
      <c r="J22" s="34">
        <f t="shared" si="3"/>
        <v>113535</v>
      </c>
      <c r="K22" s="33"/>
      <c r="L22" s="23"/>
      <c r="M22" s="32">
        <v>-10000</v>
      </c>
      <c r="N22" s="28">
        <v>3.17</v>
      </c>
      <c r="O22" s="30">
        <f t="shared" si="0"/>
        <v>31700</v>
      </c>
      <c r="R22" s="20">
        <f t="shared" si="1"/>
        <v>50460</v>
      </c>
      <c r="T22">
        <v>2.4750000000000001</v>
      </c>
    </row>
    <row r="23" spans="2:20" x14ac:dyDescent="0.25">
      <c r="B23" s="1">
        <v>37365</v>
      </c>
      <c r="C23" s="21">
        <v>20000</v>
      </c>
      <c r="D23" s="33">
        <v>2.5230000000000001</v>
      </c>
      <c r="E23" s="1"/>
      <c r="F23" s="21">
        <v>25000</v>
      </c>
      <c r="G23" s="33">
        <v>2.5230000000000001</v>
      </c>
      <c r="H23" s="1"/>
      <c r="I23" s="21">
        <f t="shared" si="2"/>
        <v>45000</v>
      </c>
      <c r="J23" s="34">
        <f t="shared" si="3"/>
        <v>113535</v>
      </c>
      <c r="K23" s="33"/>
      <c r="L23" s="23"/>
      <c r="M23" s="32">
        <v>-15000</v>
      </c>
      <c r="N23" s="28">
        <v>3.3149999999999999</v>
      </c>
      <c r="O23" s="30">
        <f t="shared" si="0"/>
        <v>49725</v>
      </c>
      <c r="R23" s="20">
        <f t="shared" si="1"/>
        <v>50460</v>
      </c>
      <c r="T23">
        <v>2.5049999999999999</v>
      </c>
    </row>
    <row r="24" spans="2:20" x14ac:dyDescent="0.25">
      <c r="B24" s="1">
        <v>37366</v>
      </c>
      <c r="C24" s="21">
        <v>20000</v>
      </c>
      <c r="D24" s="33">
        <v>2.5230000000000001</v>
      </c>
      <c r="E24" s="1"/>
      <c r="F24" s="21">
        <v>25000</v>
      </c>
      <c r="G24" s="33">
        <v>2.5230000000000001</v>
      </c>
      <c r="H24" s="1"/>
      <c r="I24" s="21">
        <f t="shared" si="2"/>
        <v>45000</v>
      </c>
      <c r="J24" s="34">
        <f t="shared" si="3"/>
        <v>113535</v>
      </c>
      <c r="K24" s="33"/>
      <c r="L24" s="23"/>
      <c r="M24" s="32">
        <v>-10000</v>
      </c>
      <c r="N24" s="28">
        <v>3.14</v>
      </c>
      <c r="O24" s="30">
        <f t="shared" si="0"/>
        <v>31400</v>
      </c>
      <c r="R24" s="20">
        <f t="shared" si="1"/>
        <v>50460</v>
      </c>
      <c r="T24">
        <v>2.5049999999999999</v>
      </c>
    </row>
    <row r="25" spans="2:20" x14ac:dyDescent="0.25">
      <c r="B25" s="1">
        <v>37367</v>
      </c>
      <c r="C25" s="21">
        <v>20000</v>
      </c>
      <c r="D25" s="33">
        <v>2.5230000000000001</v>
      </c>
      <c r="E25" s="1"/>
      <c r="F25" s="21">
        <v>25000</v>
      </c>
      <c r="G25" s="33">
        <v>2.5230000000000001</v>
      </c>
      <c r="H25" s="1"/>
      <c r="I25" s="21">
        <f t="shared" si="2"/>
        <v>45000</v>
      </c>
      <c r="J25" s="34">
        <f t="shared" si="3"/>
        <v>113535</v>
      </c>
      <c r="K25" s="33"/>
      <c r="L25" s="23"/>
      <c r="M25" s="32">
        <v>-10000</v>
      </c>
      <c r="N25" s="28">
        <v>3.14</v>
      </c>
      <c r="O25" s="30">
        <f t="shared" si="0"/>
        <v>31400</v>
      </c>
      <c r="R25" s="20">
        <f t="shared" si="1"/>
        <v>50460</v>
      </c>
      <c r="T25">
        <v>2.4750000000000001</v>
      </c>
    </row>
    <row r="26" spans="2:20" x14ac:dyDescent="0.25">
      <c r="B26" s="1">
        <v>37368</v>
      </c>
      <c r="C26" s="21">
        <v>20000</v>
      </c>
      <c r="D26" s="33">
        <v>2.5230000000000001</v>
      </c>
      <c r="E26" s="1"/>
      <c r="F26" s="21">
        <v>25000</v>
      </c>
      <c r="G26" s="33">
        <v>2.5230000000000001</v>
      </c>
      <c r="H26" s="1"/>
      <c r="I26" s="21">
        <f t="shared" si="2"/>
        <v>45000</v>
      </c>
      <c r="J26" s="34">
        <f t="shared" si="3"/>
        <v>113535</v>
      </c>
      <c r="K26" s="33"/>
      <c r="L26" s="23"/>
      <c r="M26" s="32">
        <v>-10000</v>
      </c>
      <c r="N26" s="28">
        <v>3.14</v>
      </c>
      <c r="O26" s="30">
        <f t="shared" si="0"/>
        <v>31400</v>
      </c>
      <c r="R26" s="20">
        <f t="shared" si="1"/>
        <v>50460</v>
      </c>
      <c r="T26">
        <v>2.5049999999999999</v>
      </c>
    </row>
    <row r="27" spans="2:20" x14ac:dyDescent="0.25">
      <c r="B27" s="1">
        <v>37369</v>
      </c>
      <c r="C27" s="21">
        <v>20000</v>
      </c>
      <c r="D27" s="33">
        <v>2.5230000000000001</v>
      </c>
      <c r="E27" s="1"/>
      <c r="F27" s="21">
        <v>25000</v>
      </c>
      <c r="G27" s="33">
        <v>2.5230000000000001</v>
      </c>
      <c r="H27" s="1"/>
      <c r="I27" s="21">
        <f t="shared" si="2"/>
        <v>45000</v>
      </c>
      <c r="J27" s="34">
        <f t="shared" si="3"/>
        <v>113535</v>
      </c>
      <c r="K27" s="33"/>
      <c r="L27" s="23"/>
      <c r="M27" s="32">
        <v>-10000</v>
      </c>
      <c r="N27" s="28">
        <v>3.37</v>
      </c>
      <c r="O27" s="30">
        <f t="shared" si="0"/>
        <v>33700</v>
      </c>
      <c r="R27" s="20">
        <f t="shared" si="1"/>
        <v>50460</v>
      </c>
      <c r="T27">
        <v>2.5049999999999999</v>
      </c>
    </row>
    <row r="28" spans="2:20" x14ac:dyDescent="0.25">
      <c r="B28" s="1">
        <v>37370</v>
      </c>
      <c r="C28" s="21">
        <v>20000</v>
      </c>
      <c r="D28" s="33">
        <v>2.5230000000000001</v>
      </c>
      <c r="E28" s="1"/>
      <c r="F28" s="21">
        <v>25000</v>
      </c>
      <c r="G28" s="33">
        <v>2.5230000000000001</v>
      </c>
      <c r="H28" s="1"/>
      <c r="I28" s="21">
        <f t="shared" si="2"/>
        <v>45000</v>
      </c>
      <c r="J28" s="34">
        <f t="shared" si="3"/>
        <v>113535</v>
      </c>
      <c r="K28" s="33"/>
      <c r="L28" s="23"/>
      <c r="M28" s="32">
        <v>-10000</v>
      </c>
      <c r="N28" s="28">
        <v>3.4</v>
      </c>
      <c r="O28" s="30">
        <f t="shared" si="0"/>
        <v>34000</v>
      </c>
      <c r="R28" s="20">
        <f t="shared" si="1"/>
        <v>50460</v>
      </c>
      <c r="T28">
        <v>2.5049999999999999</v>
      </c>
    </row>
    <row r="29" spans="2:20" x14ac:dyDescent="0.25">
      <c r="B29" s="1">
        <v>37371</v>
      </c>
      <c r="C29" s="21">
        <v>20000</v>
      </c>
      <c r="D29" s="33">
        <v>2.5230000000000001</v>
      </c>
      <c r="E29" s="1"/>
      <c r="F29" s="21">
        <v>25000</v>
      </c>
      <c r="G29" s="33">
        <v>2.5230000000000001</v>
      </c>
      <c r="H29" s="1"/>
      <c r="I29" s="21">
        <f t="shared" si="2"/>
        <v>45000</v>
      </c>
      <c r="J29" s="34">
        <f t="shared" si="3"/>
        <v>113535</v>
      </c>
      <c r="K29" s="33"/>
      <c r="L29" s="23"/>
      <c r="M29" s="32">
        <v>-10000</v>
      </c>
      <c r="N29" s="28">
        <v>3.29</v>
      </c>
      <c r="O29" s="30">
        <f t="shared" si="0"/>
        <v>32900</v>
      </c>
      <c r="R29" s="20">
        <f t="shared" si="1"/>
        <v>50460</v>
      </c>
      <c r="T29">
        <v>2.5049999999999999</v>
      </c>
    </row>
    <row r="30" spans="2:20" x14ac:dyDescent="0.25">
      <c r="B30" s="1">
        <v>37372</v>
      </c>
      <c r="C30" s="21">
        <v>20000</v>
      </c>
      <c r="D30" s="33">
        <v>2.5230000000000001</v>
      </c>
      <c r="E30" s="1"/>
      <c r="F30" s="21">
        <v>25000</v>
      </c>
      <c r="G30" s="33">
        <v>2.5230000000000001</v>
      </c>
      <c r="H30" s="1"/>
      <c r="I30" s="21">
        <f t="shared" si="2"/>
        <v>45000</v>
      </c>
      <c r="J30" s="34">
        <f t="shared" si="3"/>
        <v>113535</v>
      </c>
      <c r="K30" s="33"/>
      <c r="L30" s="23"/>
      <c r="M30" s="32">
        <v>-10000</v>
      </c>
      <c r="N30" s="28">
        <v>3.24</v>
      </c>
      <c r="O30" s="30">
        <f t="shared" si="0"/>
        <v>32400.000000000004</v>
      </c>
      <c r="R30" s="20"/>
    </row>
    <row r="31" spans="2:20" x14ac:dyDescent="0.25">
      <c r="B31" s="1">
        <v>37373</v>
      </c>
      <c r="C31" s="21">
        <v>20000</v>
      </c>
      <c r="D31" s="33">
        <v>2.5230000000000001</v>
      </c>
      <c r="E31" s="1"/>
      <c r="F31" s="21">
        <v>25000</v>
      </c>
      <c r="G31" s="33">
        <v>2.5230000000000001</v>
      </c>
      <c r="H31" s="1"/>
      <c r="I31" s="21">
        <f t="shared" si="2"/>
        <v>45000</v>
      </c>
      <c r="J31" s="34">
        <f t="shared" si="3"/>
        <v>113535</v>
      </c>
      <c r="K31" s="33"/>
      <c r="L31" s="23"/>
      <c r="M31" s="32">
        <v>-10000</v>
      </c>
      <c r="N31" s="28">
        <v>3.05</v>
      </c>
      <c r="O31" s="30">
        <f t="shared" si="0"/>
        <v>30500</v>
      </c>
      <c r="R31" s="20"/>
    </row>
    <row r="32" spans="2:20" x14ac:dyDescent="0.25">
      <c r="B32" s="1">
        <v>37374</v>
      </c>
      <c r="C32" s="21">
        <v>20000</v>
      </c>
      <c r="D32" s="33">
        <v>2.5230000000000001</v>
      </c>
      <c r="E32" s="1"/>
      <c r="F32" s="21">
        <v>25000</v>
      </c>
      <c r="G32" s="33">
        <v>2.5230000000000001</v>
      </c>
      <c r="H32" s="1"/>
      <c r="I32" s="21">
        <f t="shared" si="2"/>
        <v>45000</v>
      </c>
      <c r="J32" s="34">
        <f t="shared" si="3"/>
        <v>113535</v>
      </c>
      <c r="K32" s="33"/>
      <c r="L32" s="23"/>
      <c r="M32" s="32">
        <v>-10000</v>
      </c>
      <c r="N32" s="28">
        <v>3.05</v>
      </c>
      <c r="O32" s="30">
        <f>IF(M32=0,-1*(L33*N32),-1*(M32*N32))</f>
        <v>30500</v>
      </c>
      <c r="R32" s="20"/>
    </row>
    <row r="33" spans="2:20" x14ac:dyDescent="0.25">
      <c r="B33" s="1">
        <v>37375</v>
      </c>
      <c r="C33" s="21">
        <v>20000</v>
      </c>
      <c r="D33" s="33">
        <v>2.5230000000000001</v>
      </c>
      <c r="E33" s="1"/>
      <c r="F33" s="21">
        <v>25000</v>
      </c>
      <c r="G33" s="33">
        <v>2.5230000000000001</v>
      </c>
      <c r="H33" s="1"/>
      <c r="I33" s="21">
        <f t="shared" si="2"/>
        <v>45000</v>
      </c>
      <c r="J33" s="34">
        <f t="shared" si="3"/>
        <v>113535</v>
      </c>
      <c r="K33" s="33"/>
      <c r="L33" s="23"/>
      <c r="M33" s="32">
        <v>-10000</v>
      </c>
      <c r="N33" s="28">
        <v>3.05</v>
      </c>
      <c r="O33" s="30">
        <f>IF(M33=0,-1*(L34*N33),-1*(M33*N33))</f>
        <v>30500</v>
      </c>
      <c r="T33">
        <v>2.5049999999999999</v>
      </c>
    </row>
    <row r="34" spans="2:20" x14ac:dyDescent="0.25">
      <c r="B34" s="1">
        <v>37376</v>
      </c>
      <c r="C34" s="21">
        <v>20000</v>
      </c>
      <c r="D34" s="33">
        <v>2.5230000000000001</v>
      </c>
      <c r="E34" s="1"/>
      <c r="F34" s="21">
        <v>25000</v>
      </c>
      <c r="G34" s="33">
        <v>2.5230000000000001</v>
      </c>
      <c r="H34" s="1"/>
      <c r="I34" s="21">
        <f t="shared" si="2"/>
        <v>45000</v>
      </c>
      <c r="J34" s="34">
        <f t="shared" si="3"/>
        <v>113535</v>
      </c>
      <c r="K34" s="33"/>
      <c r="L34" s="23"/>
      <c r="M34" s="32">
        <v>-10000</v>
      </c>
      <c r="N34" s="28">
        <v>3.24</v>
      </c>
      <c r="O34" s="30">
        <f>IF(M34=0,-1*(L35*N34),-1*(M34*N34))</f>
        <v>32400.000000000004</v>
      </c>
      <c r="T34">
        <v>2.93</v>
      </c>
    </row>
    <row r="35" spans="2:20" x14ac:dyDescent="0.25">
      <c r="B35" s="1"/>
      <c r="E35" s="1"/>
      <c r="H35" s="1"/>
      <c r="L35" s="23"/>
      <c r="T35">
        <v>2.5049999999999999</v>
      </c>
    </row>
    <row r="36" spans="2:20" x14ac:dyDescent="0.25">
      <c r="B36" s="1"/>
      <c r="E36" s="1"/>
      <c r="H36" s="1"/>
      <c r="L36" s="23"/>
      <c r="M36" s="32"/>
      <c r="N36" s="28"/>
      <c r="T36">
        <v>2.54</v>
      </c>
    </row>
    <row r="37" spans="2:20" x14ac:dyDescent="0.25">
      <c r="B37" s="1"/>
      <c r="E37" s="1"/>
      <c r="H37" s="1"/>
      <c r="L37" s="23"/>
      <c r="M37" s="32"/>
      <c r="N37" s="28"/>
      <c r="T37">
        <v>2.54</v>
      </c>
    </row>
    <row r="38" spans="2:20" x14ac:dyDescent="0.25">
      <c r="B38" s="1"/>
      <c r="E38" s="1"/>
      <c r="H38" s="1"/>
      <c r="L38" s="23"/>
      <c r="M38" s="32"/>
      <c r="T38">
        <v>2.54</v>
      </c>
    </row>
    <row r="39" spans="2:20" x14ac:dyDescent="0.25">
      <c r="L39" s="23"/>
      <c r="M39" s="32"/>
    </row>
    <row r="40" spans="2:20" x14ac:dyDescent="0.25">
      <c r="C40">
        <f>3.32-3.21</f>
        <v>0.10999999999999988</v>
      </c>
      <c r="F40">
        <f>3.32-3.21</f>
        <v>0.10999999999999988</v>
      </c>
      <c r="I40">
        <f>3.32-3.21</f>
        <v>0.10999999999999988</v>
      </c>
      <c r="L40" s="23"/>
      <c r="M40" s="12">
        <f>SUM(M5:M39)</f>
        <v>-301000</v>
      </c>
      <c r="O40" s="25">
        <f>SUM(O5:O39)</f>
        <v>952055</v>
      </c>
      <c r="P40" s="3">
        <f>SUM(P5:P39)</f>
        <v>0</v>
      </c>
      <c r="Q40" s="3">
        <f>O40+P40</f>
        <v>952055</v>
      </c>
    </row>
    <row r="41" spans="2:20" x14ac:dyDescent="0.25">
      <c r="C41" s="3">
        <f>Q43*C40</f>
        <v>32999.999999999964</v>
      </c>
      <c r="F41" s="3">
        <f>S43*F40</f>
        <v>0</v>
      </c>
      <c r="I41" s="3">
        <f>V43*I40</f>
        <v>0</v>
      </c>
      <c r="L41" s="23"/>
      <c r="M41" s="32"/>
    </row>
    <row r="42" spans="2:20" x14ac:dyDescent="0.25">
      <c r="C42">
        <f>P43*Q43</f>
        <v>960000</v>
      </c>
      <c r="F42">
        <f>R43*S43</f>
        <v>0</v>
      </c>
      <c r="I42">
        <f>U43*V43</f>
        <v>0</v>
      </c>
      <c r="L42" s="23"/>
      <c r="M42" s="32"/>
    </row>
    <row r="43" spans="2:20" x14ac:dyDescent="0.25">
      <c r="C43" s="24">
        <f>C41/C42</f>
        <v>3.4374999999999961E-2</v>
      </c>
      <c r="F43" s="24" t="e">
        <f>F41/F42</f>
        <v>#DIV/0!</v>
      </c>
      <c r="I43" s="24" t="e">
        <f>I41/I42</f>
        <v>#DIV/0!</v>
      </c>
      <c r="L43" s="23"/>
      <c r="M43" s="32"/>
      <c r="P43">
        <v>3.2</v>
      </c>
      <c r="Q43" s="23">
        <v>300000</v>
      </c>
    </row>
    <row r="44" spans="2:20" x14ac:dyDescent="0.25">
      <c r="L44" s="23"/>
      <c r="M44" s="32"/>
    </row>
    <row r="45" spans="2:20" x14ac:dyDescent="0.25">
      <c r="L45" s="23"/>
      <c r="M45" s="32"/>
      <c r="O45" s="31">
        <v>1000000</v>
      </c>
    </row>
    <row r="46" spans="2:20" x14ac:dyDescent="0.25">
      <c r="F46" s="3"/>
      <c r="L46" s="23"/>
      <c r="M46" s="32"/>
      <c r="O46" s="31">
        <v>3.25</v>
      </c>
    </row>
    <row r="47" spans="2:20" x14ac:dyDescent="0.25">
      <c r="F47" s="12"/>
      <c r="L47" s="23"/>
      <c r="M47" s="32"/>
      <c r="O47" s="31">
        <f>O45*O46</f>
        <v>3250000</v>
      </c>
    </row>
    <row r="48" spans="2:20" x14ac:dyDescent="0.25">
      <c r="O48" s="31">
        <v>-250000</v>
      </c>
    </row>
    <row r="49" spans="15:15" x14ac:dyDescent="0.25">
      <c r="O49" s="31">
        <v>-270000</v>
      </c>
    </row>
    <row r="50" spans="15:15" x14ac:dyDescent="0.25">
      <c r="O50" s="25">
        <f>SUM(O47:O49)</f>
        <v>2730000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B3" sqref="B3:G20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feb02</vt:lpstr>
      <vt:lpstr>mar02</vt:lpstr>
      <vt:lpstr>apr02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2002-03-04T14:42:31Z</dcterms:created>
  <dcterms:modified xsi:type="dcterms:W3CDTF">2023-09-10T12:08:49Z</dcterms:modified>
</cp:coreProperties>
</file>