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-12" windowWidth="7476" windowHeight="8268" tabRatio="607"/>
  </bookViews>
  <sheets>
    <sheet name="northeast" sheetId="3" r:id="rId1"/>
  </sheets>
  <definedNames>
    <definedName name="_xlnm.Print_Area" localSheetId="0">northeast!$C$1:$M$49</definedName>
  </definedNames>
  <calcPr calcId="0"/>
</workbook>
</file>

<file path=xl/calcChain.xml><?xml version="1.0" encoding="utf-8"?>
<calcChain xmlns="http://schemas.openxmlformats.org/spreadsheetml/2006/main">
  <c r="E8" i="3" l="1"/>
  <c r="I8" i="3"/>
  <c r="L8" i="3"/>
  <c r="E9" i="3"/>
  <c r="F9" i="3"/>
  <c r="I9" i="3"/>
  <c r="L9" i="3"/>
  <c r="M9" i="3"/>
  <c r="E10" i="3"/>
  <c r="F10" i="3"/>
  <c r="I10" i="3"/>
  <c r="L10" i="3"/>
  <c r="M10" i="3"/>
  <c r="E11" i="3"/>
  <c r="F11" i="3"/>
  <c r="I11" i="3"/>
  <c r="L11" i="3"/>
  <c r="M11" i="3"/>
  <c r="E12" i="3"/>
  <c r="F12" i="3"/>
  <c r="I12" i="3"/>
  <c r="L12" i="3"/>
  <c r="M12" i="3"/>
  <c r="E13" i="3"/>
  <c r="I13" i="3"/>
  <c r="L13" i="3"/>
  <c r="E14" i="3"/>
  <c r="F14" i="3"/>
  <c r="I14" i="3"/>
  <c r="L14" i="3"/>
  <c r="M14" i="3"/>
  <c r="E15" i="3"/>
  <c r="F15" i="3"/>
  <c r="I15" i="3"/>
  <c r="L15" i="3"/>
  <c r="M15" i="3"/>
  <c r="E16" i="3"/>
  <c r="F16" i="3"/>
  <c r="I16" i="3"/>
  <c r="L16" i="3"/>
  <c r="M16" i="3"/>
  <c r="E17" i="3"/>
  <c r="F17" i="3"/>
  <c r="I17" i="3"/>
  <c r="L17" i="3"/>
  <c r="M17" i="3"/>
  <c r="E18" i="3"/>
  <c r="F18" i="3"/>
  <c r="I18" i="3"/>
  <c r="L18" i="3"/>
  <c r="M18" i="3"/>
  <c r="E19" i="3"/>
  <c r="F19" i="3"/>
  <c r="I19" i="3"/>
  <c r="L19" i="3"/>
  <c r="M19" i="3"/>
  <c r="E20" i="3"/>
  <c r="F20" i="3"/>
  <c r="I20" i="3"/>
  <c r="L20" i="3"/>
  <c r="E21" i="3"/>
  <c r="F21" i="3"/>
  <c r="I21" i="3"/>
  <c r="L21" i="3"/>
  <c r="M21" i="3"/>
  <c r="E22" i="3"/>
  <c r="I22" i="3"/>
  <c r="L22" i="3"/>
  <c r="M22" i="3"/>
  <c r="E23" i="3"/>
  <c r="F23" i="3"/>
  <c r="I23" i="3"/>
  <c r="L23" i="3"/>
  <c r="M23" i="3"/>
  <c r="E24" i="3"/>
  <c r="F24" i="3"/>
  <c r="I24" i="3"/>
  <c r="E25" i="3"/>
  <c r="F25" i="3"/>
  <c r="I25" i="3"/>
  <c r="E26" i="3"/>
  <c r="F26" i="3"/>
  <c r="I26" i="3"/>
  <c r="E27" i="3"/>
  <c r="F27" i="3"/>
  <c r="I27" i="3"/>
  <c r="E28" i="3"/>
  <c r="F28" i="3"/>
  <c r="L28" i="3"/>
  <c r="E29" i="3"/>
  <c r="F29" i="3"/>
  <c r="L29" i="3"/>
  <c r="E30" i="3"/>
  <c r="F30" i="3"/>
  <c r="L30" i="3"/>
  <c r="E31" i="3"/>
  <c r="F31" i="3"/>
  <c r="L31" i="3"/>
  <c r="E32" i="3"/>
  <c r="L32" i="3"/>
  <c r="L33" i="3"/>
  <c r="L34" i="3"/>
  <c r="L35" i="3"/>
  <c r="E36" i="3"/>
  <c r="L36" i="3"/>
  <c r="E37" i="3"/>
  <c r="L37" i="3"/>
  <c r="E38" i="3"/>
  <c r="L38" i="3"/>
  <c r="E39" i="3"/>
  <c r="L39" i="3"/>
  <c r="E40" i="3"/>
  <c r="L40" i="3"/>
  <c r="E41" i="3"/>
  <c r="L41" i="3"/>
  <c r="E42" i="3"/>
  <c r="L42" i="3"/>
  <c r="E43" i="3"/>
  <c r="L43" i="3"/>
  <c r="E44" i="3"/>
  <c r="L44" i="3"/>
  <c r="C45" i="3"/>
  <c r="D45" i="3"/>
  <c r="H45" i="3"/>
  <c r="J45" i="3"/>
  <c r="K45" i="3"/>
  <c r="D48" i="3"/>
  <c r="K48" i="3"/>
  <c r="D49" i="3"/>
  <c r="K49" i="3"/>
  <c r="C58" i="3"/>
  <c r="J58" i="3"/>
</calcChain>
</file>

<file path=xl/sharedStrings.xml><?xml version="1.0" encoding="utf-8"?>
<sst xmlns="http://schemas.openxmlformats.org/spreadsheetml/2006/main" count="23" uniqueCount="10">
  <si>
    <t>Total</t>
  </si>
  <si>
    <t>ENRON CAPITAL AND TRADE RESOURCES</t>
  </si>
  <si>
    <t>CNG</t>
  </si>
  <si>
    <t>North</t>
  </si>
  <si>
    <t>South</t>
  </si>
  <si>
    <t>Average</t>
  </si>
  <si>
    <t>High</t>
  </si>
  <si>
    <t>Low</t>
  </si>
  <si>
    <t>Col Gas</t>
  </si>
  <si>
    <t>Indices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</si>
</sst>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3" formatCode="0.0%"/>
  </numFmts>
  <fonts count="7" x14ac:knownFonts="1">
    <font>
      <sz val="10"/>
      <name val="Arial"/>
    </font>
    <font>
      <sz val="10"/>
      <name val="Arial"/>
    </font>
    <font>
      <b/>
      <sz val="12"/>
      <name val="Arial"/>
    </font>
    <font>
      <b/>
      <sz val="14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0" fontId="0" fillId="0" borderId="0" xfId="0" applyFill="1" applyBorder="1"/>
    <xf numFmtId="165" fontId="0" fillId="0" borderId="2" xfId="1" applyNumberFormat="1" applyFont="1" applyFill="1" applyBorder="1"/>
    <xf numFmtId="0" fontId="0" fillId="0" borderId="3" xfId="0" applyFill="1" applyBorder="1"/>
    <xf numFmtId="0" fontId="0" fillId="0" borderId="4" xfId="0" applyFill="1" applyBorder="1"/>
    <xf numFmtId="2" fontId="0" fillId="0" borderId="0" xfId="0" applyNumberFormat="1" applyFill="1"/>
    <xf numFmtId="2" fontId="0" fillId="0" borderId="5" xfId="0" applyNumberFormat="1" applyFill="1" applyBorder="1"/>
    <xf numFmtId="0" fontId="3" fillId="0" borderId="0" xfId="0" applyFont="1" applyFill="1"/>
    <xf numFmtId="0" fontId="4" fillId="0" borderId="0" xfId="0" applyFont="1" applyFill="1"/>
    <xf numFmtId="15" fontId="2" fillId="0" borderId="0" xfId="0" applyNumberFormat="1" applyFont="1" applyFill="1"/>
    <xf numFmtId="2" fontId="0" fillId="0" borderId="0" xfId="0" applyNumberFormat="1" applyFill="1" applyBorder="1"/>
    <xf numFmtId="2" fontId="0" fillId="0" borderId="6" xfId="0" applyNumberFormat="1" applyFill="1" applyBorder="1"/>
    <xf numFmtId="0" fontId="0" fillId="2" borderId="0" xfId="0" applyFill="1"/>
    <xf numFmtId="0" fontId="0" fillId="2" borderId="0" xfId="0" applyFill="1" applyBorder="1"/>
    <xf numFmtId="0" fontId="0" fillId="0" borderId="7" xfId="0" applyFill="1" applyBorder="1" applyAlignment="1">
      <alignment horizontal="center"/>
    </xf>
    <xf numFmtId="2" fontId="0" fillId="0" borderId="8" xfId="0" applyNumberFormat="1" applyFill="1" applyBorder="1"/>
    <xf numFmtId="0" fontId="0" fillId="0" borderId="9" xfId="0" applyFill="1" applyBorder="1" applyAlignment="1">
      <alignment horizontal="centerContinuous"/>
    </xf>
    <xf numFmtId="0" fontId="0" fillId="0" borderId="10" xfId="0" applyFill="1" applyBorder="1" applyAlignment="1">
      <alignment horizontal="center"/>
    </xf>
    <xf numFmtId="2" fontId="0" fillId="0" borderId="0" xfId="0" applyNumberFormat="1" applyBorder="1"/>
    <xf numFmtId="0" fontId="4" fillId="0" borderId="9" xfId="0" applyFont="1" applyFill="1" applyBorder="1" applyAlignment="1">
      <alignment horizontal="centerContinuous"/>
    </xf>
    <xf numFmtId="173" fontId="0" fillId="0" borderId="0" xfId="2" applyNumberFormat="1" applyFont="1" applyFill="1"/>
    <xf numFmtId="0" fontId="0" fillId="0" borderId="11" xfId="0" applyFill="1" applyBorder="1"/>
    <xf numFmtId="0" fontId="0" fillId="2" borderId="12" xfId="0" applyFill="1" applyBorder="1"/>
    <xf numFmtId="165" fontId="0" fillId="0" borderId="11" xfId="1" applyNumberFormat="1" applyFont="1" applyFill="1" applyBorder="1"/>
    <xf numFmtId="14" fontId="0" fillId="2" borderId="12" xfId="0" applyNumberFormat="1" applyFill="1" applyBorder="1"/>
    <xf numFmtId="165" fontId="5" fillId="0" borderId="13" xfId="0" applyNumberFormat="1" applyFont="1" applyFill="1" applyBorder="1"/>
    <xf numFmtId="2" fontId="0" fillId="0" borderId="14" xfId="0" applyNumberFormat="1" applyFill="1" applyBorder="1"/>
    <xf numFmtId="0" fontId="0" fillId="2" borderId="14" xfId="0" applyFill="1" applyBorder="1"/>
    <xf numFmtId="0" fontId="0" fillId="2" borderId="15" xfId="0" applyFill="1" applyBorder="1"/>
    <xf numFmtId="2" fontId="5" fillId="0" borderId="0" xfId="0" applyNumberFormat="1" applyFont="1" applyBorder="1"/>
    <xf numFmtId="0" fontId="0" fillId="0" borderId="8" xfId="0" applyFill="1" applyBorder="1" applyAlignment="1">
      <alignment horizontal="centerContinuous"/>
    </xf>
    <xf numFmtId="0" fontId="4" fillId="0" borderId="7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0" fillId="0" borderId="14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3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12" sqref="C12"/>
    </sheetView>
  </sheetViews>
  <sheetFormatPr defaultColWidth="9.109375" defaultRowHeight="13.2" x14ac:dyDescent="0.25"/>
  <cols>
    <col min="1" max="1" width="6.109375" style="1" customWidth="1"/>
    <col min="2" max="2" width="1.6640625" style="1" customWidth="1"/>
    <col min="3" max="3" width="11.33203125" style="1" customWidth="1"/>
    <col min="4" max="4" width="7.109375" style="1" customWidth="1"/>
    <col min="5" max="5" width="9.88671875" style="15" hidden="1" customWidth="1"/>
    <col min="6" max="6" width="9.88671875" style="15" customWidth="1"/>
    <col min="7" max="7" width="5.5546875" style="1" customWidth="1"/>
    <col min="8" max="8" width="2.6640625" style="1" customWidth="1"/>
    <col min="9" max="9" width="8.5546875" style="1" customWidth="1"/>
    <col min="10" max="10" width="8.88671875" style="1" customWidth="1"/>
    <col min="11" max="11" width="7" style="1" customWidth="1"/>
    <col min="12" max="12" width="8" style="15" hidden="1" customWidth="1"/>
    <col min="13" max="13" width="8" style="15" customWidth="1"/>
    <col min="14" max="16384" width="9.109375" style="1"/>
  </cols>
  <sheetData>
    <row r="1" spans="1:13" ht="17.399999999999999" x14ac:dyDescent="0.3">
      <c r="C1" s="10" t="s">
        <v>1</v>
      </c>
    </row>
    <row r="2" spans="1:13" ht="15.6" x14ac:dyDescent="0.3">
      <c r="C2" s="11" t="s">
        <v>9</v>
      </c>
    </row>
    <row r="3" spans="1:13" ht="15.6" x14ac:dyDescent="0.3">
      <c r="C3" s="12">
        <v>36465</v>
      </c>
    </row>
    <row r="4" spans="1:13" ht="15.6" x14ac:dyDescent="0.3">
      <c r="C4" s="34" t="s">
        <v>8</v>
      </c>
      <c r="D4" s="19"/>
      <c r="E4" s="19"/>
      <c r="F4" s="19"/>
      <c r="G4" s="22" t="s">
        <v>2</v>
      </c>
      <c r="H4" s="19"/>
      <c r="I4" s="19"/>
      <c r="J4" s="35" t="s">
        <v>2</v>
      </c>
      <c r="K4" s="19"/>
      <c r="L4" s="19"/>
      <c r="M4" s="33"/>
    </row>
    <row r="5" spans="1:13" ht="13.8" thickBot="1" x14ac:dyDescent="0.3">
      <c r="C5" s="37"/>
      <c r="D5" s="36"/>
      <c r="E5" s="36"/>
      <c r="F5" s="36"/>
      <c r="G5" s="6"/>
      <c r="H5" s="6"/>
      <c r="I5" s="6"/>
      <c r="J5" s="37"/>
      <c r="K5" s="36"/>
      <c r="L5" s="36"/>
      <c r="M5" s="38"/>
    </row>
    <row r="6" spans="1:13" x14ac:dyDescent="0.25">
      <c r="C6" s="40"/>
      <c r="D6" s="39"/>
      <c r="E6" s="39"/>
      <c r="F6" s="41"/>
      <c r="G6" s="20" t="s">
        <v>3</v>
      </c>
      <c r="H6" s="2"/>
      <c r="I6" s="2"/>
      <c r="J6" s="40" t="s">
        <v>4</v>
      </c>
      <c r="K6" s="39"/>
      <c r="L6" s="39"/>
      <c r="M6" s="41"/>
    </row>
    <row r="7" spans="1:13" x14ac:dyDescent="0.25">
      <c r="C7" s="24"/>
      <c r="D7" s="4"/>
      <c r="E7" s="16"/>
      <c r="F7" s="25"/>
      <c r="G7" s="3"/>
      <c r="H7" s="4"/>
      <c r="I7" s="4"/>
      <c r="J7" s="24"/>
      <c r="K7" s="4"/>
      <c r="L7" s="16"/>
      <c r="M7" s="25"/>
    </row>
    <row r="8" spans="1:13" x14ac:dyDescent="0.25">
      <c r="A8" s="8"/>
      <c r="B8" s="8"/>
      <c r="C8" s="5">
        <v>11500</v>
      </c>
      <c r="D8" s="32">
        <v>3.24</v>
      </c>
      <c r="E8" s="16">
        <f t="shared" ref="E8:E44" si="0">C8*D8</f>
        <v>37260</v>
      </c>
      <c r="F8" s="27">
        <v>36458</v>
      </c>
      <c r="G8" s="3"/>
      <c r="H8" s="4"/>
      <c r="I8" s="4">
        <f t="shared" ref="I8:I27" si="1">G8*H8</f>
        <v>0</v>
      </c>
      <c r="J8" s="5">
        <v>10000</v>
      </c>
      <c r="K8" s="21">
        <v>3.31</v>
      </c>
      <c r="L8" s="16">
        <f t="shared" ref="L8:L44" si="2">J8*K8</f>
        <v>33100</v>
      </c>
      <c r="M8" s="27">
        <v>36458</v>
      </c>
    </row>
    <row r="9" spans="1:13" x14ac:dyDescent="0.25">
      <c r="A9" s="8"/>
      <c r="B9" s="8"/>
      <c r="C9" s="5">
        <v>10000</v>
      </c>
      <c r="D9" s="32">
        <v>3.23</v>
      </c>
      <c r="E9" s="16">
        <f t="shared" si="0"/>
        <v>32300</v>
      </c>
      <c r="F9" s="27">
        <f>+F8</f>
        <v>36458</v>
      </c>
      <c r="G9" s="3"/>
      <c r="H9" s="4"/>
      <c r="I9" s="4">
        <f t="shared" si="1"/>
        <v>0</v>
      </c>
      <c r="J9" s="5">
        <v>10000</v>
      </c>
      <c r="K9" s="21">
        <v>3.32</v>
      </c>
      <c r="L9" s="16">
        <f t="shared" si="2"/>
        <v>33200</v>
      </c>
      <c r="M9" s="27">
        <f>+M8</f>
        <v>36458</v>
      </c>
    </row>
    <row r="10" spans="1:13" x14ac:dyDescent="0.25">
      <c r="A10" s="8"/>
      <c r="B10" s="8"/>
      <c r="C10" s="5">
        <v>10000</v>
      </c>
      <c r="D10" s="32">
        <v>3.2349999999999999</v>
      </c>
      <c r="E10" s="16">
        <f t="shared" si="0"/>
        <v>32350</v>
      </c>
      <c r="F10" s="27">
        <f>+F9</f>
        <v>36458</v>
      </c>
      <c r="G10" s="3"/>
      <c r="H10" s="4"/>
      <c r="I10" s="4">
        <f t="shared" si="1"/>
        <v>0</v>
      </c>
      <c r="J10" s="5">
        <v>12480</v>
      </c>
      <c r="K10" s="21">
        <v>3.33</v>
      </c>
      <c r="L10" s="16">
        <f t="shared" si="2"/>
        <v>41558.400000000001</v>
      </c>
      <c r="M10" s="27">
        <f>+M9</f>
        <v>36458</v>
      </c>
    </row>
    <row r="11" spans="1:13" x14ac:dyDescent="0.25">
      <c r="A11" s="8"/>
      <c r="B11" s="8"/>
      <c r="C11" s="5">
        <v>6750</v>
      </c>
      <c r="D11" s="32">
        <v>3.22</v>
      </c>
      <c r="E11" s="16">
        <f t="shared" si="0"/>
        <v>21735</v>
      </c>
      <c r="F11" s="27">
        <f>+F10</f>
        <v>36458</v>
      </c>
      <c r="G11" s="3"/>
      <c r="H11" s="4"/>
      <c r="I11" s="4">
        <f t="shared" si="1"/>
        <v>0</v>
      </c>
      <c r="J11" s="5">
        <v>10000</v>
      </c>
      <c r="K11" s="21">
        <v>3.33</v>
      </c>
      <c r="L11" s="16">
        <f t="shared" si="2"/>
        <v>33300</v>
      </c>
      <c r="M11" s="27">
        <f>+M10</f>
        <v>36458</v>
      </c>
    </row>
    <row r="12" spans="1:13" x14ac:dyDescent="0.25">
      <c r="A12" s="8"/>
      <c r="B12" s="8"/>
      <c r="C12" s="5">
        <v>20000</v>
      </c>
      <c r="D12" s="32">
        <v>3.22</v>
      </c>
      <c r="E12" s="16">
        <f t="shared" si="0"/>
        <v>64400.000000000007</v>
      </c>
      <c r="F12" s="27">
        <f>+F11</f>
        <v>36458</v>
      </c>
      <c r="G12" s="3"/>
      <c r="H12" s="4"/>
      <c r="I12" s="4">
        <f t="shared" si="1"/>
        <v>0</v>
      </c>
      <c r="J12" s="5">
        <v>15000</v>
      </c>
      <c r="K12" s="21">
        <v>3.31</v>
      </c>
      <c r="L12" s="16">
        <f t="shared" si="2"/>
        <v>49650</v>
      </c>
      <c r="M12" s="27">
        <f>+M11</f>
        <v>36458</v>
      </c>
    </row>
    <row r="13" spans="1:13" x14ac:dyDescent="0.25">
      <c r="A13" s="8"/>
      <c r="B13" s="8"/>
      <c r="C13" s="5">
        <v>10000</v>
      </c>
      <c r="D13" s="32">
        <v>3.25</v>
      </c>
      <c r="E13" s="16">
        <f t="shared" si="0"/>
        <v>32500</v>
      </c>
      <c r="F13" s="27">
        <v>36459</v>
      </c>
      <c r="G13" s="3"/>
      <c r="H13" s="4"/>
      <c r="I13" s="4">
        <f t="shared" si="1"/>
        <v>0</v>
      </c>
      <c r="J13" s="5">
        <v>5000</v>
      </c>
      <c r="K13" s="21">
        <v>3.3250000000000002</v>
      </c>
      <c r="L13" s="16">
        <f t="shared" si="2"/>
        <v>16625</v>
      </c>
      <c r="M13" s="27">
        <v>36459</v>
      </c>
    </row>
    <row r="14" spans="1:13" x14ac:dyDescent="0.25">
      <c r="A14" s="8"/>
      <c r="B14" s="8"/>
      <c r="C14" s="5">
        <v>20000</v>
      </c>
      <c r="D14" s="32">
        <v>3.24</v>
      </c>
      <c r="E14" s="16">
        <f t="shared" si="0"/>
        <v>64800.000000000007</v>
      </c>
      <c r="F14" s="27">
        <f>+F13</f>
        <v>36459</v>
      </c>
      <c r="G14" s="3"/>
      <c r="H14" s="4"/>
      <c r="I14" s="4">
        <f t="shared" si="1"/>
        <v>0</v>
      </c>
      <c r="J14" s="5">
        <v>10000</v>
      </c>
      <c r="K14" s="21">
        <v>3.33</v>
      </c>
      <c r="L14" s="16">
        <f>J14*K14</f>
        <v>33300</v>
      </c>
      <c r="M14" s="27">
        <f t="shared" ref="M14:M19" si="3">+M13</f>
        <v>36459</v>
      </c>
    </row>
    <row r="15" spans="1:13" x14ac:dyDescent="0.25">
      <c r="A15" s="8"/>
      <c r="B15" s="8"/>
      <c r="C15" s="5">
        <v>5000</v>
      </c>
      <c r="D15" s="32">
        <v>3.23</v>
      </c>
      <c r="E15" s="16">
        <f t="shared" si="0"/>
        <v>16150</v>
      </c>
      <c r="F15" s="27">
        <f t="shared" ref="F15:F21" si="4">+F14</f>
        <v>36459</v>
      </c>
      <c r="G15" s="3"/>
      <c r="H15" s="4"/>
      <c r="I15" s="4">
        <f t="shared" si="1"/>
        <v>0</v>
      </c>
      <c r="J15" s="5">
        <v>5000</v>
      </c>
      <c r="K15" s="21">
        <v>3.32</v>
      </c>
      <c r="L15" s="16">
        <f t="shared" si="2"/>
        <v>16600</v>
      </c>
      <c r="M15" s="27">
        <f t="shared" si="3"/>
        <v>36459</v>
      </c>
    </row>
    <row r="16" spans="1:13" x14ac:dyDescent="0.25">
      <c r="A16" s="8"/>
      <c r="B16" s="8"/>
      <c r="C16" s="5">
        <v>15000</v>
      </c>
      <c r="D16" s="32">
        <v>3.23</v>
      </c>
      <c r="E16" s="16">
        <f t="shared" si="0"/>
        <v>48450</v>
      </c>
      <c r="F16" s="27">
        <f t="shared" si="4"/>
        <v>36459</v>
      </c>
      <c r="G16" s="3"/>
      <c r="H16" s="4"/>
      <c r="I16" s="4">
        <f t="shared" si="1"/>
        <v>0</v>
      </c>
      <c r="J16" s="5">
        <v>10000</v>
      </c>
      <c r="K16" s="21">
        <v>3.31</v>
      </c>
      <c r="L16" s="16">
        <f t="shared" si="2"/>
        <v>33100</v>
      </c>
      <c r="M16" s="27">
        <f t="shared" si="3"/>
        <v>36459</v>
      </c>
    </row>
    <row r="17" spans="1:13" x14ac:dyDescent="0.25">
      <c r="A17" s="8"/>
      <c r="B17" s="8"/>
      <c r="C17" s="5">
        <v>7500</v>
      </c>
      <c r="D17" s="32">
        <v>3.23</v>
      </c>
      <c r="E17" s="16">
        <f t="shared" si="0"/>
        <v>24225</v>
      </c>
      <c r="F17" s="27">
        <f t="shared" si="4"/>
        <v>36459</v>
      </c>
      <c r="G17" s="3"/>
      <c r="H17" s="4"/>
      <c r="I17" s="4">
        <f t="shared" si="1"/>
        <v>0</v>
      </c>
      <c r="J17" s="5">
        <v>5000</v>
      </c>
      <c r="K17" s="21">
        <v>3.29</v>
      </c>
      <c r="L17" s="16">
        <f t="shared" si="2"/>
        <v>16450</v>
      </c>
      <c r="M17" s="27">
        <f t="shared" si="3"/>
        <v>36459</v>
      </c>
    </row>
    <row r="18" spans="1:13" x14ac:dyDescent="0.25">
      <c r="A18" s="8"/>
      <c r="B18" s="8"/>
      <c r="C18" s="5">
        <v>2000</v>
      </c>
      <c r="D18" s="32">
        <v>3.22</v>
      </c>
      <c r="E18" s="16">
        <f t="shared" si="0"/>
        <v>6440</v>
      </c>
      <c r="F18" s="27">
        <f t="shared" si="4"/>
        <v>36459</v>
      </c>
      <c r="G18" s="3"/>
      <c r="H18" s="4"/>
      <c r="I18" s="4">
        <f t="shared" si="1"/>
        <v>0</v>
      </c>
      <c r="J18" s="5">
        <v>7500</v>
      </c>
      <c r="K18" s="21">
        <v>3.28</v>
      </c>
      <c r="L18" s="16">
        <f t="shared" si="2"/>
        <v>24600</v>
      </c>
      <c r="M18" s="27">
        <f t="shared" si="3"/>
        <v>36459</v>
      </c>
    </row>
    <row r="19" spans="1:13" x14ac:dyDescent="0.25">
      <c r="A19" s="8"/>
      <c r="B19" s="8"/>
      <c r="C19" s="5">
        <v>5000</v>
      </c>
      <c r="D19" s="32">
        <v>3.25</v>
      </c>
      <c r="E19" s="16">
        <f t="shared" si="0"/>
        <v>16250</v>
      </c>
      <c r="F19" s="27">
        <f t="shared" si="4"/>
        <v>36459</v>
      </c>
      <c r="G19" s="3"/>
      <c r="H19" s="4"/>
      <c r="I19" s="4">
        <f t="shared" si="1"/>
        <v>0</v>
      </c>
      <c r="J19" s="5">
        <v>2000</v>
      </c>
      <c r="K19" s="21">
        <v>3.29</v>
      </c>
      <c r="L19" s="16">
        <f t="shared" si="2"/>
        <v>6580</v>
      </c>
      <c r="M19" s="27">
        <f t="shared" si="3"/>
        <v>36459</v>
      </c>
    </row>
    <row r="20" spans="1:13" x14ac:dyDescent="0.25">
      <c r="A20" s="8"/>
      <c r="B20" s="8"/>
      <c r="C20" s="5">
        <v>10000</v>
      </c>
      <c r="D20" s="32">
        <v>3.26</v>
      </c>
      <c r="E20" s="16">
        <f t="shared" si="0"/>
        <v>32599.999999999996</v>
      </c>
      <c r="F20" s="27">
        <f t="shared" si="4"/>
        <v>36459</v>
      </c>
      <c r="G20" s="3"/>
      <c r="H20" s="4"/>
      <c r="I20" s="4">
        <f t="shared" si="1"/>
        <v>0</v>
      </c>
      <c r="J20" s="5">
        <v>5000</v>
      </c>
      <c r="K20" s="21">
        <v>3.3</v>
      </c>
      <c r="L20" s="16">
        <f t="shared" si="2"/>
        <v>16500</v>
      </c>
      <c r="M20" s="27">
        <v>36461</v>
      </c>
    </row>
    <row r="21" spans="1:13" x14ac:dyDescent="0.25">
      <c r="A21" s="8"/>
      <c r="B21" s="8"/>
      <c r="C21" s="5">
        <v>12000</v>
      </c>
      <c r="D21" s="32">
        <v>3.27</v>
      </c>
      <c r="E21" s="16">
        <f t="shared" si="0"/>
        <v>39240</v>
      </c>
      <c r="F21" s="27">
        <f t="shared" si="4"/>
        <v>36459</v>
      </c>
      <c r="G21" s="3"/>
      <c r="H21" s="4"/>
      <c r="I21" s="4">
        <f t="shared" si="1"/>
        <v>0</v>
      </c>
      <c r="J21" s="5">
        <v>12500</v>
      </c>
      <c r="K21" s="21">
        <v>3.31</v>
      </c>
      <c r="L21" s="16">
        <f t="shared" si="2"/>
        <v>41375</v>
      </c>
      <c r="M21" s="27">
        <f>+M20</f>
        <v>36461</v>
      </c>
    </row>
    <row r="22" spans="1:13" x14ac:dyDescent="0.25">
      <c r="A22" s="8"/>
      <c r="B22" s="8"/>
      <c r="C22" s="5">
        <v>15000</v>
      </c>
      <c r="D22" s="32">
        <v>3.3</v>
      </c>
      <c r="E22" s="16">
        <f t="shared" si="0"/>
        <v>49500</v>
      </c>
      <c r="F22" s="27">
        <v>36460</v>
      </c>
      <c r="G22" s="3"/>
      <c r="H22" s="4"/>
      <c r="I22" s="4">
        <f t="shared" si="1"/>
        <v>0</v>
      </c>
      <c r="J22" s="5">
        <v>10000</v>
      </c>
      <c r="K22" s="21">
        <v>3.32</v>
      </c>
      <c r="L22" s="16">
        <f t="shared" si="2"/>
        <v>33200</v>
      </c>
      <c r="M22" s="27">
        <f>+M21</f>
        <v>36461</v>
      </c>
    </row>
    <row r="23" spans="1:13" x14ac:dyDescent="0.25">
      <c r="A23" s="8"/>
      <c r="B23" s="8"/>
      <c r="C23" s="5">
        <v>5000</v>
      </c>
      <c r="D23" s="32">
        <v>3.3</v>
      </c>
      <c r="E23" s="16">
        <f t="shared" si="0"/>
        <v>16500</v>
      </c>
      <c r="F23" s="27">
        <f>+F22</f>
        <v>36460</v>
      </c>
      <c r="G23" s="3"/>
      <c r="H23" s="4"/>
      <c r="I23" s="4">
        <f t="shared" si="1"/>
        <v>0</v>
      </c>
      <c r="J23" s="5">
        <v>10000</v>
      </c>
      <c r="K23" s="21">
        <v>3.32</v>
      </c>
      <c r="L23" s="16">
        <f t="shared" si="2"/>
        <v>33200</v>
      </c>
      <c r="M23" s="27">
        <f>+M22</f>
        <v>36461</v>
      </c>
    </row>
    <row r="24" spans="1:13" x14ac:dyDescent="0.25">
      <c r="A24" s="8"/>
      <c r="B24" s="8"/>
      <c r="C24" s="5">
        <v>5000</v>
      </c>
      <c r="D24" s="32">
        <v>3.3</v>
      </c>
      <c r="E24" s="16">
        <f t="shared" si="0"/>
        <v>16500</v>
      </c>
      <c r="F24" s="27">
        <f t="shared" ref="F24:F31" si="5">+F23</f>
        <v>36460</v>
      </c>
      <c r="G24" s="3"/>
      <c r="H24" s="4"/>
      <c r="I24" s="4">
        <f t="shared" si="1"/>
        <v>0</v>
      </c>
      <c r="J24" s="26"/>
      <c r="K24" s="21"/>
      <c r="L24" s="16"/>
      <c r="M24" s="27"/>
    </row>
    <row r="25" spans="1:13" x14ac:dyDescent="0.25">
      <c r="A25" s="8"/>
      <c r="B25" s="8"/>
      <c r="C25" s="5">
        <v>5000</v>
      </c>
      <c r="D25" s="32">
        <v>3.31</v>
      </c>
      <c r="E25" s="16">
        <f t="shared" si="0"/>
        <v>16550</v>
      </c>
      <c r="F25" s="27">
        <f t="shared" si="5"/>
        <v>36460</v>
      </c>
      <c r="G25" s="3"/>
      <c r="H25" s="4"/>
      <c r="I25" s="4">
        <f t="shared" si="1"/>
        <v>0</v>
      </c>
      <c r="J25" s="26"/>
      <c r="K25" s="21"/>
      <c r="L25" s="16"/>
      <c r="M25" s="27"/>
    </row>
    <row r="26" spans="1:13" x14ac:dyDescent="0.25">
      <c r="A26" s="8"/>
      <c r="B26" s="8"/>
      <c r="C26" s="5">
        <v>11000</v>
      </c>
      <c r="D26" s="32">
        <v>3.31</v>
      </c>
      <c r="E26" s="16">
        <f t="shared" si="0"/>
        <v>36410</v>
      </c>
      <c r="F26" s="27">
        <f t="shared" si="5"/>
        <v>36460</v>
      </c>
      <c r="G26" s="3"/>
      <c r="H26" s="4"/>
      <c r="I26" s="4">
        <f t="shared" si="1"/>
        <v>0</v>
      </c>
      <c r="J26" s="26"/>
      <c r="K26" s="21"/>
      <c r="L26" s="16"/>
      <c r="M26" s="27"/>
    </row>
    <row r="27" spans="1:13" x14ac:dyDescent="0.25">
      <c r="A27" s="8"/>
      <c r="B27" s="8"/>
      <c r="C27" s="5">
        <v>20000</v>
      </c>
      <c r="D27" s="32">
        <v>3.3149999999999999</v>
      </c>
      <c r="E27" s="16">
        <f t="shared" si="0"/>
        <v>66300</v>
      </c>
      <c r="F27" s="27">
        <f t="shared" si="5"/>
        <v>36460</v>
      </c>
      <c r="G27" s="3"/>
      <c r="H27" s="4"/>
      <c r="I27" s="4">
        <f t="shared" si="1"/>
        <v>0</v>
      </c>
      <c r="J27" s="26"/>
      <c r="K27" s="21"/>
      <c r="L27" s="16"/>
      <c r="M27" s="27"/>
    </row>
    <row r="28" spans="1:13" x14ac:dyDescent="0.25">
      <c r="A28" s="8"/>
      <c r="B28" s="8"/>
      <c r="C28" s="5">
        <v>5000</v>
      </c>
      <c r="D28" s="32">
        <v>3.32</v>
      </c>
      <c r="E28" s="16">
        <f t="shared" si="0"/>
        <v>16600</v>
      </c>
      <c r="F28" s="27">
        <f t="shared" si="5"/>
        <v>36460</v>
      </c>
      <c r="G28" s="3"/>
      <c r="H28" s="4"/>
      <c r="I28" s="4"/>
      <c r="J28" s="26"/>
      <c r="K28" s="21"/>
      <c r="L28" s="16">
        <f t="shared" si="2"/>
        <v>0</v>
      </c>
      <c r="M28" s="27"/>
    </row>
    <row r="29" spans="1:13" x14ac:dyDescent="0.25">
      <c r="A29" s="8"/>
      <c r="B29" s="8"/>
      <c r="C29" s="5">
        <v>6000</v>
      </c>
      <c r="D29" s="32">
        <v>3.33</v>
      </c>
      <c r="E29" s="16">
        <f t="shared" si="0"/>
        <v>19980</v>
      </c>
      <c r="F29" s="27">
        <f t="shared" si="5"/>
        <v>36460</v>
      </c>
      <c r="G29" s="3"/>
      <c r="H29" s="4"/>
      <c r="I29" s="4"/>
      <c r="J29" s="26"/>
      <c r="K29" s="13"/>
      <c r="L29" s="16">
        <f t="shared" si="2"/>
        <v>0</v>
      </c>
      <c r="M29" s="25"/>
    </row>
    <row r="30" spans="1:13" x14ac:dyDescent="0.25">
      <c r="A30" s="8"/>
      <c r="B30" s="8"/>
      <c r="C30" s="5">
        <v>10000</v>
      </c>
      <c r="D30" s="32">
        <v>3.33</v>
      </c>
      <c r="E30" s="16">
        <f t="shared" si="0"/>
        <v>33300</v>
      </c>
      <c r="F30" s="27">
        <f t="shared" si="5"/>
        <v>36460</v>
      </c>
      <c r="G30" s="3"/>
      <c r="H30" s="4"/>
      <c r="I30" s="4"/>
      <c r="J30" s="26"/>
      <c r="K30" s="13"/>
      <c r="L30" s="16">
        <f t="shared" si="2"/>
        <v>0</v>
      </c>
      <c r="M30" s="25"/>
    </row>
    <row r="31" spans="1:13" x14ac:dyDescent="0.25">
      <c r="A31" s="8"/>
      <c r="B31" s="8"/>
      <c r="C31" s="5">
        <v>5000</v>
      </c>
      <c r="D31" s="32">
        <v>3.34</v>
      </c>
      <c r="E31" s="16">
        <f t="shared" si="0"/>
        <v>16700</v>
      </c>
      <c r="F31" s="27">
        <f t="shared" si="5"/>
        <v>36460</v>
      </c>
      <c r="G31" s="3"/>
      <c r="H31" s="4"/>
      <c r="I31" s="4"/>
      <c r="J31" s="26"/>
      <c r="K31" s="13"/>
      <c r="L31" s="16">
        <f t="shared" si="2"/>
        <v>0</v>
      </c>
      <c r="M31" s="25"/>
    </row>
    <row r="32" spans="1:13" x14ac:dyDescent="0.25">
      <c r="A32" s="8"/>
      <c r="B32" s="8"/>
      <c r="C32" s="5">
        <v>5000</v>
      </c>
      <c r="D32" s="32">
        <v>3.35</v>
      </c>
      <c r="E32" s="16">
        <f t="shared" si="0"/>
        <v>16750</v>
      </c>
      <c r="F32" s="27">
        <v>36461</v>
      </c>
      <c r="G32" s="3"/>
      <c r="H32" s="4"/>
      <c r="I32" s="4"/>
      <c r="J32" s="26"/>
      <c r="K32" s="13"/>
      <c r="L32" s="16">
        <f t="shared" si="2"/>
        <v>0</v>
      </c>
      <c r="M32" s="25"/>
    </row>
    <row r="33" spans="1:13" x14ac:dyDescent="0.25">
      <c r="A33" s="8"/>
      <c r="B33" s="8"/>
      <c r="C33" s="5"/>
      <c r="D33" s="32"/>
      <c r="E33" s="16">
        <v>0</v>
      </c>
      <c r="F33" s="27"/>
      <c r="G33" s="3"/>
      <c r="H33" s="4"/>
      <c r="I33" s="4"/>
      <c r="J33" s="26"/>
      <c r="K33" s="13"/>
      <c r="L33" s="16">
        <f t="shared" si="2"/>
        <v>0</v>
      </c>
      <c r="M33" s="25"/>
    </row>
    <row r="34" spans="1:13" x14ac:dyDescent="0.25">
      <c r="A34" s="8"/>
      <c r="B34" s="8"/>
      <c r="C34" s="5"/>
      <c r="D34" s="32"/>
      <c r="E34" s="16">
        <v>0</v>
      </c>
      <c r="F34" s="27"/>
      <c r="G34" s="3"/>
      <c r="H34" s="4"/>
      <c r="I34" s="4"/>
      <c r="J34" s="26"/>
      <c r="K34" s="13"/>
      <c r="L34" s="16">
        <f t="shared" si="2"/>
        <v>0</v>
      </c>
      <c r="M34" s="25"/>
    </row>
    <row r="35" spans="1:13" x14ac:dyDescent="0.25">
      <c r="A35" s="8"/>
      <c r="B35" s="8"/>
      <c r="C35" s="5"/>
      <c r="D35" s="32"/>
      <c r="E35" s="16">
        <v>0</v>
      </c>
      <c r="F35" s="27"/>
      <c r="G35" s="3"/>
      <c r="H35" s="4"/>
      <c r="I35" s="4"/>
      <c r="J35" s="26"/>
      <c r="K35" s="13"/>
      <c r="L35" s="16">
        <f t="shared" si="2"/>
        <v>0</v>
      </c>
      <c r="M35" s="25"/>
    </row>
    <row r="36" spans="1:13" x14ac:dyDescent="0.25">
      <c r="A36" s="8"/>
      <c r="B36" s="8"/>
      <c r="C36" s="5"/>
      <c r="D36" s="21"/>
      <c r="E36" s="16">
        <f t="shared" si="0"/>
        <v>0</v>
      </c>
      <c r="F36" s="27"/>
      <c r="G36" s="3"/>
      <c r="H36" s="4"/>
      <c r="I36" s="4"/>
      <c r="J36" s="26"/>
      <c r="K36" s="13"/>
      <c r="L36" s="16">
        <f t="shared" si="2"/>
        <v>0</v>
      </c>
      <c r="M36" s="25"/>
    </row>
    <row r="37" spans="1:13" x14ac:dyDescent="0.25">
      <c r="A37" s="8"/>
      <c r="B37" s="8"/>
      <c r="C37" s="5"/>
      <c r="D37" s="21"/>
      <c r="E37" s="16">
        <f t="shared" si="0"/>
        <v>0</v>
      </c>
      <c r="F37" s="27"/>
      <c r="G37" s="3"/>
      <c r="H37" s="4"/>
      <c r="I37" s="4"/>
      <c r="J37" s="26"/>
      <c r="K37" s="13"/>
      <c r="L37" s="16">
        <f t="shared" si="2"/>
        <v>0</v>
      </c>
      <c r="M37" s="25"/>
    </row>
    <row r="38" spans="1:13" x14ac:dyDescent="0.25">
      <c r="A38" s="8"/>
      <c r="B38" s="8"/>
      <c r="C38" s="5"/>
      <c r="D38" s="21"/>
      <c r="E38" s="16">
        <f t="shared" si="0"/>
        <v>0</v>
      </c>
      <c r="F38" s="27"/>
      <c r="G38" s="3"/>
      <c r="H38" s="4"/>
      <c r="I38" s="4"/>
      <c r="J38" s="26"/>
      <c r="K38" s="13"/>
      <c r="L38" s="16">
        <f t="shared" si="2"/>
        <v>0</v>
      </c>
      <c r="M38" s="25"/>
    </row>
    <row r="39" spans="1:13" x14ac:dyDescent="0.25">
      <c r="A39" s="8"/>
      <c r="B39" s="8"/>
      <c r="C39" s="26"/>
      <c r="D39" s="21"/>
      <c r="E39" s="16">
        <f t="shared" si="0"/>
        <v>0</v>
      </c>
      <c r="F39" s="27"/>
      <c r="G39" s="3"/>
      <c r="H39" s="4"/>
      <c r="I39" s="4">
        <v>0</v>
      </c>
      <c r="J39" s="26"/>
      <c r="K39" s="13"/>
      <c r="L39" s="16">
        <f t="shared" si="2"/>
        <v>0</v>
      </c>
      <c r="M39" s="25"/>
    </row>
    <row r="40" spans="1:13" x14ac:dyDescent="0.25">
      <c r="A40" s="8"/>
      <c r="B40" s="8"/>
      <c r="C40" s="26"/>
      <c r="D40" s="21"/>
      <c r="E40" s="16">
        <f t="shared" si="0"/>
        <v>0</v>
      </c>
      <c r="F40" s="27"/>
      <c r="G40" s="3"/>
      <c r="H40" s="4"/>
      <c r="I40" s="4"/>
      <c r="J40" s="26"/>
      <c r="K40" s="13"/>
      <c r="L40" s="16">
        <f t="shared" si="2"/>
        <v>0</v>
      </c>
      <c r="M40" s="25"/>
    </row>
    <row r="41" spans="1:13" x14ac:dyDescent="0.25">
      <c r="A41" s="8"/>
      <c r="B41" s="8"/>
      <c r="C41" s="26"/>
      <c r="D41" s="13"/>
      <c r="E41" s="16">
        <f t="shared" si="0"/>
        <v>0</v>
      </c>
      <c r="F41" s="25"/>
      <c r="G41" s="3"/>
      <c r="H41" s="4"/>
      <c r="I41" s="4"/>
      <c r="J41" s="26"/>
      <c r="K41" s="13"/>
      <c r="L41" s="16">
        <f t="shared" si="2"/>
        <v>0</v>
      </c>
      <c r="M41" s="25"/>
    </row>
    <row r="42" spans="1:13" x14ac:dyDescent="0.25">
      <c r="A42" s="8"/>
      <c r="B42" s="8"/>
      <c r="C42" s="26"/>
      <c r="D42" s="13"/>
      <c r="E42" s="16">
        <f t="shared" si="0"/>
        <v>0</v>
      </c>
      <c r="F42" s="25"/>
      <c r="G42" s="3"/>
      <c r="H42" s="4"/>
      <c r="I42" s="4"/>
      <c r="J42" s="26"/>
      <c r="K42" s="13"/>
      <c r="L42" s="16">
        <f t="shared" si="2"/>
        <v>0</v>
      </c>
      <c r="M42" s="25"/>
    </row>
    <row r="43" spans="1:13" x14ac:dyDescent="0.25">
      <c r="A43" s="8"/>
      <c r="B43" s="8"/>
      <c r="C43" s="26"/>
      <c r="D43" s="13"/>
      <c r="E43" s="16">
        <f t="shared" si="0"/>
        <v>0</v>
      </c>
      <c r="F43" s="25"/>
      <c r="G43" s="3"/>
      <c r="H43" s="4"/>
      <c r="I43" s="4"/>
      <c r="J43" s="26"/>
      <c r="K43" s="13"/>
      <c r="L43" s="16">
        <f t="shared" si="2"/>
        <v>0</v>
      </c>
      <c r="M43" s="25"/>
    </row>
    <row r="44" spans="1:13" x14ac:dyDescent="0.25">
      <c r="A44" s="8"/>
      <c r="B44" s="8"/>
      <c r="C44" s="26"/>
      <c r="D44" s="13"/>
      <c r="E44" s="16">
        <f t="shared" si="0"/>
        <v>0</v>
      </c>
      <c r="F44" s="25"/>
      <c r="G44" s="3"/>
      <c r="H44" s="4"/>
      <c r="I44" s="4"/>
      <c r="J44" s="26"/>
      <c r="K44" s="13"/>
      <c r="L44" s="16">
        <f t="shared" si="2"/>
        <v>0</v>
      </c>
      <c r="M44" s="25"/>
    </row>
    <row r="45" spans="1:13" ht="13.8" thickBot="1" x14ac:dyDescent="0.3">
      <c r="A45" s="8"/>
      <c r="C45" s="28">
        <f>SUM(C8:C44)</f>
        <v>236750</v>
      </c>
      <c r="D45" s="29">
        <f>ROUND(SUM(E8:E44)/SUM(C8:C44),2)</f>
        <v>3.27</v>
      </c>
      <c r="E45" s="30"/>
      <c r="F45" s="31"/>
      <c r="G45" s="7"/>
      <c r="H45" s="6" t="e">
        <f>AVERAGE(H8:H27)</f>
        <v>#DIV/0!</v>
      </c>
      <c r="I45" s="6"/>
      <c r="J45" s="28">
        <f>SUM(J8:J44)</f>
        <v>139480</v>
      </c>
      <c r="K45" s="29">
        <f>ROUND(SUM(L8:L44)/SUM(J8:J44),2)</f>
        <v>3.31</v>
      </c>
      <c r="L45" s="30"/>
      <c r="M45" s="31"/>
    </row>
    <row r="46" spans="1:13" x14ac:dyDescent="0.25">
      <c r="A46" s="8"/>
      <c r="C46" s="17" t="s">
        <v>0</v>
      </c>
      <c r="D46" s="18" t="s">
        <v>5</v>
      </c>
      <c r="J46" s="17" t="s">
        <v>0</v>
      </c>
      <c r="K46" s="18" t="s">
        <v>5</v>
      </c>
    </row>
    <row r="47" spans="1:13" x14ac:dyDescent="0.25">
      <c r="C47" s="3"/>
      <c r="D47" s="9"/>
      <c r="J47" s="3"/>
      <c r="K47" s="9"/>
    </row>
    <row r="48" spans="1:13" x14ac:dyDescent="0.25">
      <c r="C48" s="3" t="s">
        <v>6</v>
      </c>
      <c r="D48" s="9">
        <f>MAX(D8:D32)</f>
        <v>3.35</v>
      </c>
      <c r="J48" s="3" t="s">
        <v>6</v>
      </c>
      <c r="K48" s="9">
        <f>MAX(K8:K23)</f>
        <v>3.33</v>
      </c>
    </row>
    <row r="49" spans="3:11" x14ac:dyDescent="0.25">
      <c r="C49" s="7" t="s">
        <v>7</v>
      </c>
      <c r="D49" s="14">
        <f>MIN(D8:D32)</f>
        <v>3.22</v>
      </c>
      <c r="J49" s="7" t="s">
        <v>7</v>
      </c>
      <c r="K49" s="14">
        <f>MIN(K8:K23)</f>
        <v>3.28</v>
      </c>
    </row>
    <row r="52" spans="3:11" hidden="1" x14ac:dyDescent="0.25">
      <c r="C52" s="1">
        <v>319000</v>
      </c>
      <c r="D52" s="8">
        <v>2.5</v>
      </c>
      <c r="H52" s="1" t="e">
        <v>#DIV/0!</v>
      </c>
      <c r="J52" s="1">
        <v>229000</v>
      </c>
      <c r="K52" s="1">
        <v>2.5499999999999998</v>
      </c>
    </row>
    <row r="53" spans="3:11" hidden="1" x14ac:dyDescent="0.25">
      <c r="C53" s="1" t="s">
        <v>0</v>
      </c>
      <c r="D53" s="1" t="s">
        <v>5</v>
      </c>
      <c r="J53" s="1" t="s">
        <v>0</v>
      </c>
      <c r="K53" s="1" t="s">
        <v>5</v>
      </c>
    </row>
    <row r="54" spans="3:11" hidden="1" x14ac:dyDescent="0.25"/>
    <row r="55" spans="3:11" hidden="1" x14ac:dyDescent="0.25">
      <c r="C55" s="1" t="s">
        <v>6</v>
      </c>
      <c r="D55" s="1">
        <v>2.54</v>
      </c>
      <c r="J55" s="1" t="s">
        <v>6</v>
      </c>
      <c r="K55" s="1">
        <v>2.59</v>
      </c>
    </row>
    <row r="56" spans="3:11" hidden="1" x14ac:dyDescent="0.25">
      <c r="C56" s="1" t="s">
        <v>7</v>
      </c>
      <c r="D56" s="1">
        <v>2.46</v>
      </c>
      <c r="J56" s="1" t="s">
        <v>7</v>
      </c>
      <c r="K56" s="1">
        <v>2.48</v>
      </c>
    </row>
    <row r="57" spans="3:11" hidden="1" x14ac:dyDescent="0.25"/>
    <row r="58" spans="3:11" hidden="1" x14ac:dyDescent="0.25">
      <c r="C58" s="23">
        <f>+(C45-C52)/C52</f>
        <v>-0.25783699059561127</v>
      </c>
      <c r="J58" s="23">
        <f>+(J45-J52)/J52</f>
        <v>-0.39091703056768556</v>
      </c>
    </row>
  </sheetData>
  <pageMargins left="0" right="0.25" top="1" bottom="1" header="0.5" footer="0.5"/>
  <pageSetup scale="89" fitToWidth="3" orientation="portrait" verticalDpi="300" r:id="rId1"/>
  <headerFooter alignWithMargins="0">
    <oddHeader>&amp;A</oddHeader>
    <oddFooter>&amp;CPage &amp;P&amp;R&amp;D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northeast</vt:lpstr>
      <vt:lpstr>northeast!Print_Area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1999-06-30T21:44:54Z</cp:lastPrinted>
  <dcterms:created xsi:type="dcterms:W3CDTF">1998-05-28T19:06:16Z</dcterms:created>
  <dcterms:modified xsi:type="dcterms:W3CDTF">2023-09-10T12:09:21Z</dcterms:modified>
</cp:coreProperties>
</file>