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 tabRatio="936"/>
  </bookViews>
  <sheets>
    <sheet name="EP-Ercot Originations_107448" sheetId="43" r:id="rId1"/>
    <sheet name="EP-Ercot Trading_107449" sheetId="1" r:id="rId2"/>
    <sheet name="EP-Southeast Orig_10746" sheetId="44" r:id="rId3"/>
    <sheet name="EP-Southeast Trading_107447" sheetId="4" r:id="rId4"/>
    <sheet name="EP-Midwest Originations_107309" sheetId="45" r:id="rId5"/>
    <sheet name="EP-Midwest Trading_107473" sheetId="5" r:id="rId6"/>
    <sheet name="EP-Northeast Orig_107444" sheetId="46" r:id="rId7"/>
    <sheet name="EP-Northeast Trading_107310" sheetId="13" r:id="rId8"/>
    <sheet name="EP-Mgmt Book Trading_107443" sheetId="6" r:id="rId9"/>
    <sheet name="EP-Dev." sheetId="8" r:id="rId10"/>
    <sheet name="EP-Structuring" sheetId="9" r:id="rId11"/>
    <sheet name="EP-Fundamental" sheetId="15" r:id="rId12"/>
    <sheet name="EP-New Albany" sheetId="14" r:id="rId13"/>
    <sheet name="EP-Peakers" sheetId="42" r:id="rId14"/>
  </sheets>
  <definedNames>
    <definedName name="_xlnm.Print_Area" localSheetId="9">'EP-Dev.'!$A$1:$C$6</definedName>
    <definedName name="_xlnm.Print_Area" localSheetId="1">'EP-Ercot Trading_107449'!$A$1:$C$8</definedName>
    <definedName name="_xlnm.Print_Area" localSheetId="11">'EP-Fundamental'!$A$1:$C$7</definedName>
    <definedName name="_xlnm.Print_Area" localSheetId="8">'EP-Mgmt Book Trading_107443'!$A$1:$C$54</definedName>
    <definedName name="_xlnm.Print_Area" localSheetId="5">'EP-Midwest Trading_107473'!$A$1:$C$8</definedName>
    <definedName name="_xlnm.Print_Area" localSheetId="12">'EP-New Albany'!$A$1:$C$7</definedName>
    <definedName name="_xlnm.Print_Area" localSheetId="7">'EP-Northeast Trading_107310'!$A$1:$C$8</definedName>
    <definedName name="_xlnm.Print_Area" localSheetId="3">'EP-Southeast Trading_107447'!$A$1:$C$9</definedName>
    <definedName name="_xlnm.Print_Area" localSheetId="10">'EP-Structuring'!$A$1:$C$6</definedName>
  </definedNames>
  <calcPr calcId="92512"/>
</workbook>
</file>

<file path=xl/calcChain.xml><?xml version="1.0" encoding="utf-8"?>
<calcChain xmlns="http://schemas.openxmlformats.org/spreadsheetml/2006/main">
  <c r="C4" i="8" l="1"/>
  <c r="C5" i="8"/>
  <c r="C6" i="8"/>
  <c r="C7" i="15"/>
  <c r="C4" i="6"/>
  <c r="C5" i="6"/>
  <c r="C6" i="6"/>
  <c r="C7" i="6"/>
  <c r="C10" i="6"/>
  <c r="C16" i="6"/>
  <c r="C21" i="6"/>
  <c r="C29" i="6"/>
  <c r="C47" i="6"/>
  <c r="C51" i="6"/>
  <c r="C54" i="6"/>
  <c r="C7" i="45"/>
  <c r="C7" i="5"/>
  <c r="C7" i="14"/>
  <c r="C7" i="46"/>
  <c r="C7" i="13"/>
  <c r="C7" i="42"/>
  <c r="C7" i="4"/>
  <c r="C6" i="9"/>
</calcChain>
</file>

<file path=xl/sharedStrings.xml><?xml version="1.0" encoding="utf-8"?>
<sst xmlns="http://schemas.openxmlformats.org/spreadsheetml/2006/main" count="174" uniqueCount="60">
  <si>
    <t>IT - Energy Operations (Johnson)</t>
  </si>
  <si>
    <t xml:space="preserve"> - Unify Valuation &amp; Pipeline Imbalance Calculation</t>
  </si>
  <si>
    <t xml:space="preserve"> - Unify Re-architecture Effort</t>
  </si>
  <si>
    <t xml:space="preserve">  Johnson Project Total</t>
  </si>
  <si>
    <t>IT - Trading Systems (Burchfield)</t>
  </si>
  <si>
    <t xml:space="preserve"> - Enpower Web</t>
  </si>
  <si>
    <t xml:space="preserve">  Burchfield Project Total</t>
  </si>
  <si>
    <t>Corporate &amp; Web Development (Stock/Powell)</t>
  </si>
  <si>
    <t xml:space="preserve"> - Global Data Systems - Next Generation</t>
  </si>
  <si>
    <t>Power Risk</t>
  </si>
  <si>
    <t>Livelink</t>
  </si>
  <si>
    <t>Misc Web Projects</t>
  </si>
  <si>
    <t xml:space="preserve">  Stock/Powell Project Total</t>
  </si>
  <si>
    <t>Power Trading Support</t>
  </si>
  <si>
    <t xml:space="preserve"> - Power Model</t>
  </si>
  <si>
    <t xml:space="preserve"> - Fundamentals</t>
  </si>
  <si>
    <t xml:space="preserve"> - Cooper</t>
  </si>
  <si>
    <t xml:space="preserve"> - East Power Intranet</t>
  </si>
  <si>
    <t xml:space="preserve"> - Price Analysis</t>
  </si>
  <si>
    <t xml:space="preserve"> - ERCOT Transmission Losses</t>
  </si>
  <si>
    <t xml:space="preserve"> - ERCOT Intranet Site</t>
  </si>
  <si>
    <t xml:space="preserve"> - Energy Management System</t>
  </si>
  <si>
    <t xml:space="preserve"> - Plant Information System</t>
  </si>
  <si>
    <t xml:space="preserve"> - Winston</t>
  </si>
  <si>
    <t>Trading Analysis Support</t>
  </si>
  <si>
    <t xml:space="preserve"> - EnTelligence Phase 2</t>
  </si>
  <si>
    <t xml:space="preserve"> - CAS - Entelligence</t>
  </si>
  <si>
    <t xml:space="preserve"> - Enlighten - Trade Warehouse</t>
  </si>
  <si>
    <t xml:space="preserve">  Mkt Intelligence Project Total</t>
  </si>
  <si>
    <t>Development Support (For all the projects listed above)</t>
  </si>
  <si>
    <t xml:space="preserve"> Development Support Total</t>
  </si>
  <si>
    <t>Market Data</t>
  </si>
  <si>
    <t>Actual Usage</t>
  </si>
  <si>
    <t>WAN</t>
  </si>
  <si>
    <t>Long Distance</t>
  </si>
  <si>
    <t>Total Headcount</t>
  </si>
  <si>
    <t>Trading Turrets</t>
  </si>
  <si>
    <t>Headcount over trading</t>
  </si>
  <si>
    <t>Application Integration</t>
  </si>
  <si>
    <t>Project Based</t>
  </si>
  <si>
    <t>Change Management</t>
  </si>
  <si>
    <t>Architecture &amp; Planning</t>
  </si>
  <si>
    <t>Allocation Methodology</t>
  </si>
  <si>
    <t>IT - Controllable Infrastructure</t>
  </si>
  <si>
    <t xml:space="preserve">     Total System Development</t>
  </si>
  <si>
    <t xml:space="preserve">     Total Controllable Infrastructure</t>
  </si>
  <si>
    <t>East Power New Albany - IT Allocations</t>
  </si>
  <si>
    <t>East Power Peakers - IT Allocations</t>
  </si>
  <si>
    <t>East Power Management Book - IT Allocations</t>
  </si>
  <si>
    <t>East Power Development - IT Allocations</t>
  </si>
  <si>
    <t>East Power Structuring - IT Allocations</t>
  </si>
  <si>
    <t>East Power Fundamental - IT Allocations</t>
  </si>
  <si>
    <t>East Power ERCOT Trading- IT Allocations</t>
  </si>
  <si>
    <t>East Power ERCOT Originations- IT Allocations</t>
  </si>
  <si>
    <t>East Power Southeast Originations- IT Allocations</t>
  </si>
  <si>
    <t>East Power Southeast Trading - IT Allocations</t>
  </si>
  <si>
    <t>East Power Midwest Originaitons - IT Allocations</t>
  </si>
  <si>
    <t>East Power Midwest Trading - IT Allocations</t>
  </si>
  <si>
    <t>East Power Northeast Originations - IT Allocations</t>
  </si>
  <si>
    <t>East Power Northeast Trading  - IT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</si>
</sst>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164" fontId="0" fillId="0" borderId="0" xfId="0" quotePrefix="1" applyNumberFormat="1"/>
    <xf numFmtId="164" fontId="2" fillId="0" borderId="0" xfId="0" quotePrefix="1" applyNumberFormat="1" applyFont="1"/>
    <xf numFmtId="0" fontId="2" fillId="0" borderId="0" xfId="0" quotePrefix="1" applyFont="1"/>
    <xf numFmtId="164" fontId="0" fillId="0" borderId="0" xfId="1" applyNumberFormat="1" applyFont="1" applyBorder="1"/>
    <xf numFmtId="164" fontId="2" fillId="0" borderId="2" xfId="1" applyNumberFormat="1" applyFont="1" applyBorder="1"/>
    <xf numFmtId="164" fontId="2" fillId="0" borderId="3" xfId="1" applyNumberFormat="1" applyFont="1" applyBorder="1"/>
    <xf numFmtId="0" fontId="4" fillId="0" borderId="0" xfId="0" applyFont="1"/>
    <xf numFmtId="164" fontId="4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3.2" x14ac:dyDescent="0.25"/>
  <cols>
    <col min="1" max="1" width="30.109375" customWidth="1"/>
    <col min="2" max="2" width="34.88671875" customWidth="1"/>
  </cols>
  <sheetData>
    <row r="1" spans="1:3" s="14" customFormat="1" ht="17.399999999999999" x14ac:dyDescent="0.3">
      <c r="A1" s="16" t="s">
        <v>53</v>
      </c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26667.3</v>
      </c>
    </row>
    <row r="5" spans="1:3" x14ac:dyDescent="0.25">
      <c r="A5" t="s">
        <v>34</v>
      </c>
      <c r="B5" s="6" t="s">
        <v>35</v>
      </c>
      <c r="C5" s="2">
        <v>11181.72</v>
      </c>
    </row>
    <row r="6" spans="1:3" x14ac:dyDescent="0.25">
      <c r="A6" t="s">
        <v>36</v>
      </c>
      <c r="B6" s="7" t="s">
        <v>37</v>
      </c>
      <c r="C6" s="2">
        <v>10990.32</v>
      </c>
    </row>
    <row r="7" spans="1:3" ht="13.8" thickBot="1" x14ac:dyDescent="0.3">
      <c r="B7" s="9" t="s">
        <v>45</v>
      </c>
      <c r="C7" s="12">
        <v>48839.34</v>
      </c>
    </row>
    <row r="8" spans="1:3" ht="13.8" thickTop="1" x14ac:dyDescent="0.25">
      <c r="A8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workbookViewId="0">
      <selection activeCell="A4" sqref="A3:A4"/>
    </sheetView>
  </sheetViews>
  <sheetFormatPr defaultRowHeight="13.2" x14ac:dyDescent="0.25"/>
  <cols>
    <col min="1" max="1" width="30.109375" customWidth="1"/>
    <col min="2" max="2" width="34.88671875" customWidth="1"/>
  </cols>
  <sheetData>
    <row r="1" spans="1:3" s="14" customFormat="1" ht="17.399999999999999" x14ac:dyDescent="0.3">
      <c r="A1" s="16" t="s">
        <v>52</v>
      </c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13737.7</v>
      </c>
    </row>
    <row r="5" spans="1:3" x14ac:dyDescent="0.25">
      <c r="A5" t="s">
        <v>34</v>
      </c>
      <c r="B5" s="6" t="s">
        <v>35</v>
      </c>
      <c r="C5" s="2">
        <v>5760.28</v>
      </c>
    </row>
    <row r="6" spans="1:3" x14ac:dyDescent="0.25">
      <c r="A6" t="s">
        <v>36</v>
      </c>
      <c r="B6" s="7" t="s">
        <v>37</v>
      </c>
      <c r="C6" s="2">
        <v>5661.68</v>
      </c>
    </row>
    <row r="7" spans="1:3" ht="13.8" thickBot="1" x14ac:dyDescent="0.3">
      <c r="B7" s="9" t="s">
        <v>45</v>
      </c>
      <c r="C7" s="12">
        <v>25159.66</v>
      </c>
    </row>
    <row r="8" spans="1:3" ht="13.8" thickTop="1" x14ac:dyDescent="0.25">
      <c r="A8" s="8"/>
    </row>
  </sheetData>
  <phoneticPr fontId="0" type="noConversion"/>
  <pageMargins left="0.75" right="0.75" top="0.75" bottom="0.5" header="0.25" footer="0.2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3.2" x14ac:dyDescent="0.25"/>
  <cols>
    <col min="1" max="1" width="29.109375" customWidth="1"/>
    <col min="2" max="2" width="34.6640625" bestFit="1" customWidth="1"/>
  </cols>
  <sheetData>
    <row r="1" spans="1:3" s="14" customFormat="1" ht="17.399999999999999" x14ac:dyDescent="0.3">
      <c r="A1" s="16" t="s">
        <v>54</v>
      </c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27368.62</v>
      </c>
    </row>
    <row r="5" spans="1:3" x14ac:dyDescent="0.25">
      <c r="A5" t="s">
        <v>34</v>
      </c>
      <c r="B5" s="6" t="s">
        <v>35</v>
      </c>
      <c r="C5" s="2">
        <v>14701.14</v>
      </c>
    </row>
    <row r="6" spans="1:3" x14ac:dyDescent="0.25">
      <c r="A6" t="s">
        <v>36</v>
      </c>
      <c r="B6" s="7" t="s">
        <v>37</v>
      </c>
      <c r="C6" s="2">
        <v>14510.24</v>
      </c>
    </row>
    <row r="7" spans="1:3" ht="13.8" thickBot="1" x14ac:dyDescent="0.3">
      <c r="B7" s="9" t="s">
        <v>45</v>
      </c>
      <c r="C7" s="12">
        <v>56580</v>
      </c>
    </row>
    <row r="8" spans="1:3" ht="13.8" thickTop="1" x14ac:dyDescent="0.25">
      <c r="A8" s="8"/>
      <c r="C8" s="2"/>
    </row>
    <row r="9" spans="1:3" x14ac:dyDescent="0.25">
      <c r="C9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workbookViewId="0">
      <selection activeCell="C5" sqref="C5"/>
    </sheetView>
  </sheetViews>
  <sheetFormatPr defaultRowHeight="13.2" x14ac:dyDescent="0.25"/>
  <cols>
    <col min="1" max="1" width="29.109375" customWidth="1"/>
    <col min="2" max="2" width="34.6640625" bestFit="1" customWidth="1"/>
  </cols>
  <sheetData>
    <row r="1" spans="1:3" s="14" customFormat="1" ht="17.399999999999999" x14ac:dyDescent="0.3">
      <c r="A1" s="16" t="s">
        <v>55</v>
      </c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32128</v>
      </c>
    </row>
    <row r="5" spans="1:3" x14ac:dyDescent="0.25">
      <c r="A5" t="s">
        <v>34</v>
      </c>
      <c r="B5" s="6" t="s">
        <v>35</v>
      </c>
      <c r="C5" s="2">
        <v>17258</v>
      </c>
    </row>
    <row r="6" spans="1:3" x14ac:dyDescent="0.25">
      <c r="A6" t="s">
        <v>36</v>
      </c>
      <c r="B6" s="7" t="s">
        <v>37</v>
      </c>
      <c r="C6" s="2">
        <v>17349</v>
      </c>
    </row>
    <row r="7" spans="1:3" ht="13.8" thickBot="1" x14ac:dyDescent="0.3">
      <c r="B7" s="9" t="s">
        <v>45</v>
      </c>
      <c r="C7" s="12">
        <f>SUM(C4:C6)</f>
        <v>66735</v>
      </c>
    </row>
    <row r="8" spans="1:3" ht="13.8" thickTop="1" x14ac:dyDescent="0.25">
      <c r="A8" s="8"/>
    </row>
  </sheetData>
  <phoneticPr fontId="0" type="noConversion"/>
  <pageMargins left="0.75" right="0.75" top="0.7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3.2" x14ac:dyDescent="0.25"/>
  <cols>
    <col min="1" max="1" width="29.33203125" customWidth="1"/>
    <col min="2" max="2" width="34.6640625" bestFit="1" customWidth="1"/>
  </cols>
  <sheetData>
    <row r="1" spans="1:3" s="14" customFormat="1" ht="17.399999999999999" x14ac:dyDescent="0.3">
      <c r="A1" s="16" t="s">
        <v>56</v>
      </c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29337.88</v>
      </c>
    </row>
    <row r="5" spans="1:3" x14ac:dyDescent="0.25">
      <c r="A5" t="s">
        <v>34</v>
      </c>
      <c r="B5" s="6" t="s">
        <v>35</v>
      </c>
      <c r="C5" s="2">
        <v>14466.76</v>
      </c>
    </row>
    <row r="6" spans="1:3" x14ac:dyDescent="0.25">
      <c r="A6" t="s">
        <v>36</v>
      </c>
      <c r="B6" s="7" t="s">
        <v>37</v>
      </c>
      <c r="C6" s="2">
        <v>14275.36</v>
      </c>
    </row>
    <row r="7" spans="1:3" ht="13.8" thickBot="1" x14ac:dyDescent="0.3">
      <c r="B7" s="9" t="s">
        <v>45</v>
      </c>
      <c r="C7" s="12">
        <f>SUM(C4:C6)</f>
        <v>58080</v>
      </c>
    </row>
    <row r="8" spans="1:3" ht="13.8" thickTop="1" x14ac:dyDescent="0.25">
      <c r="A8" s="8"/>
      <c r="C8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workbookViewId="0">
      <selection activeCell="A4" sqref="A4"/>
    </sheetView>
  </sheetViews>
  <sheetFormatPr defaultRowHeight="13.2" x14ac:dyDescent="0.25"/>
  <cols>
    <col min="1" max="1" width="29.33203125" customWidth="1"/>
    <col min="2" max="2" width="34.6640625" bestFit="1" customWidth="1"/>
    <col min="3" max="3" width="11.44140625" style="2" customWidth="1"/>
  </cols>
  <sheetData>
    <row r="1" spans="1:3" s="14" customFormat="1" ht="17.399999999999999" x14ac:dyDescent="0.3">
      <c r="A1" s="16" t="s">
        <v>57</v>
      </c>
      <c r="C1" s="15"/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37339.120000000003</v>
      </c>
    </row>
    <row r="5" spans="1:3" x14ac:dyDescent="0.25">
      <c r="A5" t="s">
        <v>34</v>
      </c>
      <c r="B5" s="6" t="s">
        <v>35</v>
      </c>
      <c r="C5" s="2">
        <v>18412.240000000002</v>
      </c>
    </row>
    <row r="6" spans="1:3" x14ac:dyDescent="0.25">
      <c r="A6" t="s">
        <v>36</v>
      </c>
      <c r="B6" s="7" t="s">
        <v>37</v>
      </c>
      <c r="C6" s="2">
        <v>18168.64</v>
      </c>
    </row>
    <row r="7" spans="1:3" ht="13.8" thickBot="1" x14ac:dyDescent="0.3">
      <c r="B7" s="9" t="s">
        <v>45</v>
      </c>
      <c r="C7" s="12">
        <f>SUM(C4:C6)</f>
        <v>73920</v>
      </c>
    </row>
    <row r="8" spans="1:3" ht="13.8" thickTop="1" x14ac:dyDescent="0.25">
      <c r="A8" s="8"/>
    </row>
  </sheetData>
  <phoneticPr fontId="0" type="noConversion"/>
  <pageMargins left="0.75" right="0.75" top="0.75" bottom="0.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3.2" x14ac:dyDescent="0.25"/>
  <cols>
    <col min="1" max="1" width="29.109375" customWidth="1"/>
    <col min="2" max="2" width="34.6640625" bestFit="1" customWidth="1"/>
  </cols>
  <sheetData>
    <row r="1" spans="1:3" s="14" customFormat="1" ht="17.399999999999999" x14ac:dyDescent="0.3">
      <c r="A1" s="16" t="s">
        <v>58</v>
      </c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40879.050000000003</v>
      </c>
    </row>
    <row r="5" spans="1:3" x14ac:dyDescent="0.25">
      <c r="A5" t="s">
        <v>34</v>
      </c>
      <c r="B5" s="6" t="s">
        <v>35</v>
      </c>
      <c r="C5" s="2">
        <v>18629.169999999998</v>
      </c>
    </row>
    <row r="6" spans="1:3" x14ac:dyDescent="0.25">
      <c r="A6" t="s">
        <v>36</v>
      </c>
      <c r="B6" s="7" t="s">
        <v>37</v>
      </c>
      <c r="C6" s="2">
        <v>18391.78</v>
      </c>
    </row>
    <row r="7" spans="1:3" ht="13.8" thickBot="1" x14ac:dyDescent="0.3">
      <c r="B7" s="9" t="s">
        <v>45</v>
      </c>
      <c r="C7" s="12">
        <f>SUM(C4:C6)</f>
        <v>77900</v>
      </c>
    </row>
    <row r="8" spans="1:3" ht="13.8" thickTop="1" x14ac:dyDescent="0.25">
      <c r="A8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workbookViewId="0">
      <selection activeCell="A30" sqref="A30"/>
    </sheetView>
  </sheetViews>
  <sheetFormatPr defaultRowHeight="13.2" x14ac:dyDescent="0.25"/>
  <cols>
    <col min="1" max="1" width="29.109375" customWidth="1"/>
    <col min="2" max="2" width="34.6640625" bestFit="1" customWidth="1"/>
  </cols>
  <sheetData>
    <row r="1" spans="1:3" s="14" customFormat="1" ht="17.399999999999999" x14ac:dyDescent="0.3">
      <c r="A1" s="16" t="s">
        <v>59</v>
      </c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58825.95</v>
      </c>
    </row>
    <row r="5" spans="1:3" x14ac:dyDescent="0.25">
      <c r="A5" t="s">
        <v>34</v>
      </c>
      <c r="B5" s="6" t="s">
        <v>35</v>
      </c>
      <c r="C5" s="2">
        <v>26807.83</v>
      </c>
    </row>
    <row r="6" spans="1:3" x14ac:dyDescent="0.25">
      <c r="A6" t="s">
        <v>36</v>
      </c>
      <c r="B6" s="7" t="s">
        <v>37</v>
      </c>
      <c r="C6" s="2">
        <v>26466.22</v>
      </c>
    </row>
    <row r="7" spans="1:3" ht="13.8" thickBot="1" x14ac:dyDescent="0.3">
      <c r="B7" s="9" t="s">
        <v>45</v>
      </c>
      <c r="C7" s="12">
        <f>SUM(C4:C6)</f>
        <v>112100</v>
      </c>
    </row>
    <row r="8" spans="1:3" ht="13.8" thickTop="1" x14ac:dyDescent="0.25">
      <c r="A8" s="8"/>
    </row>
  </sheetData>
  <phoneticPr fontId="0" type="noConversion"/>
  <pageMargins left="0.75" right="0.75" top="0.75" bottom="0.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"/>
  <sheetViews>
    <sheetView workbookViewId="0">
      <selection activeCell="C18" sqref="C18"/>
    </sheetView>
  </sheetViews>
  <sheetFormatPr defaultRowHeight="13.2" x14ac:dyDescent="0.25"/>
  <cols>
    <col min="1" max="1" width="47.33203125" bestFit="1" customWidth="1"/>
    <col min="2" max="2" width="34.6640625" bestFit="1" customWidth="1"/>
    <col min="3" max="3" width="11.44140625" style="2" customWidth="1"/>
  </cols>
  <sheetData>
    <row r="1" spans="1:3" s="14" customFormat="1" ht="17.399999999999999" x14ac:dyDescent="0.3">
      <c r="A1" s="16" t="s">
        <v>48</v>
      </c>
      <c r="C1" s="15"/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f>100014-38492-38492</f>
        <v>23030</v>
      </c>
    </row>
    <row r="5" spans="1:3" x14ac:dyDescent="0.25">
      <c r="A5" t="s">
        <v>34</v>
      </c>
      <c r="B5" s="6" t="s">
        <v>35</v>
      </c>
      <c r="C5" s="2">
        <f>38153-19246</f>
        <v>18907</v>
      </c>
    </row>
    <row r="6" spans="1:3" x14ac:dyDescent="0.25">
      <c r="A6" t="s">
        <v>36</v>
      </c>
      <c r="B6" s="7" t="s">
        <v>37</v>
      </c>
      <c r="C6" s="2">
        <f>37429-19246</f>
        <v>18183</v>
      </c>
    </row>
    <row r="7" spans="1:3" x14ac:dyDescent="0.25">
      <c r="A7" s="5" t="s">
        <v>38</v>
      </c>
      <c r="B7" s="6" t="s">
        <v>39</v>
      </c>
      <c r="C7" s="2">
        <f>829894</f>
        <v>829894</v>
      </c>
    </row>
    <row r="8" spans="1:3" x14ac:dyDescent="0.25">
      <c r="A8" s="5" t="s">
        <v>40</v>
      </c>
      <c r="B8" s="6" t="s">
        <v>39</v>
      </c>
      <c r="C8" s="2">
        <v>109317</v>
      </c>
    </row>
    <row r="9" spans="1:3" x14ac:dyDescent="0.25">
      <c r="A9" t="s">
        <v>41</v>
      </c>
      <c r="B9" s="6" t="s">
        <v>39</v>
      </c>
      <c r="C9" s="11">
        <v>238670</v>
      </c>
    </row>
    <row r="10" spans="1:3" ht="13.8" thickBot="1" x14ac:dyDescent="0.3">
      <c r="B10" s="9" t="s">
        <v>45</v>
      </c>
      <c r="C10" s="12">
        <f>SUM(C4:C9)</f>
        <v>1238001</v>
      </c>
    </row>
    <row r="11" spans="1:3" ht="13.8" thickTop="1" x14ac:dyDescent="0.25">
      <c r="A11" s="8"/>
    </row>
    <row r="12" spans="1:3" x14ac:dyDescent="0.25">
      <c r="A12" s="8"/>
    </row>
    <row r="13" spans="1:3" x14ac:dyDescent="0.25">
      <c r="A13" s="1" t="s">
        <v>0</v>
      </c>
    </row>
    <row r="14" spans="1:3" x14ac:dyDescent="0.25">
      <c r="A14" t="s">
        <v>1</v>
      </c>
      <c r="C14" s="2">
        <v>2657.16</v>
      </c>
    </row>
    <row r="15" spans="1:3" x14ac:dyDescent="0.25">
      <c r="A15" t="s">
        <v>2</v>
      </c>
      <c r="C15" s="3">
        <v>50480.184000000001</v>
      </c>
    </row>
    <row r="16" spans="1:3" x14ac:dyDescent="0.25">
      <c r="B16" s="1" t="s">
        <v>3</v>
      </c>
      <c r="C16" s="13">
        <f>SUM(C14:C15)</f>
        <v>53137.343999999997</v>
      </c>
    </row>
    <row r="19" spans="1:3" x14ac:dyDescent="0.25">
      <c r="A19" s="1" t="s">
        <v>4</v>
      </c>
    </row>
    <row r="20" spans="1:3" x14ac:dyDescent="0.25">
      <c r="A20" t="s">
        <v>5</v>
      </c>
      <c r="C20" s="2">
        <v>204438.19200000001</v>
      </c>
    </row>
    <row r="21" spans="1:3" x14ac:dyDescent="0.25">
      <c r="B21" s="1" t="s">
        <v>6</v>
      </c>
      <c r="C21" s="13">
        <f>SUM(C20:C20)</f>
        <v>204438.19200000001</v>
      </c>
    </row>
    <row r="24" spans="1:3" x14ac:dyDescent="0.25">
      <c r="A24" s="1" t="s">
        <v>7</v>
      </c>
    </row>
    <row r="25" spans="1:3" x14ac:dyDescent="0.25">
      <c r="A25" t="s">
        <v>8</v>
      </c>
      <c r="C25" s="2">
        <v>92017.836819999997</v>
      </c>
    </row>
    <row r="26" spans="1:3" x14ac:dyDescent="0.25">
      <c r="A26" t="s">
        <v>9</v>
      </c>
      <c r="C26" s="2">
        <v>159537.46178499999</v>
      </c>
    </row>
    <row r="27" spans="1:3" x14ac:dyDescent="0.25">
      <c r="A27" t="s">
        <v>10</v>
      </c>
      <c r="C27" s="2">
        <v>133690.01749999999</v>
      </c>
    </row>
    <row r="28" spans="1:3" x14ac:dyDescent="0.25">
      <c r="A28" t="s">
        <v>11</v>
      </c>
      <c r="C28" s="3">
        <v>114309.98250000001</v>
      </c>
    </row>
    <row r="29" spans="1:3" x14ac:dyDescent="0.25">
      <c r="B29" s="1" t="s">
        <v>12</v>
      </c>
      <c r="C29" s="13">
        <f>SUM(C25:C28)</f>
        <v>499555.29860500002</v>
      </c>
    </row>
    <row r="31" spans="1:3" x14ac:dyDescent="0.25">
      <c r="A31" t="s">
        <v>13</v>
      </c>
    </row>
    <row r="32" spans="1:3" x14ac:dyDescent="0.25">
      <c r="A32" t="s">
        <v>14</v>
      </c>
      <c r="C32" s="2">
        <v>54896.767999999996</v>
      </c>
    </row>
    <row r="33" spans="1:3" x14ac:dyDescent="0.25">
      <c r="A33" t="s">
        <v>15</v>
      </c>
      <c r="C33" s="2">
        <v>54896.767999999996</v>
      </c>
    </row>
    <row r="34" spans="1:3" x14ac:dyDescent="0.25">
      <c r="A34" t="s">
        <v>16</v>
      </c>
      <c r="C34" s="2">
        <v>54896.767999999996</v>
      </c>
    </row>
    <row r="35" spans="1:3" x14ac:dyDescent="0.25">
      <c r="A35" t="s">
        <v>17</v>
      </c>
      <c r="C35" s="2">
        <v>219585.96799999999</v>
      </c>
    </row>
    <row r="36" spans="1:3" x14ac:dyDescent="0.25">
      <c r="A36" t="s">
        <v>18</v>
      </c>
      <c r="C36" s="2">
        <v>54896.767999999996</v>
      </c>
    </row>
    <row r="37" spans="1:3" x14ac:dyDescent="0.25">
      <c r="A37" t="s">
        <v>19</v>
      </c>
      <c r="C37" s="2">
        <v>219585.96799999999</v>
      </c>
    </row>
    <row r="38" spans="1:3" x14ac:dyDescent="0.25">
      <c r="A38" t="s">
        <v>20</v>
      </c>
      <c r="C38" s="2">
        <v>219585.96799999999</v>
      </c>
    </row>
    <row r="39" spans="1:3" x14ac:dyDescent="0.25">
      <c r="A39" t="s">
        <v>21</v>
      </c>
      <c r="C39" s="2">
        <v>54896.767999999996</v>
      </c>
    </row>
    <row r="40" spans="1:3" x14ac:dyDescent="0.25">
      <c r="A40" t="s">
        <v>22</v>
      </c>
      <c r="C40" s="2">
        <v>54896.767999999996</v>
      </c>
    </row>
    <row r="41" spans="1:3" x14ac:dyDescent="0.25">
      <c r="A41" t="s">
        <v>23</v>
      </c>
      <c r="C41" s="2">
        <v>54896.767999999996</v>
      </c>
    </row>
    <row r="43" spans="1:3" x14ac:dyDescent="0.25">
      <c r="A43" t="s">
        <v>24</v>
      </c>
    </row>
    <row r="44" spans="1:3" x14ac:dyDescent="0.25">
      <c r="A44" t="s">
        <v>25</v>
      </c>
      <c r="C44" s="2">
        <v>40867.335039999998</v>
      </c>
    </row>
    <row r="45" spans="1:3" x14ac:dyDescent="0.25">
      <c r="A45" t="s">
        <v>26</v>
      </c>
      <c r="C45" s="2">
        <v>40867.335039999998</v>
      </c>
    </row>
    <row r="46" spans="1:3" x14ac:dyDescent="0.25">
      <c r="A46" t="s">
        <v>27</v>
      </c>
      <c r="C46" s="3">
        <v>34896</v>
      </c>
    </row>
    <row r="47" spans="1:3" x14ac:dyDescent="0.25">
      <c r="B47" s="1" t="s">
        <v>28</v>
      </c>
      <c r="C47" s="13">
        <f>SUM(C31:C46)+1</f>
        <v>1159666.9500800001</v>
      </c>
    </row>
    <row r="50" spans="1:3" x14ac:dyDescent="0.25">
      <c r="A50" t="s">
        <v>29</v>
      </c>
      <c r="C50" s="4">
        <v>666833.46600000001</v>
      </c>
    </row>
    <row r="51" spans="1:3" x14ac:dyDescent="0.25">
      <c r="B51" s="1" t="s">
        <v>30</v>
      </c>
      <c r="C51" s="13">
        <f>SUM(C50)</f>
        <v>666833.46600000001</v>
      </c>
    </row>
    <row r="54" spans="1:3" ht="13.8" thickBot="1" x14ac:dyDescent="0.3">
      <c r="B54" s="10" t="s">
        <v>44</v>
      </c>
      <c r="C54" s="12">
        <f>+C51+C47+C29+C16+C21-1</f>
        <v>2583630.2506849999</v>
      </c>
    </row>
    <row r="55" spans="1:3" ht="13.8" thickTop="1" x14ac:dyDescent="0.25"/>
  </sheetData>
  <phoneticPr fontId="0" type="noConversion"/>
  <pageMargins left="0.75" right="0.75" top="0.75" bottom="0.5" header="0.25" footer="0.25"/>
  <pageSetup scale="9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"/>
  <sheetViews>
    <sheetView workbookViewId="0">
      <selection activeCell="A7" sqref="A7"/>
    </sheetView>
  </sheetViews>
  <sheetFormatPr defaultRowHeight="13.2" x14ac:dyDescent="0.25"/>
  <cols>
    <col min="1" max="1" width="30.44140625" customWidth="1"/>
    <col min="2" max="2" width="34.6640625" bestFit="1" customWidth="1"/>
    <col min="3" max="3" width="11.44140625" style="2" customWidth="1"/>
  </cols>
  <sheetData>
    <row r="1" spans="1:3" s="14" customFormat="1" ht="17.399999999999999" x14ac:dyDescent="0.3">
      <c r="A1" s="16" t="s">
        <v>49</v>
      </c>
      <c r="C1" s="15"/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f>47968+1500+250</f>
        <v>49718</v>
      </c>
    </row>
    <row r="5" spans="1:3" x14ac:dyDescent="0.25">
      <c r="A5" t="s">
        <v>34</v>
      </c>
      <c r="B5" s="6" t="s">
        <v>35</v>
      </c>
      <c r="C5" s="2">
        <f>18531+1500+250</f>
        <v>20281</v>
      </c>
    </row>
    <row r="6" spans="1:3" ht="13.8" thickBot="1" x14ac:dyDescent="0.3">
      <c r="B6" s="9" t="s">
        <v>45</v>
      </c>
      <c r="C6" s="12">
        <f>SUM(C4:C5)</f>
        <v>69999</v>
      </c>
    </row>
    <row r="7" spans="1:3" ht="13.8" thickTop="1" x14ac:dyDescent="0.25">
      <c r="A7" s="8"/>
    </row>
  </sheetData>
  <phoneticPr fontId="0" type="noConversion"/>
  <pageMargins left="0.75" right="0.75" top="0.75" bottom="0.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"/>
  <sheetViews>
    <sheetView workbookViewId="0">
      <selection activeCell="C7" sqref="C7"/>
    </sheetView>
  </sheetViews>
  <sheetFormatPr defaultRowHeight="13.2" x14ac:dyDescent="0.25"/>
  <cols>
    <col min="1" max="1" width="30" customWidth="1"/>
    <col min="2" max="2" width="34.6640625" bestFit="1" customWidth="1"/>
    <col min="3" max="3" width="11.44140625" style="2" customWidth="1"/>
  </cols>
  <sheetData>
    <row r="1" spans="1:3" s="14" customFormat="1" ht="17.399999999999999" x14ac:dyDescent="0.3">
      <c r="A1" s="16" t="s">
        <v>50</v>
      </c>
      <c r="C1" s="15"/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50875</v>
      </c>
    </row>
    <row r="5" spans="1:3" x14ac:dyDescent="0.25">
      <c r="A5" t="s">
        <v>34</v>
      </c>
      <c r="B5" s="6" t="s">
        <v>35</v>
      </c>
      <c r="C5" s="2">
        <v>20712</v>
      </c>
    </row>
    <row r="6" spans="1:3" ht="13.8" thickBot="1" x14ac:dyDescent="0.3">
      <c r="B6" s="9" t="s">
        <v>45</v>
      </c>
      <c r="C6" s="12">
        <f>SUM(C4:C5)</f>
        <v>71587</v>
      </c>
    </row>
    <row r="7" spans="1:3" ht="13.8" thickTop="1" x14ac:dyDescent="0.25">
      <c r="A7" s="8"/>
    </row>
  </sheetData>
  <phoneticPr fontId="0" type="noConversion"/>
  <pageMargins left="0.75" right="0.75" top="0.75" bottom="0.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>
      <selection activeCell="C7" sqref="C7"/>
    </sheetView>
  </sheetViews>
  <sheetFormatPr defaultRowHeight="13.2" x14ac:dyDescent="0.25"/>
  <cols>
    <col min="1" max="1" width="31" customWidth="1"/>
    <col min="2" max="2" width="34.6640625" bestFit="1" customWidth="1"/>
    <col min="3" max="3" width="11.44140625" style="2" customWidth="1"/>
  </cols>
  <sheetData>
    <row r="1" spans="1:3" s="14" customFormat="1" ht="17.399999999999999" x14ac:dyDescent="0.3">
      <c r="A1" s="16" t="s">
        <v>51</v>
      </c>
      <c r="C1" s="15"/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53783</v>
      </c>
    </row>
    <row r="5" spans="1:3" x14ac:dyDescent="0.25">
      <c r="A5" t="s">
        <v>34</v>
      </c>
      <c r="B5" s="6" t="s">
        <v>35</v>
      </c>
      <c r="C5" s="2">
        <v>20712</v>
      </c>
    </row>
    <row r="6" spans="1:3" x14ac:dyDescent="0.25">
      <c r="A6" t="s">
        <v>36</v>
      </c>
      <c r="B6" s="7" t="s">
        <v>37</v>
      </c>
      <c r="C6" s="2">
        <v>20318</v>
      </c>
    </row>
    <row r="7" spans="1:3" ht="13.8" thickBot="1" x14ac:dyDescent="0.3">
      <c r="B7" s="9" t="s">
        <v>45</v>
      </c>
      <c r="C7" s="12">
        <f>SUM(C4:C6)</f>
        <v>94813</v>
      </c>
    </row>
    <row r="8" spans="1:3" ht="13.8" thickTop="1" x14ac:dyDescent="0.25">
      <c r="A8" s="8"/>
    </row>
    <row r="9" spans="1:3" x14ac:dyDescent="0.25">
      <c r="A9" s="8"/>
    </row>
  </sheetData>
  <phoneticPr fontId="0" type="noConversion"/>
  <pageMargins left="0.75" right="0.75" top="0.75" bottom="0.5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>
      <selection activeCell="H34" sqref="H34"/>
    </sheetView>
  </sheetViews>
  <sheetFormatPr defaultRowHeight="13.2" x14ac:dyDescent="0.25"/>
  <cols>
    <col min="1" max="1" width="31.5546875" customWidth="1"/>
    <col min="2" max="2" width="34.6640625" bestFit="1" customWidth="1"/>
    <col min="3" max="3" width="11.44140625" style="2" customWidth="1"/>
  </cols>
  <sheetData>
    <row r="1" spans="1:3" s="14" customFormat="1" ht="17.399999999999999" x14ac:dyDescent="0.3">
      <c r="A1" s="16" t="s">
        <v>46</v>
      </c>
      <c r="C1" s="15"/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11950</v>
      </c>
    </row>
    <row r="5" spans="1:3" x14ac:dyDescent="0.25">
      <c r="A5" t="s">
        <v>33</v>
      </c>
      <c r="B5" s="7" t="s">
        <v>32</v>
      </c>
      <c r="C5" s="2">
        <v>33927</v>
      </c>
    </row>
    <row r="6" spans="1:3" x14ac:dyDescent="0.25">
      <c r="A6" t="s">
        <v>34</v>
      </c>
      <c r="B6" s="6" t="s">
        <v>35</v>
      </c>
      <c r="C6" s="2">
        <v>1101</v>
      </c>
    </row>
    <row r="7" spans="1:3" ht="13.8" thickBot="1" x14ac:dyDescent="0.3">
      <c r="B7" s="9" t="s">
        <v>45</v>
      </c>
      <c r="C7" s="12">
        <f>SUM(C4:C6)</f>
        <v>46978</v>
      </c>
    </row>
    <row r="8" spans="1:3" ht="13.8" thickTop="1" x14ac:dyDescent="0.25">
      <c r="A8" s="8"/>
    </row>
    <row r="9" spans="1:3" x14ac:dyDescent="0.25">
      <c r="A9" s="8"/>
    </row>
  </sheetData>
  <phoneticPr fontId="0" type="noConversion"/>
  <pageMargins left="0.75" right="0.75" top="0.75" bottom="0.5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9" sqref="A19"/>
    </sheetView>
  </sheetViews>
  <sheetFormatPr defaultRowHeight="13.2" x14ac:dyDescent="0.25"/>
  <cols>
    <col min="1" max="1" width="31.5546875" customWidth="1"/>
    <col min="2" max="2" width="34.6640625" customWidth="1"/>
    <col min="3" max="3" width="11.44140625" style="2" customWidth="1"/>
  </cols>
  <sheetData>
    <row r="1" spans="1:3" s="14" customFormat="1" ht="17.399999999999999" x14ac:dyDescent="0.3">
      <c r="A1" s="16" t="s">
        <v>47</v>
      </c>
      <c r="C1" s="15"/>
    </row>
    <row r="3" spans="1:3" x14ac:dyDescent="0.25">
      <c r="A3" s="1" t="s">
        <v>43</v>
      </c>
      <c r="B3" s="1" t="s">
        <v>42</v>
      </c>
    </row>
    <row r="4" spans="1:3" x14ac:dyDescent="0.25">
      <c r="A4" t="s">
        <v>31</v>
      </c>
      <c r="B4" s="7" t="s">
        <v>32</v>
      </c>
      <c r="C4" s="2">
        <v>82638</v>
      </c>
    </row>
    <row r="5" spans="1:3" x14ac:dyDescent="0.25">
      <c r="A5" t="s">
        <v>33</v>
      </c>
      <c r="B5" s="7" t="s">
        <v>32</v>
      </c>
      <c r="C5" s="2">
        <v>234600</v>
      </c>
    </row>
    <row r="6" spans="1:3" x14ac:dyDescent="0.25">
      <c r="A6" t="s">
        <v>34</v>
      </c>
      <c r="B6" s="6" t="s">
        <v>35</v>
      </c>
      <c r="C6" s="2">
        <v>7620</v>
      </c>
    </row>
    <row r="7" spans="1:3" ht="13.8" thickBot="1" x14ac:dyDescent="0.3">
      <c r="B7" s="9" t="s">
        <v>45</v>
      </c>
      <c r="C7" s="12">
        <f>SUM(C4:C6)</f>
        <v>324858</v>
      </c>
    </row>
    <row r="8" spans="1:3" ht="13.8" thickTop="1" x14ac:dyDescent="0.25">
      <c r="A8" s="8"/>
    </row>
    <row r="9" spans="1:3" x14ac:dyDescent="0.25">
      <c r="A9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EP-Ercot Originations_107448</vt:lpstr>
      <vt:lpstr>EP-Ercot Trading_107449</vt:lpstr>
      <vt:lpstr>EP-Southeast Orig_10746</vt:lpstr>
      <vt:lpstr>EP-Southeast Trading_107447</vt:lpstr>
      <vt:lpstr>EP-Midwest Originations_107309</vt:lpstr>
      <vt:lpstr>EP-Midwest Trading_107473</vt:lpstr>
      <vt:lpstr>EP-Northeast Orig_107444</vt:lpstr>
      <vt:lpstr>EP-Northeast Trading_107310</vt:lpstr>
      <vt:lpstr>EP-Mgmt Book Trading_107443</vt:lpstr>
      <vt:lpstr>EP-Dev.</vt:lpstr>
      <vt:lpstr>EP-Structuring</vt:lpstr>
      <vt:lpstr>EP-Fundamental</vt:lpstr>
      <vt:lpstr>EP-New Albany</vt:lpstr>
      <vt:lpstr>EP-Peakers</vt:lpstr>
      <vt:lpstr>'EP-Dev.'!Print_Area</vt:lpstr>
      <vt:lpstr>'EP-Ercot Trading_107449'!Print_Area</vt:lpstr>
      <vt:lpstr>'EP-Fundamental'!Print_Area</vt:lpstr>
      <vt:lpstr>'EP-Mgmt Book Trading_107443'!Print_Area</vt:lpstr>
      <vt:lpstr>'EP-Midwest Trading_107473'!Print_Area</vt:lpstr>
      <vt:lpstr>'EP-New Albany'!Print_Area</vt:lpstr>
      <vt:lpstr>'EP-Northeast Trading_107310'!Print_Area</vt:lpstr>
      <vt:lpstr>'EP-Southeast Trading_107447'!Print_Area</vt:lpstr>
      <vt:lpstr>'EP-Structuring'!Print_Area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Havlíček Jan</cp:lastModifiedBy>
  <cp:lastPrinted>2001-01-27T21:25:19Z</cp:lastPrinted>
  <dcterms:created xsi:type="dcterms:W3CDTF">2001-01-09T15:15:51Z</dcterms:created>
  <dcterms:modified xsi:type="dcterms:W3CDTF">2023-09-10T12:09:36Z</dcterms:modified>
</cp:coreProperties>
</file>