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480" windowHeight="11640" firstSheet="3" activeTab="9"/>
  </bookViews>
  <sheets>
    <sheet name="Directions" sheetId="9" r:id="rId1"/>
    <sheet name="Model" sheetId="1" r:id="rId2"/>
    <sheet name="Prior day" sheetId="7" r:id="rId3"/>
    <sheet name="Curve shift" sheetId="6" r:id="rId4"/>
    <sheet name="Theta" sheetId="5" r:id="rId5"/>
    <sheet name="Volatility" sheetId="4" r:id="rId6"/>
    <sheet name="Other" sheetId="8" r:id="rId7"/>
    <sheet name="New curve" sheetId="2" r:id="rId8"/>
    <sheet name="Old curve" sheetId="3" r:id="rId9"/>
    <sheet name="Gas Price" sheetId="11" r:id="rId10"/>
    <sheet name="Sithe_INDEPEND" sheetId="10" r:id="rId11"/>
  </sheets>
  <calcPr calcId="0" calcMode="manual"/>
</workbook>
</file>

<file path=xl/calcChain.xml><?xml version="1.0" encoding="utf-8"?>
<calcChain xmlns="http://schemas.openxmlformats.org/spreadsheetml/2006/main">
  <c r="C3" i="6" l="1"/>
  <c r="D5" i="6"/>
  <c r="B8" i="6"/>
  <c r="C8" i="6"/>
  <c r="D8" i="6"/>
  <c r="E8" i="6"/>
  <c r="F8" i="6"/>
  <c r="G8" i="6"/>
  <c r="H8" i="6"/>
  <c r="I8" i="6"/>
  <c r="J8" i="6"/>
  <c r="K8" i="6"/>
  <c r="L8" i="6"/>
  <c r="M8" i="6"/>
  <c r="O8" i="6"/>
  <c r="P8" i="6"/>
  <c r="Q8" i="6"/>
  <c r="E4" i="11"/>
  <c r="F4" i="11"/>
  <c r="G4" i="11"/>
  <c r="L4" i="11"/>
  <c r="M4" i="11"/>
  <c r="E5" i="11"/>
  <c r="F5" i="11"/>
  <c r="G5" i="11"/>
  <c r="I5" i="11"/>
  <c r="L5" i="11"/>
  <c r="M5" i="11"/>
  <c r="E6" i="11"/>
  <c r="F6" i="11"/>
  <c r="G6" i="11"/>
  <c r="I6" i="11"/>
  <c r="L6" i="11"/>
  <c r="M6" i="11"/>
  <c r="E7" i="11"/>
  <c r="F7" i="11"/>
  <c r="G7" i="11"/>
  <c r="I7" i="11"/>
  <c r="L7" i="11"/>
  <c r="M7" i="11"/>
  <c r="E8" i="11"/>
  <c r="F8" i="11"/>
  <c r="G8" i="11"/>
  <c r="I8" i="11"/>
  <c r="L8" i="11"/>
  <c r="M8" i="11"/>
  <c r="E9" i="11"/>
  <c r="F9" i="11"/>
  <c r="G9" i="11"/>
  <c r="I9" i="11"/>
  <c r="L9" i="11"/>
  <c r="M9" i="11"/>
  <c r="E10" i="11"/>
  <c r="F10" i="11"/>
  <c r="G10" i="11"/>
  <c r="I10" i="11"/>
  <c r="L10" i="11"/>
  <c r="M10" i="11"/>
  <c r="E11" i="11"/>
  <c r="F11" i="11"/>
  <c r="G11" i="11"/>
  <c r="I11" i="11"/>
  <c r="L11" i="11"/>
  <c r="M11" i="11"/>
  <c r="E12" i="11"/>
  <c r="F12" i="11"/>
  <c r="G12" i="11"/>
  <c r="I12" i="11"/>
  <c r="L12" i="11"/>
  <c r="M12" i="11"/>
  <c r="E13" i="11"/>
  <c r="F13" i="11"/>
  <c r="G13" i="11"/>
  <c r="I13" i="11"/>
  <c r="L13" i="11"/>
  <c r="M13" i="11"/>
  <c r="E14" i="11"/>
  <c r="F14" i="11"/>
  <c r="G14" i="11"/>
  <c r="I14" i="11"/>
  <c r="L14" i="11"/>
  <c r="M14" i="11"/>
  <c r="E15" i="11"/>
  <c r="F15" i="11"/>
  <c r="G15" i="11"/>
  <c r="I15" i="11"/>
  <c r="L15" i="11"/>
  <c r="M15" i="11"/>
  <c r="E16" i="11"/>
  <c r="F16" i="11"/>
  <c r="G16" i="11"/>
  <c r="I16" i="11"/>
  <c r="L16" i="11"/>
  <c r="M16" i="11"/>
  <c r="E17" i="11"/>
  <c r="F17" i="11"/>
  <c r="G17" i="11"/>
  <c r="I17" i="11"/>
  <c r="L17" i="11"/>
  <c r="M17" i="11"/>
  <c r="E18" i="11"/>
  <c r="F18" i="11"/>
  <c r="G18" i="11"/>
  <c r="I18" i="11"/>
  <c r="L18" i="11"/>
  <c r="M18" i="11"/>
  <c r="E19" i="11"/>
  <c r="F19" i="11"/>
  <c r="G19" i="11"/>
  <c r="I19" i="11"/>
  <c r="L19" i="11"/>
  <c r="M19" i="11"/>
  <c r="E20" i="11"/>
  <c r="F20" i="11"/>
  <c r="G20" i="11"/>
  <c r="I20" i="11"/>
  <c r="L20" i="11"/>
  <c r="M20" i="11"/>
  <c r="E21" i="11"/>
  <c r="F21" i="11"/>
  <c r="G21" i="11"/>
  <c r="I21" i="11"/>
  <c r="L21" i="11"/>
  <c r="M21" i="11"/>
  <c r="E22" i="11"/>
  <c r="F22" i="11"/>
  <c r="G22" i="11"/>
  <c r="I22" i="11"/>
  <c r="L22" i="11"/>
  <c r="M22" i="11"/>
  <c r="E23" i="11"/>
  <c r="F23" i="11"/>
  <c r="G23" i="11"/>
  <c r="I23" i="11"/>
  <c r="L23" i="11"/>
  <c r="M23" i="11"/>
  <c r="E24" i="11"/>
  <c r="F24" i="11"/>
  <c r="G24" i="11"/>
  <c r="I24" i="11"/>
  <c r="L24" i="11"/>
  <c r="M24" i="11"/>
  <c r="E25" i="11"/>
  <c r="F25" i="11"/>
  <c r="G25" i="11"/>
  <c r="I25" i="11"/>
  <c r="L25" i="11"/>
  <c r="M25" i="11"/>
  <c r="E26" i="11"/>
  <c r="F26" i="11"/>
  <c r="G26" i="11"/>
  <c r="I26" i="11"/>
  <c r="L26" i="11"/>
  <c r="M26" i="11"/>
  <c r="E27" i="11"/>
  <c r="F27" i="11"/>
  <c r="G27" i="11"/>
  <c r="I27" i="11"/>
  <c r="L27" i="11"/>
  <c r="M27" i="11"/>
  <c r="E28" i="11"/>
  <c r="F28" i="11"/>
  <c r="G28" i="11"/>
  <c r="I28" i="11"/>
  <c r="L28" i="11"/>
  <c r="M28" i="11"/>
  <c r="E29" i="11"/>
  <c r="F29" i="11"/>
  <c r="G29" i="11"/>
  <c r="I29" i="11"/>
  <c r="L29" i="11"/>
  <c r="M29" i="11"/>
  <c r="E30" i="11"/>
  <c r="F30" i="11"/>
  <c r="G30" i="11"/>
  <c r="I30" i="11"/>
  <c r="L30" i="11"/>
  <c r="M30" i="11"/>
  <c r="E31" i="11"/>
  <c r="F31" i="11"/>
  <c r="G31" i="11"/>
  <c r="I31" i="11"/>
  <c r="L31" i="11"/>
  <c r="M31" i="11"/>
  <c r="E32" i="11"/>
  <c r="F32" i="11"/>
  <c r="G32" i="11"/>
  <c r="I32" i="11"/>
  <c r="L32" i="11"/>
  <c r="M32" i="11"/>
  <c r="E33" i="11"/>
  <c r="F33" i="11"/>
  <c r="G33" i="11"/>
  <c r="I33" i="11"/>
  <c r="L33" i="11"/>
  <c r="M33" i="11"/>
  <c r="E34" i="11"/>
  <c r="F34" i="11"/>
  <c r="G34" i="11"/>
  <c r="I34" i="11"/>
  <c r="L34" i="11"/>
  <c r="M34" i="11"/>
  <c r="E35" i="11"/>
  <c r="F35" i="11"/>
  <c r="G35" i="11"/>
  <c r="I35" i="11"/>
  <c r="M35" i="11"/>
  <c r="G36" i="11"/>
  <c r="G37" i="11"/>
  <c r="B8" i="1"/>
  <c r="D8" i="1"/>
  <c r="F8" i="1"/>
  <c r="G8" i="1"/>
  <c r="H8" i="1"/>
  <c r="L8" i="1"/>
  <c r="M8" i="1"/>
  <c r="O8" i="1"/>
  <c r="P8" i="1"/>
  <c r="Q8" i="1"/>
  <c r="D12" i="1"/>
  <c r="E12" i="1"/>
  <c r="F12" i="1"/>
  <c r="J12" i="1"/>
  <c r="K12" i="1"/>
  <c r="D13" i="1"/>
  <c r="E13" i="1"/>
  <c r="F13" i="1"/>
  <c r="J13" i="1"/>
  <c r="K13" i="1"/>
  <c r="D14" i="1"/>
  <c r="E14" i="1"/>
  <c r="F14" i="1"/>
  <c r="K14" i="1"/>
  <c r="D15" i="1"/>
  <c r="E15" i="1"/>
  <c r="F15" i="1"/>
  <c r="D16" i="1"/>
  <c r="E16" i="1"/>
  <c r="F16" i="1"/>
  <c r="K16" i="1"/>
  <c r="D17" i="1"/>
  <c r="E17" i="1"/>
  <c r="F17" i="1"/>
  <c r="K17" i="1"/>
  <c r="D18" i="1"/>
  <c r="E18" i="1"/>
  <c r="F18" i="1"/>
  <c r="K18" i="1"/>
  <c r="D19" i="1"/>
  <c r="E19" i="1"/>
  <c r="F19" i="1"/>
  <c r="K19" i="1"/>
  <c r="D20" i="1"/>
  <c r="E20" i="1"/>
  <c r="F20" i="1"/>
  <c r="K20" i="1"/>
  <c r="D21" i="1"/>
  <c r="E21" i="1"/>
  <c r="F21" i="1"/>
  <c r="K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C3" i="8"/>
  <c r="D5" i="8"/>
  <c r="B8" i="8"/>
  <c r="C8" i="8"/>
  <c r="D8" i="8"/>
  <c r="E8" i="8"/>
  <c r="F8" i="8"/>
  <c r="G8" i="8"/>
  <c r="H8" i="8"/>
  <c r="I8" i="8"/>
  <c r="J8" i="8"/>
  <c r="K8" i="8"/>
  <c r="L8" i="8"/>
  <c r="M8" i="8"/>
  <c r="O8" i="8"/>
  <c r="P8" i="8"/>
  <c r="Q8" i="8"/>
  <c r="E25" i="10"/>
  <c r="E49" i="10"/>
  <c r="E73" i="10"/>
  <c r="E97" i="10"/>
  <c r="E121" i="10"/>
  <c r="E145" i="10"/>
  <c r="E169" i="10"/>
  <c r="E193" i="10"/>
  <c r="E217" i="10"/>
  <c r="E241" i="10"/>
  <c r="E265" i="10"/>
  <c r="E289" i="10"/>
  <c r="E313" i="10"/>
  <c r="E337" i="10"/>
  <c r="E361" i="10"/>
  <c r="E385" i="10"/>
  <c r="E409" i="10"/>
  <c r="E433" i="10"/>
  <c r="E457" i="10"/>
  <c r="E481" i="10"/>
  <c r="E505" i="10"/>
  <c r="E529" i="10"/>
  <c r="E553" i="10"/>
  <c r="E577" i="10"/>
  <c r="E601" i="10"/>
  <c r="E625" i="10"/>
  <c r="E649" i="10"/>
  <c r="E673" i="10"/>
  <c r="E697" i="10"/>
  <c r="E721" i="10"/>
  <c r="C3" i="5"/>
  <c r="D5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C3" i="4"/>
  <c r="D5" i="4"/>
  <c r="B8" i="4"/>
  <c r="C8" i="4"/>
  <c r="D8" i="4"/>
  <c r="E8" i="4"/>
  <c r="F8" i="4"/>
  <c r="G8" i="4"/>
  <c r="H8" i="4"/>
  <c r="I8" i="4"/>
  <c r="J8" i="4"/>
  <c r="K8" i="4"/>
  <c r="L8" i="4"/>
  <c r="M8" i="4"/>
  <c r="O8" i="4"/>
  <c r="P8" i="4"/>
  <c r="Q8" i="4"/>
</calcChain>
</file>

<file path=xl/comments1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2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3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4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5.xml><?xml version="1.0" encoding="utf-8"?>
<comments xmlns="http://schemas.openxmlformats.org/spreadsheetml/2006/main">
  <authors>
    <author>rconcan</author>
  </authors>
  <commentList>
    <comment ref="I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spreadsheet had the volume at 11,240 Dth/day.
</t>
        </r>
      </text>
    </comment>
    <comment ref="M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 sheet had the gas price at $11.1260 per Dth for Day 1
</t>
        </r>
      </text>
    </comment>
    <comment ref="F3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price was $30.14 so that power keep-whole expenses are 
$3,880,560.
</t>
        </r>
      </text>
    </comment>
    <comment ref="G37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Power Keep Whole Expense due Sithe
</t>
        </r>
      </text>
    </comment>
  </commentList>
</comments>
</file>

<file path=xl/sharedStrings.xml><?xml version="1.0" encoding="utf-8"?>
<sst xmlns="http://schemas.openxmlformats.org/spreadsheetml/2006/main" count="1144" uniqueCount="107">
  <si>
    <t>Valuation date</t>
  </si>
  <si>
    <t>Avg. Start Date</t>
  </si>
  <si>
    <t>Avg. End Date</t>
  </si>
  <si>
    <t>Curve ($/MWhr)</t>
  </si>
  <si>
    <t>Vol %</t>
  </si>
  <si>
    <t>Years until averaging begins</t>
  </si>
  <si>
    <t>Years until averaging ends</t>
  </si>
  <si>
    <t># of settle prices</t>
  </si>
  <si>
    <t>Strike price ($/MWhr)</t>
  </si>
  <si>
    <t>Interest rate</t>
  </si>
  <si>
    <t>Set days</t>
  </si>
  <si>
    <t>Avg. Price to Date</t>
  </si>
  <si>
    <t>Time to Expiry</t>
  </si>
  <si>
    <t>Call/Put (1/0)</t>
  </si>
  <si>
    <t>Option Premium ($/MWhr)</t>
  </si>
  <si>
    <t>Call</t>
  </si>
  <si>
    <t>Delivery date</t>
  </si>
  <si>
    <t>MW</t>
  </si>
  <si>
    <t>MWhrs</t>
  </si>
  <si>
    <t>Market price</t>
  </si>
  <si>
    <t>A</t>
  </si>
  <si>
    <t>B</t>
  </si>
  <si>
    <t>AXB</t>
  </si>
  <si>
    <t>REGION 1C</t>
  </si>
  <si>
    <t>NY West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</si>
  <si>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</si>
  <si>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</si>
  <si>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</si>
  <si>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</si>
  <si>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</si>
  <si>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</si>
  <si>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</si>
  <si>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</si>
  <si>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</si>
  <si>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</si>
  <si>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</si>
  <si>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Bid</t>
  </si>
  <si>
    <t>Mid</t>
  </si>
  <si>
    <t>Offer</t>
  </si>
  <si>
    <t>Code</t>
  </si>
  <si>
    <t>Factor</t>
  </si>
  <si>
    <t>Start</t>
  </si>
  <si>
    <t>End</t>
  </si>
  <si>
    <t>($/MWH)</t>
  </si>
  <si>
    <t>Month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</si>
  <si>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</si>
  <si>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</si>
  <si>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</si>
  <si>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</si>
  <si>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</si>
  <si>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</si>
  <si>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</si>
  <si>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</si>
  <si>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</si>
  <si>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</si>
  <si>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</si>
  <si>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</si>
  <si>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</si>
  <si>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</si>
  <si>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</si>
  <si>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</si>
  <si>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</si>
  <si>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Volatility Smile</t>
  </si>
  <si>
    <t>Price Sensitivies</t>
  </si>
  <si>
    <t>Total MWhrs</t>
  </si>
  <si>
    <t>Total value</t>
  </si>
  <si>
    <t>Curve shift</t>
  </si>
  <si>
    <t>Theta</t>
  </si>
  <si>
    <t>Other</t>
  </si>
  <si>
    <t xml:space="preserve">Valuation as of </t>
  </si>
  <si>
    <t>Change in value</t>
  </si>
  <si>
    <t>Vol</t>
  </si>
  <si>
    <t>2nd order</t>
  </si>
  <si>
    <t>Total change</t>
  </si>
  <si>
    <t>Value summary</t>
  </si>
  <si>
    <t>Directions:</t>
  </si>
  <si>
    <t>Run prior day macro</t>
  </si>
  <si>
    <t>Change "set price" and "average price to date" cells on model tab</t>
  </si>
  <si>
    <t>a.</t>
  </si>
  <si>
    <t>set price = the number of days within the averaging period for which a price is known</t>
  </si>
  <si>
    <t>b.</t>
  </si>
  <si>
    <t xml:space="preserve">average price to date = the weighted average price (based on the number of MWhrs) of the </t>
  </si>
  <si>
    <t>days for which a price is already known</t>
  </si>
  <si>
    <t>Change vol if desired</t>
  </si>
  <si>
    <t>Change valuation date in D5 of model tab</t>
  </si>
  <si>
    <t>Calculate model</t>
  </si>
  <si>
    <t>Correlation</t>
  </si>
  <si>
    <t>Gas-Power</t>
  </si>
  <si>
    <t>Deal #:</t>
  </si>
  <si>
    <t>Time Stamp</t>
  </si>
  <si>
    <t>Name</t>
  </si>
  <si>
    <t>PTID</t>
  </si>
  <si>
    <t>LBMP ($/MWHr)</t>
  </si>
  <si>
    <t>Off-peak Average</t>
  </si>
  <si>
    <t>SITHE___INDEPEND</t>
  </si>
  <si>
    <t>day type</t>
  </si>
  <si>
    <t>Expense</t>
  </si>
  <si>
    <t>MMBtus</t>
  </si>
  <si>
    <t>use for calc day</t>
  </si>
  <si>
    <t>Gas Prices</t>
  </si>
  <si>
    <t>weekday</t>
  </si>
  <si>
    <t>Month end liquidations, use first gas number daily.</t>
  </si>
  <si>
    <t>Tomorrow use this price</t>
  </si>
  <si>
    <t>Daily liquidations, use that day's price.</t>
  </si>
  <si>
    <t>Friday use this price</t>
  </si>
  <si>
    <t>weekend</t>
  </si>
  <si>
    <t>stacey - you can make this a tab in the asian spreadsheet and reference the yellow cells to the asian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</si>
</sst>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"/>
    <numFmt numFmtId="166" formatCode="0.0000"/>
    <numFmt numFmtId="169" formatCode="_(* #,##0.00_);_(* \(#,##0.00\);_(* &quot;-&quot;_);_(@_)"/>
    <numFmt numFmtId="170" formatCode="0."/>
    <numFmt numFmtId="171" formatCode="dd\-mmm\-yy_);[Red]dd\-mmm\-yy_)"/>
    <numFmt numFmtId="172" formatCode="0_);[Red]\-0_)"/>
    <numFmt numFmtId="173" formatCode="mmm\-yy_)"/>
    <numFmt numFmtId="174" formatCode="#,##0.0000_);\(#,##0.0000\)"/>
    <numFmt numFmtId="176" formatCode="_(* #,##0.0000_);_(* \(#,##0.0000\);_(* &quot;-&quot;_);_(@_)"/>
    <numFmt numFmtId="179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ourier"/>
    </font>
    <font>
      <sz val="10"/>
      <color indexed="8"/>
      <name val="Courier"/>
      <family val="3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right"/>
    </xf>
    <xf numFmtId="14" fontId="2" fillId="2" borderId="2" xfId="0" applyNumberFormat="1" applyFont="1" applyFill="1" applyBorder="1"/>
    <xf numFmtId="0" fontId="4" fillId="0" borderId="0" xfId="0" applyFont="1" applyFill="1"/>
    <xf numFmtId="2" fontId="2" fillId="0" borderId="0" xfId="0" applyNumberFormat="1" applyFont="1" applyFill="1"/>
    <xf numFmtId="10" fontId="2" fillId="0" borderId="0" xfId="12" applyNumberFormat="1" applyFont="1" applyFill="1"/>
    <xf numFmtId="0" fontId="4" fillId="0" borderId="0" xfId="0" applyFont="1" applyFill="1" applyAlignment="1">
      <alignment horizontal="centerContinuous"/>
    </xf>
    <xf numFmtId="41" fontId="4" fillId="0" borderId="0" xfId="2" applyFont="1" applyFill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5" fontId="2" fillId="2" borderId="2" xfId="0" applyNumberFormat="1" applyFont="1" applyFill="1" applyBorder="1"/>
    <xf numFmtId="164" fontId="2" fillId="2" borderId="2" xfId="2" applyNumberFormat="1" applyFont="1" applyFill="1" applyBorder="1"/>
    <xf numFmtId="10" fontId="2" fillId="2" borderId="2" xfId="12" applyNumberFormat="1" applyFont="1" applyFill="1" applyBorder="1"/>
    <xf numFmtId="165" fontId="2" fillId="0" borderId="2" xfId="0" applyNumberFormat="1" applyFont="1" applyFill="1" applyBorder="1"/>
    <xf numFmtId="166" fontId="2" fillId="0" borderId="2" xfId="0" applyNumberFormat="1" applyFont="1" applyFill="1" applyBorder="1"/>
    <xf numFmtId="41" fontId="2" fillId="0" borderId="2" xfId="2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0" borderId="2" xfId="3" quotePrefix="1" applyNumberFormat="1" applyFont="1" applyFill="1" applyBorder="1"/>
    <xf numFmtId="15" fontId="2" fillId="0" borderId="0" xfId="0" applyNumberFormat="1" applyFont="1" applyFill="1"/>
    <xf numFmtId="41" fontId="2" fillId="0" borderId="0" xfId="2" applyFont="1" applyFill="1"/>
    <xf numFmtId="165" fontId="2" fillId="0" borderId="0" xfId="0" applyNumberFormat="1" applyFont="1" applyFill="1"/>
    <xf numFmtId="166" fontId="2" fillId="0" borderId="0" xfId="0" applyNumberFormat="1" applyFont="1" applyFill="1"/>
    <xf numFmtId="41" fontId="2" fillId="0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41" fontId="0" fillId="0" borderId="0" xfId="2" applyFont="1"/>
    <xf numFmtId="41" fontId="0" fillId="0" borderId="3" xfId="2" applyFont="1" applyBorder="1"/>
    <xf numFmtId="41" fontId="0" fillId="0" borderId="0" xfId="0" applyNumberFormat="1"/>
    <xf numFmtId="41" fontId="0" fillId="0" borderId="3" xfId="0" applyNumberFormat="1" applyBorder="1"/>
    <xf numFmtId="169" fontId="0" fillId="0" borderId="0" xfId="2" applyNumberFormat="1" applyFont="1"/>
    <xf numFmtId="0" fontId="0" fillId="0" borderId="2" xfId="0" applyBorder="1"/>
    <xf numFmtId="41" fontId="0" fillId="0" borderId="2" xfId="0" applyNumberFormat="1" applyBorder="1"/>
    <xf numFmtId="41" fontId="0" fillId="0" borderId="2" xfId="2" applyFont="1" applyBorder="1"/>
    <xf numFmtId="0" fontId="0" fillId="0" borderId="0" xfId="0" applyBorder="1"/>
    <xf numFmtId="41" fontId="0" fillId="0" borderId="0" xfId="2" applyFont="1" applyBorder="1"/>
    <xf numFmtId="169" fontId="0" fillId="0" borderId="0" xfId="2" applyNumberFormat="1" applyFont="1" applyBorder="1"/>
    <xf numFmtId="41" fontId="0" fillId="0" borderId="0" xfId="0" applyNumberFormat="1" applyBorder="1"/>
    <xf numFmtId="0" fontId="0" fillId="0" borderId="0" xfId="0" applyBorder="1" applyAlignment="1">
      <alignment horizontal="center" wrapText="1"/>
    </xf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/>
    </xf>
    <xf numFmtId="164" fontId="2" fillId="0" borderId="2" xfId="2" applyNumberFormat="1" applyFont="1" applyFill="1" applyBorder="1"/>
    <xf numFmtId="10" fontId="2" fillId="0" borderId="2" xfId="12" applyNumberFormat="1" applyFont="1" applyFill="1" applyBorder="1"/>
    <xf numFmtId="0" fontId="2" fillId="0" borderId="2" xfId="0" applyFont="1" applyFill="1" applyBorder="1" applyAlignment="1">
      <alignment horizontal="right"/>
    </xf>
    <xf numFmtId="15" fontId="2" fillId="0" borderId="2" xfId="0" applyNumberFormat="1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0" fontId="0" fillId="0" borderId="0" xfId="0" applyNumberFormat="1"/>
    <xf numFmtId="0" fontId="7" fillId="0" borderId="0" xfId="0" applyFont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14" fontId="0" fillId="0" borderId="0" xfId="0" applyNumberFormat="1" applyFill="1" applyBorder="1"/>
    <xf numFmtId="14" fontId="8" fillId="0" borderId="0" xfId="0" applyNumberFormat="1" applyFont="1" applyFill="1" applyBorder="1"/>
    <xf numFmtId="17" fontId="9" fillId="0" borderId="0" xfId="0" applyNumberFormat="1" applyFont="1" applyFill="1" applyBorder="1"/>
    <xf numFmtId="43" fontId="9" fillId="0" borderId="0" xfId="1" applyFont="1" applyFill="1" applyBorder="1" applyAlignment="1" applyProtection="1">
      <alignment horizontal="centerContinuous"/>
      <protection locked="0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8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Protection="1">
      <protection locked="0"/>
    </xf>
    <xf numFmtId="171" fontId="11" fillId="0" borderId="0" xfId="0" applyNumberFormat="1" applyFont="1" applyFill="1" applyBorder="1" applyAlignment="1" applyProtection="1">
      <alignment horizontal="centerContinuous"/>
      <protection locked="0"/>
    </xf>
    <xf numFmtId="172" fontId="8" fillId="0" borderId="0" xfId="0" applyNumberFormat="1" applyFont="1" applyFill="1" applyBorder="1" applyAlignment="1" applyProtection="1">
      <alignment horizontal="centerContinuous"/>
    </xf>
    <xf numFmtId="14" fontId="8" fillId="0" borderId="0" xfId="0" applyNumberFormat="1" applyFont="1" applyFill="1" applyBorder="1" applyProtection="1"/>
    <xf numFmtId="43" fontId="9" fillId="0" borderId="0" xfId="0" applyNumberFormat="1" applyFont="1" applyFill="1" applyBorder="1"/>
    <xf numFmtId="2" fontId="0" fillId="0" borderId="0" xfId="0" applyNumberFormat="1" applyFill="1" applyBorder="1"/>
    <xf numFmtId="10" fontId="8" fillId="0" borderId="0" xfId="0" applyNumberFormat="1" applyFont="1" applyFill="1" applyBorder="1"/>
    <xf numFmtId="43" fontId="8" fillId="0" borderId="0" xfId="0" applyNumberFormat="1" applyFont="1" applyFill="1" applyBorder="1"/>
    <xf numFmtId="173" fontId="9" fillId="0" borderId="0" xfId="0" applyNumberFormat="1" applyFont="1" applyFill="1" applyBorder="1" applyAlignment="1" applyProtection="1">
      <alignment horizontal="center"/>
    </xf>
    <xf numFmtId="174" fontId="11" fillId="0" borderId="0" xfId="0" applyNumberFormat="1" applyFont="1" applyFill="1" applyBorder="1" applyProtection="1">
      <protection locked="0"/>
    </xf>
    <xf numFmtId="9" fontId="8" fillId="0" borderId="0" xfId="0" applyNumberFormat="1" applyFont="1" applyFill="1" applyBorder="1"/>
    <xf numFmtId="10" fontId="0" fillId="0" borderId="0" xfId="0" applyNumberFormat="1" applyFill="1" applyBorder="1"/>
    <xf numFmtId="43" fontId="0" fillId="0" borderId="0" xfId="0" applyNumberFormat="1" applyFill="1" applyBorder="1"/>
    <xf numFmtId="43" fontId="9" fillId="0" borderId="0" xfId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3" fontId="0" fillId="0" borderId="0" xfId="0" applyNumberFormat="1"/>
    <xf numFmtId="22" fontId="0" fillId="0" borderId="0" xfId="0" applyNumberFormat="1"/>
    <xf numFmtId="0" fontId="4" fillId="0" borderId="7" xfId="0" applyFont="1" applyBorder="1" applyAlignment="1">
      <alignment horizontal="center"/>
    </xf>
    <xf numFmtId="41" fontId="1" fillId="0" borderId="0" xfId="2"/>
    <xf numFmtId="169" fontId="1" fillId="2" borderId="0" xfId="2" applyNumberFormat="1" applyFill="1"/>
    <xf numFmtId="176" fontId="4" fillId="0" borderId="8" xfId="2" applyNumberFormat="1" applyFont="1" applyBorder="1"/>
    <xf numFmtId="41" fontId="1" fillId="0" borderId="3" xfId="2" applyBorder="1"/>
    <xf numFmtId="176" fontId="4" fillId="0" borderId="9" xfId="2" applyNumberFormat="1" applyFont="1" applyBorder="1"/>
    <xf numFmtId="169" fontId="1" fillId="0" borderId="0" xfId="2" applyNumberFormat="1"/>
    <xf numFmtId="0" fontId="16" fillId="0" borderId="0" xfId="0" applyFont="1"/>
    <xf numFmtId="169" fontId="1" fillId="3" borderId="0" xfId="2" applyNumberFormat="1" applyFill="1"/>
    <xf numFmtId="169" fontId="0" fillId="3" borderId="3" xfId="2" applyNumberFormat="1" applyFont="1" applyFill="1" applyBorder="1"/>
    <xf numFmtId="41" fontId="1" fillId="3" borderId="0" xfId="2" applyFill="1"/>
    <xf numFmtId="176" fontId="4" fillId="3" borderId="10" xfId="2" applyNumberFormat="1" applyFont="1" applyFill="1" applyBorder="1"/>
    <xf numFmtId="179" fontId="0" fillId="0" borderId="3" xfId="0" applyNumberFormat="1" applyBorder="1"/>
    <xf numFmtId="41" fontId="0" fillId="3" borderId="0" xfId="0" applyNumberFormat="1" applyFill="1"/>
    <xf numFmtId="176" fontId="4" fillId="0" borderId="0" xfId="0" applyNumberFormat="1" applyFont="1"/>
  </cellXfs>
  <cellStyles count="13">
    <cellStyle name="Comma" xfId="1" builtinId="3"/>
    <cellStyle name="Comma [0]" xfId="2" builtinId="6"/>
    <cellStyle name="Currency" xfId="3" builtinId="4"/>
    <cellStyle name="Normal" xfId="0" builtinId="0"/>
    <cellStyle name="Normal - Style1" xfId="4"/>
    <cellStyle name="Normal - Style2" xfId="5"/>
    <cellStyle name="Normal - Style3" xfId="6"/>
    <cellStyle name="Normal - Style4" xfId="7"/>
    <cellStyle name="Normal - Style5" xfId="8"/>
    <cellStyle name="Normal - Style6" xfId="9"/>
    <cellStyle name="Normal - Style7" xfId="10"/>
    <cellStyle name="Normal - Style8" xfId="11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45720</xdr:colOff>
          <xdr:row>1</xdr:row>
          <xdr:rowOff>144780</xdr:rowOff>
        </xdr:from>
        <xdr:to>
          <xdr:col>4</xdr:col>
          <xdr:colOff>7620</xdr:colOff>
          <xdr:row>3</xdr:row>
          <xdr:rowOff>22860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5</xdr:row>
      <xdr:rowOff>68580</xdr:rowOff>
    </xdr:from>
    <xdr:to>
      <xdr:col>13</xdr:col>
      <xdr:colOff>480060</xdr:colOff>
      <xdr:row>5</xdr:row>
      <xdr:rowOff>68580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 flipH="1">
          <a:off x="8686800" y="108204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144780</xdr:colOff>
      <xdr:row>4</xdr:row>
      <xdr:rowOff>76200</xdr:rowOff>
    </xdr:from>
    <xdr:to>
      <xdr:col>13</xdr:col>
      <xdr:colOff>480060</xdr:colOff>
      <xdr:row>4</xdr:row>
      <xdr:rowOff>76200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H="1">
          <a:off x="8686800" y="92202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6"/>
  <sheetViews>
    <sheetView workbookViewId="0">
      <selection activeCell="G15" sqref="G15"/>
    </sheetView>
  </sheetViews>
  <sheetFormatPr defaultRowHeight="13.2" x14ac:dyDescent="0.25"/>
  <cols>
    <col min="1" max="1" width="3.5546875" customWidth="1"/>
    <col min="2" max="2" width="3.33203125" customWidth="1"/>
  </cols>
  <sheetData>
    <row r="1" spans="1:3" ht="13.8" thickBot="1" x14ac:dyDescent="0.3">
      <c r="A1" s="84" t="s">
        <v>88</v>
      </c>
      <c r="B1" s="85"/>
      <c r="C1" s="86">
        <v>484261</v>
      </c>
    </row>
    <row r="3" spans="1:3" ht="15.6" x14ac:dyDescent="0.3">
      <c r="A3" s="54" t="s">
        <v>75</v>
      </c>
    </row>
    <row r="4" spans="1:3" x14ac:dyDescent="0.25">
      <c r="A4" s="53">
        <v>1</v>
      </c>
      <c r="B4" t="s">
        <v>76</v>
      </c>
    </row>
    <row r="5" spans="1:3" ht="8.25" customHeight="1" x14ac:dyDescent="0.25">
      <c r="A5" s="53"/>
    </row>
    <row r="6" spans="1:3" x14ac:dyDescent="0.25">
      <c r="A6" s="53">
        <v>2</v>
      </c>
      <c r="B6" t="s">
        <v>84</v>
      </c>
    </row>
    <row r="7" spans="1:3" ht="8.25" customHeight="1" x14ac:dyDescent="0.25">
      <c r="A7" s="53"/>
    </row>
    <row r="8" spans="1:3" x14ac:dyDescent="0.25">
      <c r="A8" s="53">
        <v>3</v>
      </c>
      <c r="B8" t="s">
        <v>77</v>
      </c>
    </row>
    <row r="9" spans="1:3" x14ac:dyDescent="0.25">
      <c r="A9" s="53"/>
      <c r="B9" t="s">
        <v>78</v>
      </c>
      <c r="C9" t="s">
        <v>79</v>
      </c>
    </row>
    <row r="10" spans="1:3" x14ac:dyDescent="0.25">
      <c r="A10" s="53"/>
      <c r="B10" t="s">
        <v>80</v>
      </c>
      <c r="C10" t="s">
        <v>81</v>
      </c>
    </row>
    <row r="11" spans="1:3" x14ac:dyDescent="0.25">
      <c r="A11" s="53"/>
      <c r="C11" t="s">
        <v>82</v>
      </c>
    </row>
    <row r="12" spans="1:3" ht="8.25" customHeight="1" x14ac:dyDescent="0.25">
      <c r="A12" s="53"/>
    </row>
    <row r="13" spans="1:3" x14ac:dyDescent="0.25">
      <c r="A13" s="53">
        <v>4</v>
      </c>
      <c r="B13" t="s">
        <v>83</v>
      </c>
    </row>
    <row r="14" spans="1:3" ht="8.25" customHeight="1" x14ac:dyDescent="0.25">
      <c r="A14" s="53"/>
    </row>
    <row r="15" spans="1:3" x14ac:dyDescent="0.25">
      <c r="A15" s="53">
        <v>5</v>
      </c>
      <c r="B15" t="s">
        <v>85</v>
      </c>
    </row>
    <row r="16" spans="1:3" x14ac:dyDescent="0.25">
      <c r="A16" s="53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2:R41"/>
  <sheetViews>
    <sheetView tabSelected="1" topLeftCell="B1" workbookViewId="0">
      <selection activeCell="F34" sqref="F34"/>
    </sheetView>
  </sheetViews>
  <sheetFormatPr defaultRowHeight="13.2" x14ac:dyDescent="0.25"/>
  <cols>
    <col min="2" max="2" width="10.109375" bestFit="1" customWidth="1"/>
    <col min="7" max="7" width="10.33203125" bestFit="1" customWidth="1"/>
    <col min="11" max="11" width="11.33203125" bestFit="1" customWidth="1"/>
    <col min="12" max="12" width="10.5546875" customWidth="1"/>
    <col min="13" max="13" width="11.109375" customWidth="1"/>
  </cols>
  <sheetData>
    <row r="2" spans="2:18" ht="13.8" thickBot="1" x14ac:dyDescent="0.3"/>
    <row r="3" spans="2:18" ht="26.4" x14ac:dyDescent="0.25">
      <c r="B3" s="29" t="s">
        <v>16</v>
      </c>
      <c r="C3" s="29" t="s">
        <v>95</v>
      </c>
      <c r="D3" s="29" t="s">
        <v>17</v>
      </c>
      <c r="E3" s="29" t="s">
        <v>18</v>
      </c>
      <c r="F3" s="29" t="s">
        <v>19</v>
      </c>
      <c r="G3" s="29" t="s">
        <v>96</v>
      </c>
      <c r="I3" t="s">
        <v>97</v>
      </c>
      <c r="L3" s="29" t="s">
        <v>98</v>
      </c>
      <c r="M3" s="89" t="s">
        <v>99</v>
      </c>
    </row>
    <row r="4" spans="2:18" x14ac:dyDescent="0.25">
      <c r="B4" s="27">
        <v>36892</v>
      </c>
      <c r="C4" s="28" t="s">
        <v>100</v>
      </c>
      <c r="D4">
        <v>400</v>
      </c>
      <c r="E4" s="90">
        <f>D4*8</f>
        <v>3200</v>
      </c>
      <c r="F4" s="91">
        <f>Model!E12</f>
        <v>42.934999999999995</v>
      </c>
      <c r="G4" s="32">
        <f t="shared" ref="G4:G34" si="0">E4*F4</f>
        <v>137391.99999999997</v>
      </c>
      <c r="I4" s="99">
        <v>22263</v>
      </c>
      <c r="L4" s="27">
        <f t="shared" ref="L4:L34" si="1">B4</f>
        <v>36892</v>
      </c>
      <c r="M4" s="100">
        <f>SUM(G4:$G$34)/SUM(I4:$I$34)</f>
        <v>5.6172355984832345</v>
      </c>
      <c r="R4" t="s">
        <v>101</v>
      </c>
    </row>
    <row r="5" spans="2:18" x14ac:dyDescent="0.25">
      <c r="B5" s="27">
        <v>36893</v>
      </c>
      <c r="C5" s="28" t="s">
        <v>100</v>
      </c>
      <c r="D5">
        <v>400</v>
      </c>
      <c r="E5" s="90">
        <f t="shared" ref="E5:E34" si="2">D5*8</f>
        <v>3200</v>
      </c>
      <c r="F5" s="91">
        <f>Model!E13</f>
        <v>45.65625</v>
      </c>
      <c r="G5" s="32">
        <f t="shared" si="0"/>
        <v>146100</v>
      </c>
      <c r="I5" s="99">
        <f>I4</f>
        <v>22263</v>
      </c>
      <c r="L5" s="27">
        <f t="shared" si="1"/>
        <v>36893</v>
      </c>
      <c r="M5" s="92">
        <f>SUM(G5:$G$34)/SUM(I5:$I$34)</f>
        <v>5.5987662639057332</v>
      </c>
      <c r="O5" t="s">
        <v>102</v>
      </c>
      <c r="R5" t="s">
        <v>103</v>
      </c>
    </row>
    <row r="6" spans="2:18" x14ac:dyDescent="0.25">
      <c r="B6" s="27">
        <v>36894</v>
      </c>
      <c r="C6" s="28" t="s">
        <v>100</v>
      </c>
      <c r="D6">
        <v>400</v>
      </c>
      <c r="E6" s="90">
        <f t="shared" si="2"/>
        <v>3200</v>
      </c>
      <c r="F6" s="91">
        <f>Model!E14</f>
        <v>42.957499999999996</v>
      </c>
      <c r="G6" s="32">
        <f t="shared" si="0"/>
        <v>137464</v>
      </c>
      <c r="I6" s="99">
        <f t="shared" ref="I6:I34" si="3">I5</f>
        <v>22263</v>
      </c>
      <c r="L6" s="27">
        <f t="shared" si="1"/>
        <v>36894</v>
      </c>
      <c r="M6" s="92">
        <f>SUM(G6:$G$34)/SUM(I6:$I$34)</f>
        <v>5.5655355181861976</v>
      </c>
      <c r="O6" t="s">
        <v>104</v>
      </c>
    </row>
    <row r="7" spans="2:18" x14ac:dyDescent="0.25">
      <c r="B7" s="27">
        <v>36895</v>
      </c>
      <c r="C7" s="28" t="s">
        <v>105</v>
      </c>
      <c r="D7">
        <v>400</v>
      </c>
      <c r="E7" s="90">
        <f t="shared" si="2"/>
        <v>3200</v>
      </c>
      <c r="F7" s="91">
        <f>Model!E15</f>
        <v>42.055</v>
      </c>
      <c r="G7" s="32">
        <f t="shared" si="0"/>
        <v>134576</v>
      </c>
      <c r="I7" s="99">
        <f t="shared" si="3"/>
        <v>22263</v>
      </c>
      <c r="L7" s="27">
        <f t="shared" si="1"/>
        <v>36895</v>
      </c>
      <c r="M7" s="92">
        <f>SUM(G7:$G$34)/SUM(I7:$I$34)</f>
        <v>5.5437850116464862</v>
      </c>
    </row>
    <row r="8" spans="2:18" x14ac:dyDescent="0.25">
      <c r="B8" s="27">
        <v>36896</v>
      </c>
      <c r="C8" s="28" t="s">
        <v>105</v>
      </c>
      <c r="D8">
        <v>400</v>
      </c>
      <c r="E8" s="90">
        <f t="shared" si="2"/>
        <v>3200</v>
      </c>
      <c r="F8" s="91">
        <f>Model!E16</f>
        <v>42.344999999999999</v>
      </c>
      <c r="G8" s="32">
        <f t="shared" si="0"/>
        <v>135504</v>
      </c>
      <c r="I8" s="99">
        <f t="shared" si="3"/>
        <v>22263</v>
      </c>
      <c r="L8" s="27">
        <f t="shared" si="1"/>
        <v>36896</v>
      </c>
      <c r="M8" s="92">
        <f>SUM(G8:$G$34)/SUM(I8:$I$34)</f>
        <v>5.5252278735187597</v>
      </c>
    </row>
    <row r="9" spans="2:18" x14ac:dyDescent="0.25">
      <c r="B9" s="27">
        <v>36897</v>
      </c>
      <c r="C9" s="28" t="s">
        <v>105</v>
      </c>
      <c r="D9">
        <v>400</v>
      </c>
      <c r="E9" s="90">
        <f t="shared" si="2"/>
        <v>3200</v>
      </c>
      <c r="F9" s="91">
        <f>Model!E17</f>
        <v>40.913749999999993</v>
      </c>
      <c r="G9" s="32">
        <f t="shared" ref="G9:G16" si="4">E9*F9</f>
        <v>130923.99999999997</v>
      </c>
      <c r="I9" s="99">
        <f t="shared" si="3"/>
        <v>22263</v>
      </c>
      <c r="L9" s="27">
        <f t="shared" ref="L9:L16" si="5">B9</f>
        <v>36897</v>
      </c>
      <c r="M9" s="92">
        <f>SUM(G9:$G$34)/SUM(I9:$I$34)</f>
        <v>5.5036400512751404</v>
      </c>
    </row>
    <row r="10" spans="2:18" x14ac:dyDescent="0.25">
      <c r="B10" s="27">
        <v>36898</v>
      </c>
      <c r="C10" s="28" t="s">
        <v>105</v>
      </c>
      <c r="D10">
        <v>400</v>
      </c>
      <c r="E10" s="90">
        <f t="shared" si="2"/>
        <v>3200</v>
      </c>
      <c r="F10" s="91">
        <f>Model!E18</f>
        <v>39.63000000000001</v>
      </c>
      <c r="G10" s="32">
        <f t="shared" si="4"/>
        <v>126816.00000000003</v>
      </c>
      <c r="I10" s="99">
        <f t="shared" si="3"/>
        <v>22263</v>
      </c>
      <c r="L10" s="27">
        <f t="shared" si="5"/>
        <v>36898</v>
      </c>
      <c r="M10" s="92">
        <f>SUM(G10:$G$34)/SUM(I10:$I$34)</f>
        <v>5.48855410322059</v>
      </c>
    </row>
    <row r="11" spans="2:18" x14ac:dyDescent="0.25">
      <c r="B11" s="27">
        <v>36899</v>
      </c>
      <c r="C11" s="28" t="s">
        <v>105</v>
      </c>
      <c r="D11">
        <v>400</v>
      </c>
      <c r="E11" s="90">
        <f t="shared" si="2"/>
        <v>3200</v>
      </c>
      <c r="F11" s="91">
        <f>Model!E19</f>
        <v>45.094999999999999</v>
      </c>
      <c r="G11" s="32">
        <f t="shared" si="4"/>
        <v>144304</v>
      </c>
      <c r="I11" s="99">
        <f t="shared" si="3"/>
        <v>22263</v>
      </c>
      <c r="L11" s="27">
        <f t="shared" si="5"/>
        <v>36899</v>
      </c>
      <c r="M11" s="92">
        <f>SUM(G11:$G$34)/SUM(I11:$I$34)</f>
        <v>5.4798993846292054</v>
      </c>
    </row>
    <row r="12" spans="2:18" x14ac:dyDescent="0.25">
      <c r="B12" s="27">
        <v>36900</v>
      </c>
      <c r="C12" s="28" t="s">
        <v>105</v>
      </c>
      <c r="D12">
        <v>400</v>
      </c>
      <c r="E12" s="90">
        <f t="shared" si="2"/>
        <v>3200</v>
      </c>
      <c r="F12" s="91">
        <f>Model!E20</f>
        <v>44.454999999999998</v>
      </c>
      <c r="G12" s="32">
        <f t="shared" si="4"/>
        <v>142256</v>
      </c>
      <c r="I12" s="99">
        <f t="shared" si="3"/>
        <v>22263</v>
      </c>
      <c r="L12" s="27">
        <f t="shared" si="5"/>
        <v>36900</v>
      </c>
      <c r="M12" s="92">
        <f>SUM(G12:$G$34)/SUM(I12:$I$34)</f>
        <v>5.436339100359536</v>
      </c>
    </row>
    <row r="13" spans="2:18" x14ac:dyDescent="0.25">
      <c r="B13" s="27">
        <v>36901</v>
      </c>
      <c r="C13" s="28" t="s">
        <v>105</v>
      </c>
      <c r="D13">
        <v>400</v>
      </c>
      <c r="E13" s="90">
        <f t="shared" si="2"/>
        <v>3200</v>
      </c>
      <c r="F13" s="91">
        <f>Model!E21</f>
        <v>44.476249999999993</v>
      </c>
      <c r="G13" s="32">
        <f t="shared" si="4"/>
        <v>142323.99999999997</v>
      </c>
      <c r="I13" s="99">
        <f t="shared" si="3"/>
        <v>22263</v>
      </c>
      <c r="L13" s="27">
        <f t="shared" si="5"/>
        <v>36901</v>
      </c>
      <c r="M13" s="92">
        <f>SUM(G13:$G$34)/SUM(I13:$I$34)</f>
        <v>5.3930002082542172</v>
      </c>
    </row>
    <row r="14" spans="2:18" x14ac:dyDescent="0.25">
      <c r="B14" s="27">
        <v>36902</v>
      </c>
      <c r="C14" s="28" t="s">
        <v>105</v>
      </c>
      <c r="D14">
        <v>400</v>
      </c>
      <c r="E14" s="90">
        <f t="shared" si="2"/>
        <v>3200</v>
      </c>
      <c r="F14" s="91">
        <f>Model!E22</f>
        <v>41.46875</v>
      </c>
      <c r="G14" s="32">
        <f t="shared" si="4"/>
        <v>132700</v>
      </c>
      <c r="I14" s="99">
        <f t="shared" si="3"/>
        <v>22263</v>
      </c>
      <c r="L14" s="27">
        <f t="shared" si="5"/>
        <v>36902</v>
      </c>
      <c r="M14" s="92">
        <f>SUM(G14:$G$34)/SUM(I14:$I$34)</f>
        <v>5.3453883552253041</v>
      </c>
    </row>
    <row r="15" spans="2:18" x14ac:dyDescent="0.25">
      <c r="B15" s="27">
        <v>36903</v>
      </c>
      <c r="C15" s="28" t="s">
        <v>105</v>
      </c>
      <c r="D15">
        <v>400</v>
      </c>
      <c r="E15" s="90">
        <f t="shared" si="2"/>
        <v>3200</v>
      </c>
      <c r="F15" s="91">
        <f>Model!E23</f>
        <v>41.885000000000005</v>
      </c>
      <c r="G15" s="32">
        <f t="shared" si="4"/>
        <v>134032.00000000003</v>
      </c>
      <c r="I15" s="99">
        <f t="shared" si="3"/>
        <v>22263</v>
      </c>
      <c r="L15" s="27">
        <f t="shared" si="5"/>
        <v>36903</v>
      </c>
      <c r="M15" s="92">
        <f>SUM(G15:$G$34)/SUM(I15:$I$34)</f>
        <v>5.3146296545838387</v>
      </c>
    </row>
    <row r="16" spans="2:18" x14ac:dyDescent="0.25">
      <c r="B16" s="27">
        <v>36904</v>
      </c>
      <c r="C16" s="28" t="s">
        <v>105</v>
      </c>
      <c r="D16">
        <v>400</v>
      </c>
      <c r="E16" s="90">
        <f t="shared" si="2"/>
        <v>3200</v>
      </c>
      <c r="F16" s="91">
        <f>Model!E24</f>
        <v>39.781249999999993</v>
      </c>
      <c r="G16" s="32">
        <f t="shared" si="4"/>
        <v>127299.99999999997</v>
      </c>
      <c r="I16" s="99">
        <f t="shared" si="3"/>
        <v>22263</v>
      </c>
      <c r="L16" s="27">
        <f t="shared" si="5"/>
        <v>36904</v>
      </c>
      <c r="M16" s="92">
        <f>SUM(G16:$G$34)/SUM(I16:$I$34)</f>
        <v>5.2774842374768616</v>
      </c>
    </row>
    <row r="17" spans="2:13" x14ac:dyDescent="0.25">
      <c r="B17" s="27">
        <v>36905</v>
      </c>
      <c r="C17" s="28" t="s">
        <v>100</v>
      </c>
      <c r="D17">
        <v>400</v>
      </c>
      <c r="E17" s="90">
        <f t="shared" si="2"/>
        <v>3200</v>
      </c>
      <c r="F17" s="91">
        <f>Model!E25</f>
        <v>40.808749999999996</v>
      </c>
      <c r="G17" s="32">
        <f t="shared" si="0"/>
        <v>130587.99999999999</v>
      </c>
      <c r="I17" s="99">
        <f t="shared" si="3"/>
        <v>22263</v>
      </c>
      <c r="L17" s="27">
        <f t="shared" si="1"/>
        <v>36905</v>
      </c>
      <c r="M17" s="92">
        <f>SUM(G17:$G$34)/SUM(I17:$I$34)</f>
        <v>5.2530107253190392</v>
      </c>
    </row>
    <row r="18" spans="2:13" x14ac:dyDescent="0.25">
      <c r="B18" s="27">
        <v>36906</v>
      </c>
      <c r="C18" s="28" t="s">
        <v>100</v>
      </c>
      <c r="D18">
        <v>400</v>
      </c>
      <c r="E18" s="90">
        <f t="shared" si="2"/>
        <v>3200</v>
      </c>
      <c r="F18" s="91">
        <f>Model!E26</f>
        <v>41.341250000000002</v>
      </c>
      <c r="G18" s="32">
        <f t="shared" si="0"/>
        <v>132292</v>
      </c>
      <c r="I18" s="99">
        <f t="shared" si="3"/>
        <v>22263</v>
      </c>
      <c r="L18" s="27">
        <f t="shared" si="1"/>
        <v>36906</v>
      </c>
      <c r="M18" s="92">
        <f>SUM(G18:$G$34)/SUM(I18:$I$34)</f>
        <v>5.2169703887484111</v>
      </c>
    </row>
    <row r="19" spans="2:13" x14ac:dyDescent="0.25">
      <c r="B19" s="27">
        <v>36907</v>
      </c>
      <c r="C19" s="28" t="s">
        <v>100</v>
      </c>
      <c r="D19">
        <v>400</v>
      </c>
      <c r="E19" s="90">
        <f t="shared" si="2"/>
        <v>3200</v>
      </c>
      <c r="F19" s="91">
        <f>Model!E27</f>
        <v>41.47</v>
      </c>
      <c r="G19" s="32">
        <f t="shared" si="0"/>
        <v>132704</v>
      </c>
      <c r="I19" s="99">
        <f t="shared" si="3"/>
        <v>22263</v>
      </c>
      <c r="L19" s="27">
        <f t="shared" si="1"/>
        <v>36907</v>
      </c>
      <c r="M19" s="92">
        <f>SUM(G19:$G$34)/SUM(I19:$I$34)</f>
        <v>5.1716412882360867</v>
      </c>
    </row>
    <row r="20" spans="2:13" x14ac:dyDescent="0.25">
      <c r="B20" s="27">
        <v>36908</v>
      </c>
      <c r="C20" s="28" t="s">
        <v>100</v>
      </c>
      <c r="D20">
        <v>400</v>
      </c>
      <c r="E20" s="90">
        <f t="shared" si="2"/>
        <v>3200</v>
      </c>
      <c r="F20" s="91">
        <f>Model!E28</f>
        <v>40.824999999999996</v>
      </c>
      <c r="G20" s="32">
        <f t="shared" si="0"/>
        <v>130639.99999999999</v>
      </c>
      <c r="I20" s="99">
        <f t="shared" si="3"/>
        <v>22263</v>
      </c>
      <c r="L20" s="27">
        <f t="shared" si="1"/>
        <v>36908</v>
      </c>
      <c r="M20" s="92">
        <f>SUM(G20:$G$34)/SUM(I20:$I$34)</f>
        <v>5.1190345715611851</v>
      </c>
    </row>
    <row r="21" spans="2:13" x14ac:dyDescent="0.25">
      <c r="B21" s="27">
        <v>36909</v>
      </c>
      <c r="C21" s="28" t="s">
        <v>100</v>
      </c>
      <c r="D21">
        <v>400</v>
      </c>
      <c r="E21" s="90">
        <f t="shared" si="2"/>
        <v>3200</v>
      </c>
      <c r="F21" s="91">
        <f>Model!E29</f>
        <v>39.798749999999998</v>
      </c>
      <c r="G21" s="32">
        <f t="shared" si="0"/>
        <v>127356</v>
      </c>
      <c r="I21" s="99">
        <f t="shared" si="3"/>
        <v>22263</v>
      </c>
      <c r="L21" s="27">
        <f t="shared" si="1"/>
        <v>36909</v>
      </c>
      <c r="M21" s="92">
        <f>SUM(G21:$G$34)/SUM(I21:$I$34)</f>
        <v>5.0655347437452276</v>
      </c>
    </row>
    <row r="22" spans="2:13" x14ac:dyDescent="0.25">
      <c r="B22" s="27">
        <v>36910</v>
      </c>
      <c r="C22" s="28" t="s">
        <v>105</v>
      </c>
      <c r="D22">
        <v>400</v>
      </c>
      <c r="E22" s="90">
        <f t="shared" si="2"/>
        <v>3200</v>
      </c>
      <c r="F22" s="91">
        <f>Model!E30</f>
        <v>32.120000000000005</v>
      </c>
      <c r="G22" s="32">
        <f t="shared" si="0"/>
        <v>102784.00000000001</v>
      </c>
      <c r="I22" s="99">
        <f t="shared" si="3"/>
        <v>22263</v>
      </c>
      <c r="L22" s="27">
        <f t="shared" si="1"/>
        <v>36910</v>
      </c>
      <c r="M22" s="92">
        <f>SUM(G22:$G$34)/SUM(I22:$I$34)</f>
        <v>5.0151510439881282</v>
      </c>
    </row>
    <row r="23" spans="2:13" x14ac:dyDescent="0.25">
      <c r="B23" s="27">
        <v>36911</v>
      </c>
      <c r="C23" s="28" t="s">
        <v>105</v>
      </c>
      <c r="D23">
        <v>400</v>
      </c>
      <c r="E23" s="90">
        <f t="shared" si="2"/>
        <v>3200</v>
      </c>
      <c r="F23" s="91">
        <f>Model!E31</f>
        <v>37.5</v>
      </c>
      <c r="G23" s="32">
        <f t="shared" si="0"/>
        <v>120000</v>
      </c>
      <c r="I23" s="99">
        <f t="shared" si="3"/>
        <v>22263</v>
      </c>
      <c r="L23" s="27">
        <f t="shared" si="1"/>
        <v>36911</v>
      </c>
      <c r="M23" s="92">
        <f>SUM(G23:$G$34)/SUM(I23:$I$34)</f>
        <v>5.0483462845678178</v>
      </c>
    </row>
    <row r="24" spans="2:13" x14ac:dyDescent="0.25">
      <c r="B24" s="27">
        <v>36912</v>
      </c>
      <c r="C24" s="28" t="s">
        <v>100</v>
      </c>
      <c r="D24">
        <v>400</v>
      </c>
      <c r="E24" s="90">
        <f t="shared" si="2"/>
        <v>3200</v>
      </c>
      <c r="F24" s="91">
        <f>Model!E32</f>
        <v>38.307500000000005</v>
      </c>
      <c r="G24" s="32">
        <f t="shared" si="0"/>
        <v>122584.00000000001</v>
      </c>
      <c r="I24" s="99">
        <f t="shared" si="3"/>
        <v>22263</v>
      </c>
      <c r="L24" s="27">
        <f t="shared" si="1"/>
        <v>36912</v>
      </c>
      <c r="M24" s="92">
        <f>SUM(G24:$G$34)/SUM(I24:$I$34)</f>
        <v>5.0172769331912308</v>
      </c>
    </row>
    <row r="25" spans="2:13" x14ac:dyDescent="0.25">
      <c r="B25" s="27">
        <v>36913</v>
      </c>
      <c r="C25" s="28" t="s">
        <v>100</v>
      </c>
      <c r="D25">
        <v>400</v>
      </c>
      <c r="E25" s="90">
        <f t="shared" si="2"/>
        <v>3200</v>
      </c>
      <c r="F25" s="91">
        <f>Model!E33</f>
        <v>37.052500000000002</v>
      </c>
      <c r="G25" s="32">
        <f t="shared" si="0"/>
        <v>118568</v>
      </c>
      <c r="I25" s="99">
        <f t="shared" si="3"/>
        <v>22263</v>
      </c>
      <c r="L25" s="27">
        <f t="shared" si="1"/>
        <v>36913</v>
      </c>
      <c r="M25" s="92">
        <f>SUM(G25:$G$34)/SUM(I25:$I$34)</f>
        <v>4.9683870098369489</v>
      </c>
    </row>
    <row r="26" spans="2:13" x14ac:dyDescent="0.25">
      <c r="B26" s="27">
        <v>36914</v>
      </c>
      <c r="C26" s="28" t="s">
        <v>100</v>
      </c>
      <c r="D26">
        <v>400</v>
      </c>
      <c r="E26" s="90">
        <f t="shared" si="2"/>
        <v>3200</v>
      </c>
      <c r="F26" s="91">
        <f>Model!E34</f>
        <v>35.791249999999998</v>
      </c>
      <c r="G26" s="32">
        <f t="shared" si="0"/>
        <v>114532</v>
      </c>
      <c r="I26" s="99">
        <f t="shared" si="3"/>
        <v>22263</v>
      </c>
      <c r="L26" s="27">
        <f t="shared" si="1"/>
        <v>36914</v>
      </c>
      <c r="M26" s="92">
        <f>SUM(G26:$G$34)/SUM(I26:$I$34)</f>
        <v>4.9286758797606396</v>
      </c>
    </row>
    <row r="27" spans="2:13" x14ac:dyDescent="0.25">
      <c r="B27" s="27">
        <v>36915</v>
      </c>
      <c r="C27" s="28" t="s">
        <v>100</v>
      </c>
      <c r="D27">
        <v>400</v>
      </c>
      <c r="E27" s="90">
        <f t="shared" si="2"/>
        <v>3200</v>
      </c>
      <c r="F27" s="91">
        <f>Model!E35</f>
        <v>35.659999999999997</v>
      </c>
      <c r="G27" s="32">
        <f t="shared" si="0"/>
        <v>114111.99999999999</v>
      </c>
      <c r="I27" s="99">
        <f t="shared" si="3"/>
        <v>22263</v>
      </c>
      <c r="L27" s="27">
        <f t="shared" si="1"/>
        <v>36915</v>
      </c>
      <c r="M27" s="92">
        <f>SUM(G27:$G$34)/SUM(I27:$I$34)</f>
        <v>4.901697884382159</v>
      </c>
    </row>
    <row r="28" spans="2:13" x14ac:dyDescent="0.25">
      <c r="B28" s="27">
        <v>36916</v>
      </c>
      <c r="C28" s="28" t="s">
        <v>100</v>
      </c>
      <c r="D28">
        <v>400</v>
      </c>
      <c r="E28" s="90">
        <f t="shared" si="2"/>
        <v>3200</v>
      </c>
      <c r="F28" s="91">
        <f>Model!E36</f>
        <v>38.811250000000001</v>
      </c>
      <c r="G28" s="32">
        <f t="shared" si="0"/>
        <v>124196</v>
      </c>
      <c r="I28" s="99">
        <f t="shared" si="3"/>
        <v>22263</v>
      </c>
      <c r="L28" s="27">
        <f t="shared" si="1"/>
        <v>36916</v>
      </c>
      <c r="M28" s="92">
        <f>SUM(G28:$G$34)/SUM(I28:$I$34)</f>
        <v>4.8697069448989678</v>
      </c>
    </row>
    <row r="29" spans="2:13" x14ac:dyDescent="0.25">
      <c r="B29" s="27">
        <v>36917</v>
      </c>
      <c r="C29" s="28" t="s">
        <v>105</v>
      </c>
      <c r="D29">
        <v>400</v>
      </c>
      <c r="E29" s="90">
        <f t="shared" si="2"/>
        <v>3200</v>
      </c>
      <c r="F29" s="91">
        <f>Model!E37</f>
        <v>37.477499999999999</v>
      </c>
      <c r="G29" s="32">
        <f t="shared" si="0"/>
        <v>119928</v>
      </c>
      <c r="I29" s="99">
        <f t="shared" si="3"/>
        <v>22263</v>
      </c>
      <c r="L29" s="27">
        <f t="shared" si="1"/>
        <v>36917</v>
      </c>
      <c r="M29" s="92">
        <f>SUM(G29:$G$34)/SUM(I29:$I$34)</f>
        <v>4.7515608857746034</v>
      </c>
    </row>
    <row r="30" spans="2:13" x14ac:dyDescent="0.25">
      <c r="B30" s="27">
        <v>36918</v>
      </c>
      <c r="C30" s="28" t="s">
        <v>105</v>
      </c>
      <c r="D30">
        <v>400</v>
      </c>
      <c r="E30" s="90">
        <f t="shared" si="2"/>
        <v>3200</v>
      </c>
      <c r="F30" s="91">
        <f>Model!E38</f>
        <v>30.903750000000002</v>
      </c>
      <c r="G30" s="32">
        <f t="shared" si="0"/>
        <v>98892</v>
      </c>
      <c r="I30" s="99">
        <f t="shared" si="3"/>
        <v>22263</v>
      </c>
      <c r="L30" s="27">
        <f t="shared" si="1"/>
        <v>36918</v>
      </c>
      <c r="M30" s="92">
        <f>SUM(G30:$G$34)/SUM(I30:$I$34)</f>
        <v>4.6244980460854332</v>
      </c>
    </row>
    <row r="31" spans="2:13" x14ac:dyDescent="0.25">
      <c r="B31" s="27">
        <v>36919</v>
      </c>
      <c r="C31" s="28" t="s">
        <v>105</v>
      </c>
      <c r="D31">
        <v>400</v>
      </c>
      <c r="E31" s="90">
        <f t="shared" si="2"/>
        <v>3200</v>
      </c>
      <c r="F31" s="91">
        <f>Model!E39</f>
        <v>30.951250000000002</v>
      </c>
      <c r="G31" s="32">
        <f t="shared" si="0"/>
        <v>99044</v>
      </c>
      <c r="I31" s="99">
        <f t="shared" si="3"/>
        <v>22263</v>
      </c>
      <c r="L31" s="27">
        <f t="shared" si="1"/>
        <v>36919</v>
      </c>
      <c r="M31" s="92">
        <f>SUM(G31:$G$34)/SUM(I31:$I$34)</f>
        <v>4.6701253200377311</v>
      </c>
    </row>
    <row r="32" spans="2:13" x14ac:dyDescent="0.25">
      <c r="B32" s="27">
        <v>36920</v>
      </c>
      <c r="C32" s="28" t="s">
        <v>100</v>
      </c>
      <c r="D32">
        <v>400</v>
      </c>
      <c r="E32" s="90">
        <f t="shared" si="2"/>
        <v>3200</v>
      </c>
      <c r="F32" s="91">
        <f>Model!E40</f>
        <v>35.126249999999999</v>
      </c>
      <c r="G32" s="32">
        <f t="shared" si="0"/>
        <v>112404</v>
      </c>
      <c r="I32" s="99">
        <f t="shared" si="3"/>
        <v>22263</v>
      </c>
      <c r="L32" s="27">
        <f t="shared" si="1"/>
        <v>36920</v>
      </c>
      <c r="M32" s="92">
        <f>SUM(G32:$G$34)/SUM(I32:$I$34)</f>
        <v>4.743894952761682</v>
      </c>
    </row>
    <row r="33" spans="2:13" x14ac:dyDescent="0.25">
      <c r="B33" s="27">
        <v>36921</v>
      </c>
      <c r="C33" s="28" t="s">
        <v>100</v>
      </c>
      <c r="D33">
        <v>400</v>
      </c>
      <c r="E33" s="90">
        <f t="shared" si="2"/>
        <v>3200</v>
      </c>
      <c r="F33" s="91">
        <f>Model!E41</f>
        <v>34.936250000000001</v>
      </c>
      <c r="G33" s="32">
        <f t="shared" si="0"/>
        <v>111796</v>
      </c>
      <c r="I33" s="99">
        <f t="shared" si="3"/>
        <v>22263</v>
      </c>
      <c r="L33" s="27">
        <f t="shared" si="1"/>
        <v>36921</v>
      </c>
      <c r="M33" s="92">
        <f>SUM(G33:$G$34)/SUM(I33:$I$34)</f>
        <v>4.5913848088757128</v>
      </c>
    </row>
    <row r="34" spans="2:13" x14ac:dyDescent="0.25">
      <c r="B34" s="27">
        <v>36922</v>
      </c>
      <c r="C34" s="28" t="s">
        <v>105</v>
      </c>
      <c r="D34">
        <v>400</v>
      </c>
      <c r="E34" s="93">
        <f t="shared" si="2"/>
        <v>3200</v>
      </c>
      <c r="F34" s="97">
        <f>Model!E42</f>
        <v>28.95</v>
      </c>
      <c r="G34" s="33">
        <f t="shared" si="0"/>
        <v>92640</v>
      </c>
      <c r="I34" s="99">
        <f t="shared" si="3"/>
        <v>22263</v>
      </c>
      <c r="L34" s="27">
        <f t="shared" si="1"/>
        <v>36922</v>
      </c>
      <c r="M34" s="94">
        <f>SUM(G34:$G$34)/SUM(I34:$I$34)</f>
        <v>4.1611642635763371</v>
      </c>
    </row>
    <row r="35" spans="2:13" x14ac:dyDescent="0.25">
      <c r="B35" s="27"/>
      <c r="E35" s="90">
        <f>SUM(E4:E34)</f>
        <v>99200</v>
      </c>
      <c r="F35" s="95">
        <f>G35/E35</f>
        <v>39.080161290322579</v>
      </c>
      <c r="G35" s="90">
        <f>SUM(G4:G34)</f>
        <v>3876752</v>
      </c>
      <c r="I35" s="32">
        <f>SUM(I4:I34)</f>
        <v>690153</v>
      </c>
      <c r="J35" s="32"/>
      <c r="M35" s="103">
        <f>AVERAGE(M4:M34)</f>
        <v>5.1357273334229809</v>
      </c>
    </row>
    <row r="36" spans="2:13" x14ac:dyDescent="0.25">
      <c r="B36" s="27"/>
      <c r="G36" s="101">
        <f>(30.14-F34)*E34</f>
        <v>3808.0000000000041</v>
      </c>
    </row>
    <row r="37" spans="2:13" x14ac:dyDescent="0.25">
      <c r="G37" s="102">
        <f>G35+G36</f>
        <v>3880560</v>
      </c>
    </row>
    <row r="38" spans="2:13" ht="17.399999999999999" x14ac:dyDescent="0.3">
      <c r="D38" s="96" t="s">
        <v>106</v>
      </c>
    </row>
    <row r="39" spans="2:13" x14ac:dyDescent="0.25">
      <c r="K39" s="87"/>
    </row>
    <row r="41" spans="2:13" x14ac:dyDescent="0.25">
      <c r="K41" s="87"/>
    </row>
  </sheetData>
  <pageMargins left="0.75" right="0.75" top="1" bottom="1" header="0.5" footer="0.5"/>
  <pageSetup scale="5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21"/>
  <sheetViews>
    <sheetView topLeftCell="A714" workbookViewId="0">
      <selection activeCell="E721" sqref="E721"/>
    </sheetView>
  </sheetViews>
  <sheetFormatPr defaultRowHeight="13.2" x14ac:dyDescent="0.25"/>
  <cols>
    <col min="1" max="1" width="15.33203125" bestFit="1" customWidth="1"/>
    <col min="2" max="2" width="18.6640625" bestFit="1" customWidth="1"/>
    <col min="3" max="3" width="6" bestFit="1" customWidth="1"/>
    <col min="4" max="4" width="14.6640625" bestFit="1" customWidth="1"/>
  </cols>
  <sheetData>
    <row r="1" spans="1:5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25">
      <c r="A2" s="88">
        <v>36892</v>
      </c>
      <c r="B2" t="s">
        <v>94</v>
      </c>
      <c r="C2">
        <v>23800</v>
      </c>
      <c r="D2">
        <v>49.3</v>
      </c>
    </row>
    <row r="3" spans="1:5" x14ac:dyDescent="0.25">
      <c r="A3" s="88">
        <v>36892.041666666664</v>
      </c>
      <c r="B3" t="s">
        <v>94</v>
      </c>
      <c r="C3">
        <v>23800</v>
      </c>
      <c r="D3">
        <v>42.18</v>
      </c>
    </row>
    <row r="4" spans="1:5" x14ac:dyDescent="0.25">
      <c r="A4" s="88">
        <v>36892.083333333336</v>
      </c>
      <c r="B4" t="s">
        <v>94</v>
      </c>
      <c r="C4">
        <v>23800</v>
      </c>
      <c r="D4">
        <v>41.31</v>
      </c>
    </row>
    <row r="5" spans="1:5" x14ac:dyDescent="0.25">
      <c r="A5" s="88">
        <v>36892.125</v>
      </c>
      <c r="B5" t="s">
        <v>94</v>
      </c>
      <c r="C5">
        <v>23800</v>
      </c>
      <c r="D5">
        <v>40.549999999999997</v>
      </c>
    </row>
    <row r="6" spans="1:5" x14ac:dyDescent="0.25">
      <c r="A6" s="88">
        <v>36892.166666666664</v>
      </c>
      <c r="B6" t="s">
        <v>94</v>
      </c>
      <c r="C6">
        <v>23800</v>
      </c>
      <c r="D6">
        <v>39.880000000000003</v>
      </c>
    </row>
    <row r="7" spans="1:5" x14ac:dyDescent="0.25">
      <c r="A7" s="88">
        <v>36892.208333333336</v>
      </c>
      <c r="B7" t="s">
        <v>94</v>
      </c>
      <c r="C7">
        <v>23800</v>
      </c>
      <c r="D7">
        <v>39.6</v>
      </c>
    </row>
    <row r="8" spans="1:5" x14ac:dyDescent="0.25">
      <c r="A8" s="88">
        <v>36892.25</v>
      </c>
      <c r="B8" t="s">
        <v>94</v>
      </c>
      <c r="C8">
        <v>23800</v>
      </c>
      <c r="D8">
        <v>41.11</v>
      </c>
    </row>
    <row r="9" spans="1:5" x14ac:dyDescent="0.25">
      <c r="A9" s="88">
        <v>36892.291666666664</v>
      </c>
      <c r="B9" t="s">
        <v>94</v>
      </c>
      <c r="C9">
        <v>23800</v>
      </c>
      <c r="D9">
        <v>37.270000000000003</v>
      </c>
    </row>
    <row r="10" spans="1:5" x14ac:dyDescent="0.25">
      <c r="A10" s="88">
        <v>36892.333333333336</v>
      </c>
      <c r="B10" t="s">
        <v>94</v>
      </c>
      <c r="C10">
        <v>23800</v>
      </c>
      <c r="D10">
        <v>35.68</v>
      </c>
    </row>
    <row r="11" spans="1:5" x14ac:dyDescent="0.25">
      <c r="A11" s="88">
        <v>36892.375</v>
      </c>
      <c r="B11" t="s">
        <v>94</v>
      </c>
      <c r="C11">
        <v>23800</v>
      </c>
      <c r="D11">
        <v>37.47</v>
      </c>
    </row>
    <row r="12" spans="1:5" x14ac:dyDescent="0.25">
      <c r="A12" s="88">
        <v>36892.416666666664</v>
      </c>
      <c r="B12" t="s">
        <v>94</v>
      </c>
      <c r="C12">
        <v>23800</v>
      </c>
      <c r="D12">
        <v>37.909999999999997</v>
      </c>
    </row>
    <row r="13" spans="1:5" x14ac:dyDescent="0.25">
      <c r="A13" s="88">
        <v>36892.458333333336</v>
      </c>
      <c r="B13" t="s">
        <v>94</v>
      </c>
      <c r="C13">
        <v>23800</v>
      </c>
      <c r="D13">
        <v>47.49</v>
      </c>
    </row>
    <row r="14" spans="1:5" x14ac:dyDescent="0.25">
      <c r="A14" s="88">
        <v>36892.5</v>
      </c>
      <c r="B14" t="s">
        <v>94</v>
      </c>
      <c r="C14">
        <v>23800</v>
      </c>
      <c r="D14">
        <v>47.44</v>
      </c>
    </row>
    <row r="15" spans="1:5" x14ac:dyDescent="0.25">
      <c r="A15" s="88">
        <v>36892.541666666664</v>
      </c>
      <c r="B15" t="s">
        <v>94</v>
      </c>
      <c r="C15">
        <v>23800</v>
      </c>
      <c r="D15">
        <v>37.6</v>
      </c>
    </row>
    <row r="16" spans="1:5" x14ac:dyDescent="0.25">
      <c r="A16" s="88">
        <v>36892.583333333336</v>
      </c>
      <c r="B16" t="s">
        <v>94</v>
      </c>
      <c r="C16">
        <v>23800</v>
      </c>
      <c r="D16">
        <v>37.47</v>
      </c>
    </row>
    <row r="17" spans="1:5" x14ac:dyDescent="0.25">
      <c r="A17" s="88">
        <v>36892.625</v>
      </c>
      <c r="B17" t="s">
        <v>94</v>
      </c>
      <c r="C17">
        <v>23800</v>
      </c>
      <c r="D17">
        <v>38.18</v>
      </c>
    </row>
    <row r="18" spans="1:5" x14ac:dyDescent="0.25">
      <c r="A18" s="88">
        <v>36892.666666666664</v>
      </c>
      <c r="B18" t="s">
        <v>94</v>
      </c>
      <c r="C18">
        <v>23800</v>
      </c>
      <c r="D18">
        <v>51.68</v>
      </c>
    </row>
    <row r="19" spans="1:5" x14ac:dyDescent="0.25">
      <c r="A19" s="88">
        <v>36892.708333333336</v>
      </c>
      <c r="B19" t="s">
        <v>94</v>
      </c>
      <c r="C19">
        <v>23800</v>
      </c>
      <c r="D19">
        <v>73.84</v>
      </c>
    </row>
    <row r="20" spans="1:5" x14ac:dyDescent="0.25">
      <c r="A20" s="88">
        <v>36892.75</v>
      </c>
      <c r="B20" t="s">
        <v>94</v>
      </c>
      <c r="C20">
        <v>23800</v>
      </c>
      <c r="D20">
        <v>71.349999999999994</v>
      </c>
    </row>
    <row r="21" spans="1:5" x14ac:dyDescent="0.25">
      <c r="A21" s="88">
        <v>36892.791666666664</v>
      </c>
      <c r="B21" t="s">
        <v>94</v>
      </c>
      <c r="C21">
        <v>23800</v>
      </c>
      <c r="D21">
        <v>66.87</v>
      </c>
    </row>
    <row r="22" spans="1:5" x14ac:dyDescent="0.25">
      <c r="A22" s="88">
        <v>36892.833333333336</v>
      </c>
      <c r="B22" t="s">
        <v>94</v>
      </c>
      <c r="C22">
        <v>23800</v>
      </c>
      <c r="D22">
        <v>56.95</v>
      </c>
    </row>
    <row r="23" spans="1:5" x14ac:dyDescent="0.25">
      <c r="A23" s="88">
        <v>36892.875</v>
      </c>
      <c r="B23" t="s">
        <v>94</v>
      </c>
      <c r="C23">
        <v>23800</v>
      </c>
      <c r="D23">
        <v>57.15</v>
      </c>
    </row>
    <row r="24" spans="1:5" x14ac:dyDescent="0.25">
      <c r="A24" s="88">
        <v>36892.916666666664</v>
      </c>
      <c r="B24" t="s">
        <v>94</v>
      </c>
      <c r="C24">
        <v>23800</v>
      </c>
      <c r="D24">
        <v>47.97</v>
      </c>
    </row>
    <row r="25" spans="1:5" x14ac:dyDescent="0.25">
      <c r="A25" s="88">
        <v>36892.958333333336</v>
      </c>
      <c r="B25" t="s">
        <v>94</v>
      </c>
      <c r="C25">
        <v>23800</v>
      </c>
      <c r="D25">
        <v>49.55</v>
      </c>
      <c r="E25">
        <f>AVERAGE(D2:D8,D25)</f>
        <v>42.934999999999995</v>
      </c>
    </row>
    <row r="26" spans="1:5" x14ac:dyDescent="0.25">
      <c r="A26" s="88">
        <v>36893</v>
      </c>
      <c r="B26" t="s">
        <v>94</v>
      </c>
      <c r="C26">
        <v>23800</v>
      </c>
      <c r="D26">
        <v>42.99</v>
      </c>
    </row>
    <row r="27" spans="1:5" x14ac:dyDescent="0.25">
      <c r="A27" s="88">
        <v>36893.041666666664</v>
      </c>
      <c r="B27" t="s">
        <v>94</v>
      </c>
      <c r="C27">
        <v>23800</v>
      </c>
      <c r="D27">
        <v>41.2</v>
      </c>
    </row>
    <row r="28" spans="1:5" x14ac:dyDescent="0.25">
      <c r="A28" s="88">
        <v>36893.083333333336</v>
      </c>
      <c r="B28" t="s">
        <v>94</v>
      </c>
      <c r="C28">
        <v>23800</v>
      </c>
      <c r="D28">
        <v>42.9</v>
      </c>
    </row>
    <row r="29" spans="1:5" x14ac:dyDescent="0.25">
      <c r="A29" s="88">
        <v>36893.125</v>
      </c>
      <c r="B29" t="s">
        <v>94</v>
      </c>
      <c r="C29">
        <v>23800</v>
      </c>
      <c r="D29">
        <v>42.51</v>
      </c>
    </row>
    <row r="30" spans="1:5" x14ac:dyDescent="0.25">
      <c r="A30" s="88">
        <v>36893.166666666664</v>
      </c>
      <c r="B30" t="s">
        <v>94</v>
      </c>
      <c r="C30">
        <v>23800</v>
      </c>
      <c r="D30">
        <v>43.1</v>
      </c>
    </row>
    <row r="31" spans="1:5" x14ac:dyDescent="0.25">
      <c r="A31" s="88">
        <v>36893.208333333336</v>
      </c>
      <c r="B31" t="s">
        <v>94</v>
      </c>
      <c r="C31">
        <v>23800</v>
      </c>
      <c r="D31">
        <v>44.64</v>
      </c>
    </row>
    <row r="32" spans="1:5" x14ac:dyDescent="0.25">
      <c r="A32" s="88">
        <v>36893.25</v>
      </c>
      <c r="B32" t="s">
        <v>94</v>
      </c>
      <c r="C32">
        <v>23800</v>
      </c>
      <c r="D32">
        <v>57.06</v>
      </c>
    </row>
    <row r="33" spans="1:4" x14ac:dyDescent="0.25">
      <c r="A33" s="88">
        <v>36893.291666666664</v>
      </c>
      <c r="B33" t="s">
        <v>94</v>
      </c>
      <c r="C33">
        <v>23800</v>
      </c>
      <c r="D33">
        <v>72.92</v>
      </c>
    </row>
    <row r="34" spans="1:4" x14ac:dyDescent="0.25">
      <c r="A34" s="88">
        <v>36893.333333333336</v>
      </c>
      <c r="B34" t="s">
        <v>94</v>
      </c>
      <c r="C34">
        <v>23800</v>
      </c>
      <c r="D34">
        <v>71.83</v>
      </c>
    </row>
    <row r="35" spans="1:4" x14ac:dyDescent="0.25">
      <c r="A35" s="88">
        <v>36893.375</v>
      </c>
      <c r="B35" t="s">
        <v>94</v>
      </c>
      <c r="C35">
        <v>23800</v>
      </c>
      <c r="D35">
        <v>69.86</v>
      </c>
    </row>
    <row r="36" spans="1:4" x14ac:dyDescent="0.25">
      <c r="A36" s="88">
        <v>36893.416666666664</v>
      </c>
      <c r="B36" t="s">
        <v>94</v>
      </c>
      <c r="C36">
        <v>23800</v>
      </c>
      <c r="D36">
        <v>68.36</v>
      </c>
    </row>
    <row r="37" spans="1:4" x14ac:dyDescent="0.25">
      <c r="A37" s="88">
        <v>36893.458333333336</v>
      </c>
      <c r="B37" t="s">
        <v>94</v>
      </c>
      <c r="C37">
        <v>23800</v>
      </c>
      <c r="D37">
        <v>60.73</v>
      </c>
    </row>
    <row r="38" spans="1:4" x14ac:dyDescent="0.25">
      <c r="A38" s="88">
        <v>36893.5</v>
      </c>
      <c r="B38" t="s">
        <v>94</v>
      </c>
      <c r="C38">
        <v>23800</v>
      </c>
      <c r="D38">
        <v>59.63</v>
      </c>
    </row>
    <row r="39" spans="1:4" x14ac:dyDescent="0.25">
      <c r="A39" s="88">
        <v>36893.541666666664</v>
      </c>
      <c r="B39" t="s">
        <v>94</v>
      </c>
      <c r="C39">
        <v>23800</v>
      </c>
      <c r="D39">
        <v>56.47</v>
      </c>
    </row>
    <row r="40" spans="1:4" x14ac:dyDescent="0.25">
      <c r="A40" s="88">
        <v>36893.583333333336</v>
      </c>
      <c r="B40" t="s">
        <v>94</v>
      </c>
      <c r="C40">
        <v>23800</v>
      </c>
      <c r="D40">
        <v>56.31</v>
      </c>
    </row>
    <row r="41" spans="1:4" x14ac:dyDescent="0.25">
      <c r="A41" s="88">
        <v>36893.625</v>
      </c>
      <c r="B41" t="s">
        <v>94</v>
      </c>
      <c r="C41">
        <v>23800</v>
      </c>
      <c r="D41">
        <v>56.26</v>
      </c>
    </row>
    <row r="42" spans="1:4" x14ac:dyDescent="0.25">
      <c r="A42" s="88">
        <v>36893.666666666664</v>
      </c>
      <c r="B42" t="s">
        <v>94</v>
      </c>
      <c r="C42">
        <v>23800</v>
      </c>
      <c r="D42">
        <v>71.239999999999995</v>
      </c>
    </row>
    <row r="43" spans="1:4" x14ac:dyDescent="0.25">
      <c r="A43" s="88">
        <v>36893.708333333336</v>
      </c>
      <c r="B43" t="s">
        <v>94</v>
      </c>
      <c r="C43">
        <v>23800</v>
      </c>
      <c r="D43">
        <v>84.58</v>
      </c>
    </row>
    <row r="44" spans="1:4" x14ac:dyDescent="0.25">
      <c r="A44" s="88">
        <v>36893.75</v>
      </c>
      <c r="B44" t="s">
        <v>94</v>
      </c>
      <c r="C44">
        <v>23800</v>
      </c>
      <c r="D44">
        <v>75.08</v>
      </c>
    </row>
    <row r="45" spans="1:4" x14ac:dyDescent="0.25">
      <c r="A45" s="88">
        <v>36893.791666666664</v>
      </c>
      <c r="B45" t="s">
        <v>94</v>
      </c>
      <c r="C45">
        <v>23800</v>
      </c>
      <c r="D45">
        <v>70.75</v>
      </c>
    </row>
    <row r="46" spans="1:4" x14ac:dyDescent="0.25">
      <c r="A46" s="88">
        <v>36893.833333333336</v>
      </c>
      <c r="B46" t="s">
        <v>94</v>
      </c>
      <c r="C46">
        <v>23800</v>
      </c>
      <c r="D46">
        <v>65.86</v>
      </c>
    </row>
    <row r="47" spans="1:4" x14ac:dyDescent="0.25">
      <c r="A47" s="88">
        <v>36893.875</v>
      </c>
      <c r="B47" t="s">
        <v>94</v>
      </c>
      <c r="C47">
        <v>23800</v>
      </c>
      <c r="D47">
        <v>58.25</v>
      </c>
    </row>
    <row r="48" spans="1:4" x14ac:dyDescent="0.25">
      <c r="A48" s="88">
        <v>36893.916666666664</v>
      </c>
      <c r="B48" t="s">
        <v>94</v>
      </c>
      <c r="C48">
        <v>23800</v>
      </c>
      <c r="D48">
        <v>50.09</v>
      </c>
    </row>
    <row r="49" spans="1:5" x14ac:dyDescent="0.25">
      <c r="A49" s="88">
        <v>36893.958333333336</v>
      </c>
      <c r="B49" t="s">
        <v>94</v>
      </c>
      <c r="C49">
        <v>23800</v>
      </c>
      <c r="D49">
        <v>50.85</v>
      </c>
      <c r="E49">
        <f>AVERAGE(D26:D32,D49)</f>
        <v>45.65625</v>
      </c>
    </row>
    <row r="50" spans="1:5" x14ac:dyDescent="0.25">
      <c r="A50" s="88">
        <v>36894</v>
      </c>
      <c r="B50" t="s">
        <v>94</v>
      </c>
      <c r="C50">
        <v>23800</v>
      </c>
      <c r="D50">
        <v>41.16</v>
      </c>
    </row>
    <row r="51" spans="1:5" x14ac:dyDescent="0.25">
      <c r="A51" s="88">
        <v>36894.041666666664</v>
      </c>
      <c r="B51" t="s">
        <v>94</v>
      </c>
      <c r="C51">
        <v>23800</v>
      </c>
      <c r="D51">
        <v>40.17</v>
      </c>
    </row>
    <row r="52" spans="1:5" x14ac:dyDescent="0.25">
      <c r="A52" s="88">
        <v>36894.083333333336</v>
      </c>
      <c r="B52" t="s">
        <v>94</v>
      </c>
      <c r="C52">
        <v>23800</v>
      </c>
      <c r="D52">
        <v>39.61</v>
      </c>
    </row>
    <row r="53" spans="1:5" x14ac:dyDescent="0.25">
      <c r="A53" s="88">
        <v>36894.125</v>
      </c>
      <c r="B53" t="s">
        <v>94</v>
      </c>
      <c r="C53">
        <v>23800</v>
      </c>
      <c r="D53">
        <v>38.19</v>
      </c>
    </row>
    <row r="54" spans="1:5" x14ac:dyDescent="0.25">
      <c r="A54" s="88">
        <v>36894.166666666664</v>
      </c>
      <c r="B54" t="s">
        <v>94</v>
      </c>
      <c r="C54">
        <v>23800</v>
      </c>
      <c r="D54">
        <v>41.03</v>
      </c>
    </row>
    <row r="55" spans="1:5" x14ac:dyDescent="0.25">
      <c r="A55" s="88">
        <v>36894.208333333336</v>
      </c>
      <c r="B55" t="s">
        <v>94</v>
      </c>
      <c r="C55">
        <v>23800</v>
      </c>
      <c r="D55">
        <v>42.05</v>
      </c>
    </row>
    <row r="56" spans="1:5" x14ac:dyDescent="0.25">
      <c r="A56" s="88">
        <v>36894.25</v>
      </c>
      <c r="B56" t="s">
        <v>94</v>
      </c>
      <c r="C56">
        <v>23800</v>
      </c>
      <c r="D56">
        <v>51.89</v>
      </c>
    </row>
    <row r="57" spans="1:5" x14ac:dyDescent="0.25">
      <c r="A57" s="88">
        <v>36894.291666666664</v>
      </c>
      <c r="B57" t="s">
        <v>94</v>
      </c>
      <c r="C57">
        <v>23800</v>
      </c>
      <c r="D57">
        <v>51.74</v>
      </c>
    </row>
    <row r="58" spans="1:5" x14ac:dyDescent="0.25">
      <c r="A58" s="88">
        <v>36894.333333333336</v>
      </c>
      <c r="B58" t="s">
        <v>94</v>
      </c>
      <c r="C58">
        <v>23800</v>
      </c>
      <c r="D58">
        <v>47.65</v>
      </c>
    </row>
    <row r="59" spans="1:5" x14ac:dyDescent="0.25">
      <c r="A59" s="88">
        <v>36894.375</v>
      </c>
      <c r="B59" t="s">
        <v>94</v>
      </c>
      <c r="C59">
        <v>23800</v>
      </c>
      <c r="D59">
        <v>47.96</v>
      </c>
    </row>
    <row r="60" spans="1:5" x14ac:dyDescent="0.25">
      <c r="A60" s="88">
        <v>36894.416666666664</v>
      </c>
      <c r="B60" t="s">
        <v>94</v>
      </c>
      <c r="C60">
        <v>23800</v>
      </c>
      <c r="D60">
        <v>46.87</v>
      </c>
    </row>
    <row r="61" spans="1:5" x14ac:dyDescent="0.25">
      <c r="A61" s="88">
        <v>36894.458333333336</v>
      </c>
      <c r="B61" t="s">
        <v>94</v>
      </c>
      <c r="C61">
        <v>23800</v>
      </c>
      <c r="D61">
        <v>33.770000000000003</v>
      </c>
    </row>
    <row r="62" spans="1:5" x14ac:dyDescent="0.25">
      <c r="A62" s="88">
        <v>36894.5</v>
      </c>
      <c r="B62" t="s">
        <v>94</v>
      </c>
      <c r="C62">
        <v>23800</v>
      </c>
      <c r="D62">
        <v>38.24</v>
      </c>
    </row>
    <row r="63" spans="1:5" x14ac:dyDescent="0.25">
      <c r="A63" s="88">
        <v>36894.541666666664</v>
      </c>
      <c r="B63" t="s">
        <v>94</v>
      </c>
      <c r="C63">
        <v>23800</v>
      </c>
      <c r="D63">
        <v>38.340000000000003</v>
      </c>
    </row>
    <row r="64" spans="1:5" x14ac:dyDescent="0.25">
      <c r="A64" s="88">
        <v>36894.583333333336</v>
      </c>
      <c r="B64" t="s">
        <v>94</v>
      </c>
      <c r="C64">
        <v>23800</v>
      </c>
      <c r="D64">
        <v>35.630000000000003</v>
      </c>
    </row>
    <row r="65" spans="1:5" x14ac:dyDescent="0.25">
      <c r="A65" s="88">
        <v>36894.625</v>
      </c>
      <c r="B65" t="s">
        <v>94</v>
      </c>
      <c r="C65">
        <v>23800</v>
      </c>
      <c r="D65">
        <v>38.33</v>
      </c>
    </row>
    <row r="66" spans="1:5" x14ac:dyDescent="0.25">
      <c r="A66" s="88">
        <v>36894.666666666664</v>
      </c>
      <c r="B66" t="s">
        <v>94</v>
      </c>
      <c r="C66">
        <v>23800</v>
      </c>
      <c r="D66">
        <v>51.01</v>
      </c>
    </row>
    <row r="67" spans="1:5" x14ac:dyDescent="0.25">
      <c r="A67" s="88">
        <v>36894.708333333336</v>
      </c>
      <c r="B67" t="s">
        <v>94</v>
      </c>
      <c r="C67">
        <v>23800</v>
      </c>
      <c r="D67">
        <v>63.82</v>
      </c>
    </row>
    <row r="68" spans="1:5" x14ac:dyDescent="0.25">
      <c r="A68" s="88">
        <v>36894.75</v>
      </c>
      <c r="B68" t="s">
        <v>94</v>
      </c>
      <c r="C68">
        <v>23800</v>
      </c>
      <c r="D68">
        <v>50.72</v>
      </c>
    </row>
    <row r="69" spans="1:5" x14ac:dyDescent="0.25">
      <c r="A69" s="88">
        <v>36894.791666666664</v>
      </c>
      <c r="B69" t="s">
        <v>94</v>
      </c>
      <c r="C69">
        <v>23800</v>
      </c>
      <c r="D69">
        <v>70.180000000000007</v>
      </c>
    </row>
    <row r="70" spans="1:5" x14ac:dyDescent="0.25">
      <c r="A70" s="88">
        <v>36894.833333333336</v>
      </c>
      <c r="B70" t="s">
        <v>94</v>
      </c>
      <c r="C70">
        <v>23800</v>
      </c>
      <c r="D70">
        <v>67.319999999999993</v>
      </c>
    </row>
    <row r="71" spans="1:5" x14ac:dyDescent="0.25">
      <c r="A71" s="88">
        <v>36894.875</v>
      </c>
      <c r="B71" t="s">
        <v>94</v>
      </c>
      <c r="C71">
        <v>23800</v>
      </c>
      <c r="D71">
        <v>53.6</v>
      </c>
    </row>
    <row r="72" spans="1:5" x14ac:dyDescent="0.25">
      <c r="A72" s="88">
        <v>36894.916666666664</v>
      </c>
      <c r="B72" t="s">
        <v>94</v>
      </c>
      <c r="C72">
        <v>23800</v>
      </c>
      <c r="D72">
        <v>50.68</v>
      </c>
    </row>
    <row r="73" spans="1:5" x14ac:dyDescent="0.25">
      <c r="A73" s="88">
        <v>36894.958333333336</v>
      </c>
      <c r="B73" t="s">
        <v>94</v>
      </c>
      <c r="C73">
        <v>23800</v>
      </c>
      <c r="D73">
        <v>49.56</v>
      </c>
      <c r="E73">
        <f>AVERAGE(D50:D56,D73)</f>
        <v>42.957499999999996</v>
      </c>
    </row>
    <row r="74" spans="1:5" x14ac:dyDescent="0.25">
      <c r="A74" s="88">
        <v>36895</v>
      </c>
      <c r="B74" t="s">
        <v>94</v>
      </c>
      <c r="C74">
        <v>23800</v>
      </c>
      <c r="D74">
        <v>41.19</v>
      </c>
    </row>
    <row r="75" spans="1:5" x14ac:dyDescent="0.25">
      <c r="A75" s="88">
        <v>36895.041666666664</v>
      </c>
      <c r="B75" t="s">
        <v>94</v>
      </c>
      <c r="C75">
        <v>23800</v>
      </c>
      <c r="D75">
        <v>39.33</v>
      </c>
    </row>
    <row r="76" spans="1:5" x14ac:dyDescent="0.25">
      <c r="A76" s="88">
        <v>36895.083333333336</v>
      </c>
      <c r="B76" t="s">
        <v>94</v>
      </c>
      <c r="C76">
        <v>23800</v>
      </c>
      <c r="D76">
        <v>38.74</v>
      </c>
    </row>
    <row r="77" spans="1:5" x14ac:dyDescent="0.25">
      <c r="A77" s="88">
        <v>36895.125</v>
      </c>
      <c r="B77" t="s">
        <v>94</v>
      </c>
      <c r="C77">
        <v>23800</v>
      </c>
      <c r="D77">
        <v>38.479999999999997</v>
      </c>
    </row>
    <row r="78" spans="1:5" x14ac:dyDescent="0.25">
      <c r="A78" s="88">
        <v>36895.166666666664</v>
      </c>
      <c r="B78" t="s">
        <v>94</v>
      </c>
      <c r="C78">
        <v>23800</v>
      </c>
      <c r="D78">
        <v>39.869999999999997</v>
      </c>
    </row>
    <row r="79" spans="1:5" x14ac:dyDescent="0.25">
      <c r="A79" s="88">
        <v>36895.208333333336</v>
      </c>
      <c r="B79" t="s">
        <v>94</v>
      </c>
      <c r="C79">
        <v>23800</v>
      </c>
      <c r="D79">
        <v>41.2</v>
      </c>
    </row>
    <row r="80" spans="1:5" x14ac:dyDescent="0.25">
      <c r="A80" s="88">
        <v>36895.25</v>
      </c>
      <c r="B80" t="s">
        <v>94</v>
      </c>
      <c r="C80">
        <v>23800</v>
      </c>
      <c r="D80">
        <v>50.84</v>
      </c>
    </row>
    <row r="81" spans="1:4" x14ac:dyDescent="0.25">
      <c r="A81" s="88">
        <v>36895.291666666664</v>
      </c>
      <c r="B81" t="s">
        <v>94</v>
      </c>
      <c r="C81">
        <v>23800</v>
      </c>
      <c r="D81">
        <v>53.63</v>
      </c>
    </row>
    <row r="82" spans="1:4" x14ac:dyDescent="0.25">
      <c r="A82" s="88">
        <v>36895.333333333336</v>
      </c>
      <c r="B82" t="s">
        <v>94</v>
      </c>
      <c r="C82">
        <v>23800</v>
      </c>
      <c r="D82">
        <v>55.52</v>
      </c>
    </row>
    <row r="83" spans="1:4" x14ac:dyDescent="0.25">
      <c r="A83" s="88">
        <v>36895.375</v>
      </c>
      <c r="B83" t="s">
        <v>94</v>
      </c>
      <c r="C83">
        <v>23800</v>
      </c>
      <c r="D83">
        <v>54.93</v>
      </c>
    </row>
    <row r="84" spans="1:4" x14ac:dyDescent="0.25">
      <c r="A84" s="88">
        <v>36895.416666666664</v>
      </c>
      <c r="B84" t="s">
        <v>94</v>
      </c>
      <c r="C84">
        <v>23800</v>
      </c>
      <c r="D84">
        <v>54.05</v>
      </c>
    </row>
    <row r="85" spans="1:4" x14ac:dyDescent="0.25">
      <c r="A85" s="88">
        <v>36895.458333333336</v>
      </c>
      <c r="B85" t="s">
        <v>94</v>
      </c>
      <c r="C85">
        <v>23800</v>
      </c>
      <c r="D85">
        <v>53.99</v>
      </c>
    </row>
    <row r="86" spans="1:4" x14ac:dyDescent="0.25">
      <c r="A86" s="88">
        <v>36895.5</v>
      </c>
      <c r="B86" t="s">
        <v>94</v>
      </c>
      <c r="C86">
        <v>23800</v>
      </c>
      <c r="D86">
        <v>50.65</v>
      </c>
    </row>
    <row r="87" spans="1:4" x14ac:dyDescent="0.25">
      <c r="A87" s="88">
        <v>36895.541666666664</v>
      </c>
      <c r="B87" t="s">
        <v>94</v>
      </c>
      <c r="C87">
        <v>23800</v>
      </c>
      <c r="D87">
        <v>51.67</v>
      </c>
    </row>
    <row r="88" spans="1:4" x14ac:dyDescent="0.25">
      <c r="A88" s="88">
        <v>36895.583333333336</v>
      </c>
      <c r="B88" t="s">
        <v>94</v>
      </c>
      <c r="C88">
        <v>23800</v>
      </c>
      <c r="D88">
        <v>50.66</v>
      </c>
    </row>
    <row r="89" spans="1:4" x14ac:dyDescent="0.25">
      <c r="A89" s="88">
        <v>36895.625</v>
      </c>
      <c r="B89" t="s">
        <v>94</v>
      </c>
      <c r="C89">
        <v>23800</v>
      </c>
      <c r="D89">
        <v>50.66</v>
      </c>
    </row>
    <row r="90" spans="1:4" x14ac:dyDescent="0.25">
      <c r="A90" s="88">
        <v>36895.666666666664</v>
      </c>
      <c r="B90" t="s">
        <v>94</v>
      </c>
      <c r="C90">
        <v>23800</v>
      </c>
      <c r="D90">
        <v>64.63</v>
      </c>
    </row>
    <row r="91" spans="1:4" x14ac:dyDescent="0.25">
      <c r="A91" s="88">
        <v>36895.708333333336</v>
      </c>
      <c r="B91" t="s">
        <v>94</v>
      </c>
      <c r="C91">
        <v>23800</v>
      </c>
      <c r="D91">
        <v>86.23</v>
      </c>
    </row>
    <row r="92" spans="1:4" x14ac:dyDescent="0.25">
      <c r="A92" s="88">
        <v>36895.75</v>
      </c>
      <c r="B92" t="s">
        <v>94</v>
      </c>
      <c r="C92">
        <v>23800</v>
      </c>
      <c r="D92">
        <v>73.61</v>
      </c>
    </row>
    <row r="93" spans="1:4" x14ac:dyDescent="0.25">
      <c r="A93" s="88">
        <v>36895.791666666664</v>
      </c>
      <c r="B93" t="s">
        <v>94</v>
      </c>
      <c r="C93">
        <v>23800</v>
      </c>
      <c r="D93">
        <v>68.73</v>
      </c>
    </row>
    <row r="94" spans="1:4" x14ac:dyDescent="0.25">
      <c r="A94" s="88">
        <v>36895.833333333336</v>
      </c>
      <c r="B94" t="s">
        <v>94</v>
      </c>
      <c r="C94">
        <v>23800</v>
      </c>
      <c r="D94">
        <v>53.15</v>
      </c>
    </row>
    <row r="95" spans="1:4" x14ac:dyDescent="0.25">
      <c r="A95" s="88">
        <v>36895.875</v>
      </c>
      <c r="B95" t="s">
        <v>94</v>
      </c>
      <c r="C95">
        <v>23800</v>
      </c>
      <c r="D95">
        <v>52.7</v>
      </c>
    </row>
    <row r="96" spans="1:4" x14ac:dyDescent="0.25">
      <c r="A96" s="88">
        <v>36895.916666666664</v>
      </c>
      <c r="B96" t="s">
        <v>94</v>
      </c>
      <c r="C96">
        <v>23800</v>
      </c>
      <c r="D96">
        <v>48.79</v>
      </c>
    </row>
    <row r="97" spans="1:5" x14ac:dyDescent="0.25">
      <c r="A97" s="88">
        <v>36895.958333333336</v>
      </c>
      <c r="B97" t="s">
        <v>94</v>
      </c>
      <c r="C97">
        <v>23800</v>
      </c>
      <c r="D97">
        <v>46.79</v>
      </c>
      <c r="E97">
        <f>AVERAGE(D74:D80,D97)</f>
        <v>42.055</v>
      </c>
    </row>
    <row r="98" spans="1:5" x14ac:dyDescent="0.25">
      <c r="A98" s="88">
        <v>36896</v>
      </c>
      <c r="B98" t="s">
        <v>94</v>
      </c>
      <c r="C98">
        <v>23800</v>
      </c>
      <c r="D98">
        <v>41.33</v>
      </c>
    </row>
    <row r="99" spans="1:5" x14ac:dyDescent="0.25">
      <c r="A99" s="88">
        <v>36896.041666666664</v>
      </c>
      <c r="B99" t="s">
        <v>94</v>
      </c>
      <c r="C99">
        <v>23800</v>
      </c>
      <c r="D99">
        <v>40.630000000000003</v>
      </c>
    </row>
    <row r="100" spans="1:5" x14ac:dyDescent="0.25">
      <c r="A100" s="88">
        <v>36896.083333333336</v>
      </c>
      <c r="B100" t="s">
        <v>94</v>
      </c>
      <c r="C100">
        <v>23800</v>
      </c>
      <c r="D100">
        <v>38.85</v>
      </c>
    </row>
    <row r="101" spans="1:5" x14ac:dyDescent="0.25">
      <c r="A101" s="88">
        <v>36896.125</v>
      </c>
      <c r="B101" t="s">
        <v>94</v>
      </c>
      <c r="C101">
        <v>23800</v>
      </c>
      <c r="D101">
        <v>39.08</v>
      </c>
    </row>
    <row r="102" spans="1:5" x14ac:dyDescent="0.25">
      <c r="A102" s="88">
        <v>36896.166666666664</v>
      </c>
      <c r="B102" t="s">
        <v>94</v>
      </c>
      <c r="C102">
        <v>23800</v>
      </c>
      <c r="D102">
        <v>40.340000000000003</v>
      </c>
    </row>
    <row r="103" spans="1:5" x14ac:dyDescent="0.25">
      <c r="A103" s="88">
        <v>36896.208333333336</v>
      </c>
      <c r="B103" t="s">
        <v>94</v>
      </c>
      <c r="C103">
        <v>23800</v>
      </c>
      <c r="D103">
        <v>43.12</v>
      </c>
    </row>
    <row r="104" spans="1:5" x14ac:dyDescent="0.25">
      <c r="A104" s="88">
        <v>36896.25</v>
      </c>
      <c r="B104" t="s">
        <v>94</v>
      </c>
      <c r="C104">
        <v>23800</v>
      </c>
      <c r="D104">
        <v>51.68</v>
      </c>
    </row>
    <row r="105" spans="1:5" x14ac:dyDescent="0.25">
      <c r="A105" s="88">
        <v>36896.291666666664</v>
      </c>
      <c r="B105" t="s">
        <v>94</v>
      </c>
      <c r="C105">
        <v>23800</v>
      </c>
      <c r="D105">
        <v>53.85</v>
      </c>
    </row>
    <row r="106" spans="1:5" x14ac:dyDescent="0.25">
      <c r="A106" s="88">
        <v>36896.333333333336</v>
      </c>
      <c r="B106" t="s">
        <v>94</v>
      </c>
      <c r="C106">
        <v>23800</v>
      </c>
      <c r="D106">
        <v>56.99</v>
      </c>
    </row>
    <row r="107" spans="1:5" x14ac:dyDescent="0.25">
      <c r="A107" s="88">
        <v>36896.375</v>
      </c>
      <c r="B107" t="s">
        <v>94</v>
      </c>
      <c r="C107">
        <v>23800</v>
      </c>
      <c r="D107">
        <v>55.55</v>
      </c>
    </row>
    <row r="108" spans="1:5" x14ac:dyDescent="0.25">
      <c r="A108" s="88">
        <v>36896.416666666664</v>
      </c>
      <c r="B108" t="s">
        <v>94</v>
      </c>
      <c r="C108">
        <v>23800</v>
      </c>
      <c r="D108">
        <v>53.45</v>
      </c>
    </row>
    <row r="109" spans="1:5" x14ac:dyDescent="0.25">
      <c r="A109" s="88">
        <v>36896.458333333336</v>
      </c>
      <c r="B109" t="s">
        <v>94</v>
      </c>
      <c r="C109">
        <v>23800</v>
      </c>
      <c r="D109">
        <v>51.71</v>
      </c>
    </row>
    <row r="110" spans="1:5" x14ac:dyDescent="0.25">
      <c r="A110" s="88">
        <v>36896.5</v>
      </c>
      <c r="B110" t="s">
        <v>94</v>
      </c>
      <c r="C110">
        <v>23800</v>
      </c>
      <c r="D110">
        <v>50.6</v>
      </c>
    </row>
    <row r="111" spans="1:5" x14ac:dyDescent="0.25">
      <c r="A111" s="88">
        <v>36896.541666666664</v>
      </c>
      <c r="B111" t="s">
        <v>94</v>
      </c>
      <c r="C111">
        <v>23800</v>
      </c>
      <c r="D111">
        <v>50.56</v>
      </c>
    </row>
    <row r="112" spans="1:5" x14ac:dyDescent="0.25">
      <c r="A112" s="88">
        <v>36896.583333333336</v>
      </c>
      <c r="B112" t="s">
        <v>94</v>
      </c>
      <c r="C112">
        <v>23800</v>
      </c>
      <c r="D112">
        <v>50.05</v>
      </c>
    </row>
    <row r="113" spans="1:5" x14ac:dyDescent="0.25">
      <c r="A113" s="88">
        <v>36896.625</v>
      </c>
      <c r="B113" t="s">
        <v>94</v>
      </c>
      <c r="C113">
        <v>23800</v>
      </c>
      <c r="D113">
        <v>50.06</v>
      </c>
    </row>
    <row r="114" spans="1:5" x14ac:dyDescent="0.25">
      <c r="A114" s="88">
        <v>36896.666666666664</v>
      </c>
      <c r="B114" t="s">
        <v>94</v>
      </c>
      <c r="C114">
        <v>23800</v>
      </c>
      <c r="D114">
        <v>65</v>
      </c>
    </row>
    <row r="115" spans="1:5" x14ac:dyDescent="0.25">
      <c r="A115" s="88">
        <v>36896.708333333336</v>
      </c>
      <c r="B115" t="s">
        <v>94</v>
      </c>
      <c r="C115">
        <v>23800</v>
      </c>
      <c r="D115">
        <v>78.78</v>
      </c>
    </row>
    <row r="116" spans="1:5" x14ac:dyDescent="0.25">
      <c r="A116" s="88">
        <v>36896.75</v>
      </c>
      <c r="B116" t="s">
        <v>94</v>
      </c>
      <c r="C116">
        <v>23800</v>
      </c>
      <c r="D116">
        <v>70.31</v>
      </c>
    </row>
    <row r="117" spans="1:5" x14ac:dyDescent="0.25">
      <c r="A117" s="88">
        <v>36896.791666666664</v>
      </c>
      <c r="B117" t="s">
        <v>94</v>
      </c>
      <c r="C117">
        <v>23800</v>
      </c>
      <c r="D117">
        <v>69.06</v>
      </c>
    </row>
    <row r="118" spans="1:5" x14ac:dyDescent="0.25">
      <c r="A118" s="88">
        <v>36896.833333333336</v>
      </c>
      <c r="B118" t="s">
        <v>94</v>
      </c>
      <c r="C118">
        <v>23800</v>
      </c>
      <c r="D118">
        <v>55.09</v>
      </c>
    </row>
    <row r="119" spans="1:5" x14ac:dyDescent="0.25">
      <c r="A119" s="88">
        <v>36896.875</v>
      </c>
      <c r="B119" t="s">
        <v>94</v>
      </c>
      <c r="C119">
        <v>23800</v>
      </c>
      <c r="D119">
        <v>52.86</v>
      </c>
    </row>
    <row r="120" spans="1:5" x14ac:dyDescent="0.25">
      <c r="A120" s="88">
        <v>36896.916666666664</v>
      </c>
      <c r="B120" t="s">
        <v>94</v>
      </c>
      <c r="C120">
        <v>23800</v>
      </c>
      <c r="D120">
        <v>44.95</v>
      </c>
    </row>
    <row r="121" spans="1:5" x14ac:dyDescent="0.25">
      <c r="A121" s="88">
        <v>36896.958333333336</v>
      </c>
      <c r="B121" t="s">
        <v>94</v>
      </c>
      <c r="C121">
        <v>23800</v>
      </c>
      <c r="D121">
        <v>43.73</v>
      </c>
      <c r="E121">
        <f>AVERAGE(D98:D104,D121)</f>
        <v>42.344999999999999</v>
      </c>
    </row>
    <row r="122" spans="1:5" x14ac:dyDescent="0.25">
      <c r="A122" s="88">
        <v>36897</v>
      </c>
      <c r="B122" t="s">
        <v>94</v>
      </c>
      <c r="C122">
        <v>23800</v>
      </c>
      <c r="D122">
        <v>40.94</v>
      </c>
    </row>
    <row r="123" spans="1:5" x14ac:dyDescent="0.25">
      <c r="A123" s="88">
        <v>36897.041666666664</v>
      </c>
      <c r="B123" t="s">
        <v>94</v>
      </c>
      <c r="C123">
        <v>23800</v>
      </c>
      <c r="D123">
        <v>40.29</v>
      </c>
    </row>
    <row r="124" spans="1:5" x14ac:dyDescent="0.25">
      <c r="A124" s="88">
        <v>36897.083333333336</v>
      </c>
      <c r="B124" t="s">
        <v>94</v>
      </c>
      <c r="C124">
        <v>23800</v>
      </c>
      <c r="D124">
        <v>39.26</v>
      </c>
    </row>
    <row r="125" spans="1:5" x14ac:dyDescent="0.25">
      <c r="A125" s="88">
        <v>36897.125</v>
      </c>
      <c r="B125" t="s">
        <v>94</v>
      </c>
      <c r="C125">
        <v>23800</v>
      </c>
      <c r="D125">
        <v>39.07</v>
      </c>
    </row>
    <row r="126" spans="1:5" x14ac:dyDescent="0.25">
      <c r="A126" s="88">
        <v>36897.166666666664</v>
      </c>
      <c r="B126" t="s">
        <v>94</v>
      </c>
      <c r="C126">
        <v>23800</v>
      </c>
      <c r="D126">
        <v>39.21</v>
      </c>
    </row>
    <row r="127" spans="1:5" x14ac:dyDescent="0.25">
      <c r="A127" s="88">
        <v>36897.208333333336</v>
      </c>
      <c r="B127" t="s">
        <v>94</v>
      </c>
      <c r="C127">
        <v>23800</v>
      </c>
      <c r="D127">
        <v>38.869999999999997</v>
      </c>
    </row>
    <row r="128" spans="1:5" x14ac:dyDescent="0.25">
      <c r="A128" s="88">
        <v>36897.25</v>
      </c>
      <c r="B128" t="s">
        <v>94</v>
      </c>
      <c r="C128">
        <v>23800</v>
      </c>
      <c r="D128">
        <v>41.14</v>
      </c>
    </row>
    <row r="129" spans="1:4" x14ac:dyDescent="0.25">
      <c r="A129" s="88">
        <v>36897.291666666664</v>
      </c>
      <c r="B129" t="s">
        <v>94</v>
      </c>
      <c r="C129">
        <v>23800</v>
      </c>
      <c r="D129">
        <v>39.46</v>
      </c>
    </row>
    <row r="130" spans="1:4" x14ac:dyDescent="0.25">
      <c r="A130" s="88">
        <v>36897.333333333336</v>
      </c>
      <c r="B130" t="s">
        <v>94</v>
      </c>
      <c r="C130">
        <v>23800</v>
      </c>
      <c r="D130">
        <v>45.61</v>
      </c>
    </row>
    <row r="131" spans="1:4" x14ac:dyDescent="0.25">
      <c r="A131" s="88">
        <v>36897.375</v>
      </c>
      <c r="B131" t="s">
        <v>94</v>
      </c>
      <c r="C131">
        <v>23800</v>
      </c>
      <c r="D131">
        <v>47.8</v>
      </c>
    </row>
    <row r="132" spans="1:4" x14ac:dyDescent="0.25">
      <c r="A132" s="88">
        <v>36897.416666666664</v>
      </c>
      <c r="B132" t="s">
        <v>94</v>
      </c>
      <c r="C132">
        <v>23800</v>
      </c>
      <c r="D132">
        <v>48.03</v>
      </c>
    </row>
    <row r="133" spans="1:4" x14ac:dyDescent="0.25">
      <c r="A133" s="88">
        <v>36897.458333333336</v>
      </c>
      <c r="B133" t="s">
        <v>94</v>
      </c>
      <c r="C133">
        <v>23800</v>
      </c>
      <c r="D133">
        <v>47.66</v>
      </c>
    </row>
    <row r="134" spans="1:4" x14ac:dyDescent="0.25">
      <c r="A134" s="88">
        <v>36897.5</v>
      </c>
      <c r="B134" t="s">
        <v>94</v>
      </c>
      <c r="C134">
        <v>23800</v>
      </c>
      <c r="D134">
        <v>47.19</v>
      </c>
    </row>
    <row r="135" spans="1:4" x14ac:dyDescent="0.25">
      <c r="A135" s="88">
        <v>36897.541666666664</v>
      </c>
      <c r="B135" t="s">
        <v>94</v>
      </c>
      <c r="C135">
        <v>23800</v>
      </c>
      <c r="D135">
        <v>45.34</v>
      </c>
    </row>
    <row r="136" spans="1:4" x14ac:dyDescent="0.25">
      <c r="A136" s="88">
        <v>36897.583333333336</v>
      </c>
      <c r="B136" t="s">
        <v>94</v>
      </c>
      <c r="C136">
        <v>23800</v>
      </c>
      <c r="D136">
        <v>44.97</v>
      </c>
    </row>
    <row r="137" spans="1:4" x14ac:dyDescent="0.25">
      <c r="A137" s="88">
        <v>36897.625</v>
      </c>
      <c r="B137" t="s">
        <v>94</v>
      </c>
      <c r="C137">
        <v>23800</v>
      </c>
      <c r="D137">
        <v>44.1</v>
      </c>
    </row>
    <row r="138" spans="1:4" x14ac:dyDescent="0.25">
      <c r="A138" s="88">
        <v>36897.666666666664</v>
      </c>
      <c r="B138" t="s">
        <v>94</v>
      </c>
      <c r="C138">
        <v>23800</v>
      </c>
      <c r="D138">
        <v>54.95</v>
      </c>
    </row>
    <row r="139" spans="1:4" x14ac:dyDescent="0.25">
      <c r="A139" s="88">
        <v>36897.708333333336</v>
      </c>
      <c r="B139" t="s">
        <v>94</v>
      </c>
      <c r="C139">
        <v>23800</v>
      </c>
      <c r="D139">
        <v>74.03</v>
      </c>
    </row>
    <row r="140" spans="1:4" x14ac:dyDescent="0.25">
      <c r="A140" s="88">
        <v>36897.75</v>
      </c>
      <c r="B140" t="s">
        <v>94</v>
      </c>
      <c r="C140">
        <v>23800</v>
      </c>
      <c r="D140">
        <v>63.79</v>
      </c>
    </row>
    <row r="141" spans="1:4" x14ac:dyDescent="0.25">
      <c r="A141" s="88">
        <v>36897.791666666664</v>
      </c>
      <c r="B141" t="s">
        <v>94</v>
      </c>
      <c r="C141">
        <v>23800</v>
      </c>
      <c r="D141">
        <v>60.55</v>
      </c>
    </row>
    <row r="142" spans="1:4" x14ac:dyDescent="0.25">
      <c r="A142" s="88">
        <v>36897.833333333336</v>
      </c>
      <c r="B142" t="s">
        <v>94</v>
      </c>
      <c r="C142">
        <v>23800</v>
      </c>
      <c r="D142">
        <v>53.56</v>
      </c>
    </row>
    <row r="143" spans="1:4" x14ac:dyDescent="0.25">
      <c r="A143" s="88">
        <v>36897.875</v>
      </c>
      <c r="B143" t="s">
        <v>94</v>
      </c>
      <c r="C143">
        <v>23800</v>
      </c>
      <c r="D143">
        <v>49.45</v>
      </c>
    </row>
    <row r="144" spans="1:4" x14ac:dyDescent="0.25">
      <c r="A144" s="88">
        <v>36897.916666666664</v>
      </c>
      <c r="B144" t="s">
        <v>94</v>
      </c>
      <c r="C144">
        <v>23800</v>
      </c>
      <c r="D144">
        <v>46.96</v>
      </c>
    </row>
    <row r="145" spans="1:5" x14ac:dyDescent="0.25">
      <c r="A145" s="88">
        <v>36897.958333333336</v>
      </c>
      <c r="B145" t="s">
        <v>94</v>
      </c>
      <c r="C145">
        <v>23800</v>
      </c>
      <c r="D145">
        <v>48.53</v>
      </c>
      <c r="E145">
        <f>AVERAGE(D122:D128,D145)</f>
        <v>40.913749999999993</v>
      </c>
    </row>
    <row r="146" spans="1:5" x14ac:dyDescent="0.25">
      <c r="A146" s="88">
        <v>36898</v>
      </c>
      <c r="B146" t="s">
        <v>94</v>
      </c>
      <c r="C146">
        <v>23800</v>
      </c>
      <c r="D146">
        <v>40.29</v>
      </c>
    </row>
    <row r="147" spans="1:5" x14ac:dyDescent="0.25">
      <c r="A147" s="88">
        <v>36898.041666666664</v>
      </c>
      <c r="B147" t="s">
        <v>94</v>
      </c>
      <c r="C147">
        <v>23800</v>
      </c>
      <c r="D147">
        <v>39.340000000000003</v>
      </c>
    </row>
    <row r="148" spans="1:5" x14ac:dyDescent="0.25">
      <c r="A148" s="88">
        <v>36898.083333333336</v>
      </c>
      <c r="B148" t="s">
        <v>94</v>
      </c>
      <c r="C148">
        <v>23800</v>
      </c>
      <c r="D148">
        <v>39.29</v>
      </c>
    </row>
    <row r="149" spans="1:5" x14ac:dyDescent="0.25">
      <c r="A149" s="88">
        <v>36898.125</v>
      </c>
      <c r="B149" t="s">
        <v>94</v>
      </c>
      <c r="C149">
        <v>23800</v>
      </c>
      <c r="D149">
        <v>38.39</v>
      </c>
    </row>
    <row r="150" spans="1:5" x14ac:dyDescent="0.25">
      <c r="A150" s="88">
        <v>36898.166666666664</v>
      </c>
      <c r="B150" t="s">
        <v>94</v>
      </c>
      <c r="C150">
        <v>23800</v>
      </c>
      <c r="D150">
        <v>38.36</v>
      </c>
    </row>
    <row r="151" spans="1:5" x14ac:dyDescent="0.25">
      <c r="A151" s="88">
        <v>36898.208333333336</v>
      </c>
      <c r="B151" t="s">
        <v>94</v>
      </c>
      <c r="C151">
        <v>23800</v>
      </c>
      <c r="D151">
        <v>39.4</v>
      </c>
    </row>
    <row r="152" spans="1:5" x14ac:dyDescent="0.25">
      <c r="A152" s="88">
        <v>36898.25</v>
      </c>
      <c r="B152" t="s">
        <v>94</v>
      </c>
      <c r="C152">
        <v>23800</v>
      </c>
      <c r="D152">
        <v>39.380000000000003</v>
      </c>
    </row>
    <row r="153" spans="1:5" x14ac:dyDescent="0.25">
      <c r="A153" s="88">
        <v>36898.291666666664</v>
      </c>
      <c r="B153" t="s">
        <v>94</v>
      </c>
      <c r="C153">
        <v>23800</v>
      </c>
      <c r="D153">
        <v>35.33</v>
      </c>
    </row>
    <row r="154" spans="1:5" x14ac:dyDescent="0.25">
      <c r="A154" s="88">
        <v>36898.333333333336</v>
      </c>
      <c r="B154" t="s">
        <v>94</v>
      </c>
      <c r="C154">
        <v>23800</v>
      </c>
      <c r="D154">
        <v>37.590000000000003</v>
      </c>
    </row>
    <row r="155" spans="1:5" x14ac:dyDescent="0.25">
      <c r="A155" s="88">
        <v>36898.375</v>
      </c>
      <c r="B155" t="s">
        <v>94</v>
      </c>
      <c r="C155">
        <v>23800</v>
      </c>
      <c r="D155">
        <v>40.54</v>
      </c>
    </row>
    <row r="156" spans="1:5" x14ac:dyDescent="0.25">
      <c r="A156" s="88">
        <v>36898.416666666664</v>
      </c>
      <c r="B156" t="s">
        <v>94</v>
      </c>
      <c r="C156">
        <v>23800</v>
      </c>
      <c r="D156">
        <v>38.770000000000003</v>
      </c>
    </row>
    <row r="157" spans="1:5" x14ac:dyDescent="0.25">
      <c r="A157" s="88">
        <v>36898.458333333336</v>
      </c>
      <c r="B157" t="s">
        <v>94</v>
      </c>
      <c r="C157">
        <v>23800</v>
      </c>
      <c r="D157">
        <v>38.770000000000003</v>
      </c>
    </row>
    <row r="158" spans="1:5" x14ac:dyDescent="0.25">
      <c r="A158" s="88">
        <v>36898.5</v>
      </c>
      <c r="B158" t="s">
        <v>94</v>
      </c>
      <c r="C158">
        <v>23800</v>
      </c>
      <c r="D158">
        <v>37.380000000000003</v>
      </c>
    </row>
    <row r="159" spans="1:5" x14ac:dyDescent="0.25">
      <c r="A159" s="88">
        <v>36898.541666666664</v>
      </c>
      <c r="B159" t="s">
        <v>94</v>
      </c>
      <c r="C159">
        <v>23800</v>
      </c>
      <c r="D159">
        <v>36.909999999999997</v>
      </c>
    </row>
    <row r="160" spans="1:5" x14ac:dyDescent="0.25">
      <c r="A160" s="88">
        <v>36898.583333333336</v>
      </c>
      <c r="B160" t="s">
        <v>94</v>
      </c>
      <c r="C160">
        <v>23800</v>
      </c>
      <c r="D160">
        <v>36.76</v>
      </c>
    </row>
    <row r="161" spans="1:5" x14ac:dyDescent="0.25">
      <c r="A161" s="88">
        <v>36898.625</v>
      </c>
      <c r="B161" t="s">
        <v>94</v>
      </c>
      <c r="C161">
        <v>23800</v>
      </c>
      <c r="D161">
        <v>36.92</v>
      </c>
    </row>
    <row r="162" spans="1:5" x14ac:dyDescent="0.25">
      <c r="A162" s="88">
        <v>36898.666666666664</v>
      </c>
      <c r="B162" t="s">
        <v>94</v>
      </c>
      <c r="C162">
        <v>23800</v>
      </c>
      <c r="D162">
        <v>45.03</v>
      </c>
    </row>
    <row r="163" spans="1:5" x14ac:dyDescent="0.25">
      <c r="A163" s="88">
        <v>36898.708333333336</v>
      </c>
      <c r="B163" t="s">
        <v>94</v>
      </c>
      <c r="C163">
        <v>23800</v>
      </c>
      <c r="D163">
        <v>67.83</v>
      </c>
    </row>
    <row r="164" spans="1:5" x14ac:dyDescent="0.25">
      <c r="A164" s="88">
        <v>36898.75</v>
      </c>
      <c r="B164" t="s">
        <v>94</v>
      </c>
      <c r="C164">
        <v>23800</v>
      </c>
      <c r="D164">
        <v>54.73</v>
      </c>
    </row>
    <row r="165" spans="1:5" x14ac:dyDescent="0.25">
      <c r="A165" s="88">
        <v>36898.791666666664</v>
      </c>
      <c r="B165" t="s">
        <v>94</v>
      </c>
      <c r="C165">
        <v>23800</v>
      </c>
      <c r="D165">
        <v>52.04</v>
      </c>
    </row>
    <row r="166" spans="1:5" x14ac:dyDescent="0.25">
      <c r="A166" s="88">
        <v>36898.833333333336</v>
      </c>
      <c r="B166" t="s">
        <v>94</v>
      </c>
      <c r="C166">
        <v>23800</v>
      </c>
      <c r="D166">
        <v>47.21</v>
      </c>
    </row>
    <row r="167" spans="1:5" x14ac:dyDescent="0.25">
      <c r="A167" s="88">
        <v>36898.875</v>
      </c>
      <c r="B167" t="s">
        <v>94</v>
      </c>
      <c r="C167">
        <v>23800</v>
      </c>
      <c r="D167">
        <v>43.87</v>
      </c>
    </row>
    <row r="168" spans="1:5" x14ac:dyDescent="0.25">
      <c r="A168" s="88">
        <v>36898.916666666664</v>
      </c>
      <c r="B168" t="s">
        <v>94</v>
      </c>
      <c r="C168">
        <v>23800</v>
      </c>
      <c r="D168">
        <v>41.52</v>
      </c>
    </row>
    <row r="169" spans="1:5" x14ac:dyDescent="0.25">
      <c r="A169" s="88">
        <v>36898.958333333336</v>
      </c>
      <c r="B169" t="s">
        <v>94</v>
      </c>
      <c r="C169">
        <v>23800</v>
      </c>
      <c r="D169">
        <v>42.59</v>
      </c>
      <c r="E169">
        <f>AVERAGE(D146:D152,D169)</f>
        <v>39.63000000000001</v>
      </c>
    </row>
    <row r="170" spans="1:5" x14ac:dyDescent="0.25">
      <c r="A170" s="88">
        <v>36899</v>
      </c>
      <c r="B170" t="s">
        <v>94</v>
      </c>
      <c r="C170">
        <v>23800</v>
      </c>
      <c r="D170">
        <v>41.25</v>
      </c>
    </row>
    <row r="171" spans="1:5" x14ac:dyDescent="0.25">
      <c r="A171" s="88">
        <v>36899.041666666664</v>
      </c>
      <c r="B171" t="s">
        <v>94</v>
      </c>
      <c r="C171">
        <v>23800</v>
      </c>
      <c r="D171">
        <v>40.729999999999997</v>
      </c>
    </row>
    <row r="172" spans="1:5" x14ac:dyDescent="0.25">
      <c r="A172" s="88">
        <v>36899.083333333336</v>
      </c>
      <c r="B172" t="s">
        <v>94</v>
      </c>
      <c r="C172">
        <v>23800</v>
      </c>
      <c r="D172">
        <v>41.24</v>
      </c>
    </row>
    <row r="173" spans="1:5" x14ac:dyDescent="0.25">
      <c r="A173" s="88">
        <v>36899.125</v>
      </c>
      <c r="B173" t="s">
        <v>94</v>
      </c>
      <c r="C173">
        <v>23800</v>
      </c>
      <c r="D173">
        <v>41.27</v>
      </c>
    </row>
    <row r="174" spans="1:5" x14ac:dyDescent="0.25">
      <c r="A174" s="88">
        <v>36899.166666666664</v>
      </c>
      <c r="B174" t="s">
        <v>94</v>
      </c>
      <c r="C174">
        <v>23800</v>
      </c>
      <c r="D174">
        <v>41.32</v>
      </c>
    </row>
    <row r="175" spans="1:5" x14ac:dyDescent="0.25">
      <c r="A175" s="88">
        <v>36899.208333333336</v>
      </c>
      <c r="B175" t="s">
        <v>94</v>
      </c>
      <c r="C175">
        <v>23800</v>
      </c>
      <c r="D175">
        <v>46.4</v>
      </c>
    </row>
    <row r="176" spans="1:5" x14ac:dyDescent="0.25">
      <c r="A176" s="88">
        <v>36899.25</v>
      </c>
      <c r="B176" t="s">
        <v>94</v>
      </c>
      <c r="C176">
        <v>23800</v>
      </c>
      <c r="D176">
        <v>57.81</v>
      </c>
    </row>
    <row r="177" spans="1:4" x14ac:dyDescent="0.25">
      <c r="A177" s="88">
        <v>36899.291666666664</v>
      </c>
      <c r="B177" t="s">
        <v>94</v>
      </c>
      <c r="C177">
        <v>23800</v>
      </c>
      <c r="D177">
        <v>51.41</v>
      </c>
    </row>
    <row r="178" spans="1:4" x14ac:dyDescent="0.25">
      <c r="A178" s="88">
        <v>36899.333333333336</v>
      </c>
      <c r="B178" t="s">
        <v>94</v>
      </c>
      <c r="C178">
        <v>23800</v>
      </c>
      <c r="D178">
        <v>55.27</v>
      </c>
    </row>
    <row r="179" spans="1:4" x14ac:dyDescent="0.25">
      <c r="A179" s="88">
        <v>36899.375</v>
      </c>
      <c r="B179" t="s">
        <v>94</v>
      </c>
      <c r="C179">
        <v>23800</v>
      </c>
      <c r="D179">
        <v>56.31</v>
      </c>
    </row>
    <row r="180" spans="1:4" x14ac:dyDescent="0.25">
      <c r="A180" s="88">
        <v>36899.416666666664</v>
      </c>
      <c r="B180" t="s">
        <v>94</v>
      </c>
      <c r="C180">
        <v>23800</v>
      </c>
      <c r="D180">
        <v>54.47</v>
      </c>
    </row>
    <row r="181" spans="1:4" x14ac:dyDescent="0.25">
      <c r="A181" s="88">
        <v>36899.458333333336</v>
      </c>
      <c r="B181" t="s">
        <v>94</v>
      </c>
      <c r="C181">
        <v>23800</v>
      </c>
      <c r="D181">
        <v>50.67</v>
      </c>
    </row>
    <row r="182" spans="1:4" x14ac:dyDescent="0.25">
      <c r="A182" s="88">
        <v>36899.5</v>
      </c>
      <c r="B182" t="s">
        <v>94</v>
      </c>
      <c r="C182">
        <v>23800</v>
      </c>
      <c r="D182">
        <v>50.42</v>
      </c>
    </row>
    <row r="183" spans="1:4" x14ac:dyDescent="0.25">
      <c r="A183" s="88">
        <v>36899.541666666664</v>
      </c>
      <c r="B183" t="s">
        <v>94</v>
      </c>
      <c r="C183">
        <v>23800</v>
      </c>
      <c r="D183">
        <v>50.22</v>
      </c>
    </row>
    <row r="184" spans="1:4" x14ac:dyDescent="0.25">
      <c r="A184" s="88">
        <v>36899.583333333336</v>
      </c>
      <c r="B184" t="s">
        <v>94</v>
      </c>
      <c r="C184">
        <v>23800</v>
      </c>
      <c r="D184">
        <v>49.87</v>
      </c>
    </row>
    <row r="185" spans="1:4" x14ac:dyDescent="0.25">
      <c r="A185" s="88">
        <v>36899.625</v>
      </c>
      <c r="B185" t="s">
        <v>94</v>
      </c>
      <c r="C185">
        <v>23800</v>
      </c>
      <c r="D185">
        <v>50.43</v>
      </c>
    </row>
    <row r="186" spans="1:4" x14ac:dyDescent="0.25">
      <c r="A186" s="88">
        <v>36899.666666666664</v>
      </c>
      <c r="B186" t="s">
        <v>94</v>
      </c>
      <c r="C186">
        <v>23800</v>
      </c>
      <c r="D186">
        <v>61.64</v>
      </c>
    </row>
    <row r="187" spans="1:4" x14ac:dyDescent="0.25">
      <c r="A187" s="88">
        <v>36899.708333333336</v>
      </c>
      <c r="B187" t="s">
        <v>94</v>
      </c>
      <c r="C187">
        <v>23800</v>
      </c>
      <c r="D187">
        <v>116.48</v>
      </c>
    </row>
    <row r="188" spans="1:4" x14ac:dyDescent="0.25">
      <c r="A188" s="88">
        <v>36899.75</v>
      </c>
      <c r="B188" t="s">
        <v>94</v>
      </c>
      <c r="C188">
        <v>23800</v>
      </c>
      <c r="D188">
        <v>101.54</v>
      </c>
    </row>
    <row r="189" spans="1:4" x14ac:dyDescent="0.25">
      <c r="A189" s="88">
        <v>36899.791666666664</v>
      </c>
      <c r="B189" t="s">
        <v>94</v>
      </c>
      <c r="C189">
        <v>23800</v>
      </c>
      <c r="D189">
        <v>74.790000000000006</v>
      </c>
    </row>
    <row r="190" spans="1:4" x14ac:dyDescent="0.25">
      <c r="A190" s="88">
        <v>36899.833333333336</v>
      </c>
      <c r="B190" t="s">
        <v>94</v>
      </c>
      <c r="C190">
        <v>23800</v>
      </c>
      <c r="D190">
        <v>66.59</v>
      </c>
    </row>
    <row r="191" spans="1:4" x14ac:dyDescent="0.25">
      <c r="A191" s="88">
        <v>36899.875</v>
      </c>
      <c r="B191" t="s">
        <v>94</v>
      </c>
      <c r="C191">
        <v>23800</v>
      </c>
      <c r="D191">
        <v>59.01</v>
      </c>
    </row>
    <row r="192" spans="1:4" x14ac:dyDescent="0.25">
      <c r="A192" s="88">
        <v>36899.916666666664</v>
      </c>
      <c r="B192" t="s">
        <v>94</v>
      </c>
      <c r="C192">
        <v>23800</v>
      </c>
      <c r="D192">
        <v>47.26</v>
      </c>
    </row>
    <row r="193" spans="1:5" x14ac:dyDescent="0.25">
      <c r="A193" s="88">
        <v>36899.958333333336</v>
      </c>
      <c r="B193" t="s">
        <v>94</v>
      </c>
      <c r="C193">
        <v>23800</v>
      </c>
      <c r="D193">
        <v>50.74</v>
      </c>
      <c r="E193">
        <f>AVERAGE(D170:D176,D193)</f>
        <v>45.094999999999999</v>
      </c>
    </row>
    <row r="194" spans="1:5" x14ac:dyDescent="0.25">
      <c r="A194" s="88">
        <v>36900</v>
      </c>
      <c r="B194" t="s">
        <v>94</v>
      </c>
      <c r="C194">
        <v>23800</v>
      </c>
      <c r="D194">
        <v>41.77</v>
      </c>
    </row>
    <row r="195" spans="1:5" x14ac:dyDescent="0.25">
      <c r="A195" s="88">
        <v>36900.041666666664</v>
      </c>
      <c r="B195" t="s">
        <v>94</v>
      </c>
      <c r="C195">
        <v>23800</v>
      </c>
      <c r="D195">
        <v>40.42</v>
      </c>
    </row>
    <row r="196" spans="1:5" x14ac:dyDescent="0.25">
      <c r="A196" s="88">
        <v>36900.083333333336</v>
      </c>
      <c r="B196" t="s">
        <v>94</v>
      </c>
      <c r="C196">
        <v>23800</v>
      </c>
      <c r="D196">
        <v>41.02</v>
      </c>
    </row>
    <row r="197" spans="1:5" x14ac:dyDescent="0.25">
      <c r="A197" s="88">
        <v>36900.125</v>
      </c>
      <c r="B197" t="s">
        <v>94</v>
      </c>
      <c r="C197">
        <v>23800</v>
      </c>
      <c r="D197">
        <v>40.840000000000003</v>
      </c>
    </row>
    <row r="198" spans="1:5" x14ac:dyDescent="0.25">
      <c r="A198" s="88">
        <v>36900.166666666664</v>
      </c>
      <c r="B198" t="s">
        <v>94</v>
      </c>
      <c r="C198">
        <v>23800</v>
      </c>
      <c r="D198">
        <v>41.75</v>
      </c>
    </row>
    <row r="199" spans="1:5" x14ac:dyDescent="0.25">
      <c r="A199" s="88">
        <v>36900.208333333336</v>
      </c>
      <c r="B199" t="s">
        <v>94</v>
      </c>
      <c r="C199">
        <v>23800</v>
      </c>
      <c r="D199">
        <v>45.83</v>
      </c>
    </row>
    <row r="200" spans="1:5" x14ac:dyDescent="0.25">
      <c r="A200" s="88">
        <v>36900.25</v>
      </c>
      <c r="B200" t="s">
        <v>94</v>
      </c>
      <c r="C200">
        <v>23800</v>
      </c>
      <c r="D200">
        <v>55.71</v>
      </c>
    </row>
    <row r="201" spans="1:5" x14ac:dyDescent="0.25">
      <c r="A201" s="88">
        <v>36900.291666666664</v>
      </c>
      <c r="B201" t="s">
        <v>94</v>
      </c>
      <c r="C201">
        <v>23800</v>
      </c>
      <c r="D201">
        <v>55.24</v>
      </c>
    </row>
    <row r="202" spans="1:5" x14ac:dyDescent="0.25">
      <c r="A202" s="88">
        <v>36900.333333333336</v>
      </c>
      <c r="B202" t="s">
        <v>94</v>
      </c>
      <c r="C202">
        <v>23800</v>
      </c>
      <c r="D202">
        <v>54.8</v>
      </c>
    </row>
    <row r="203" spans="1:5" x14ac:dyDescent="0.25">
      <c r="A203" s="88">
        <v>36900.375</v>
      </c>
      <c r="B203" t="s">
        <v>94</v>
      </c>
      <c r="C203">
        <v>23800</v>
      </c>
      <c r="D203">
        <v>61.05</v>
      </c>
    </row>
    <row r="204" spans="1:5" x14ac:dyDescent="0.25">
      <c r="A204" s="88">
        <v>36900.416666666664</v>
      </c>
      <c r="B204" t="s">
        <v>94</v>
      </c>
      <c r="C204">
        <v>23800</v>
      </c>
      <c r="D204">
        <v>56.88</v>
      </c>
    </row>
    <row r="205" spans="1:5" x14ac:dyDescent="0.25">
      <c r="A205" s="88">
        <v>36900.458333333336</v>
      </c>
      <c r="B205" t="s">
        <v>94</v>
      </c>
      <c r="C205">
        <v>23800</v>
      </c>
      <c r="D205">
        <v>53.78</v>
      </c>
    </row>
    <row r="206" spans="1:5" x14ac:dyDescent="0.25">
      <c r="A206" s="88">
        <v>36900.5</v>
      </c>
      <c r="B206" t="s">
        <v>94</v>
      </c>
      <c r="C206">
        <v>23800</v>
      </c>
      <c r="D206">
        <v>53.78</v>
      </c>
    </row>
    <row r="207" spans="1:5" x14ac:dyDescent="0.25">
      <c r="A207" s="88">
        <v>36900.541666666664</v>
      </c>
      <c r="B207" t="s">
        <v>94</v>
      </c>
      <c r="C207">
        <v>23800</v>
      </c>
      <c r="D207">
        <v>52.68</v>
      </c>
    </row>
    <row r="208" spans="1:5" x14ac:dyDescent="0.25">
      <c r="A208" s="88">
        <v>36900.583333333336</v>
      </c>
      <c r="B208" t="s">
        <v>94</v>
      </c>
      <c r="C208">
        <v>23800</v>
      </c>
      <c r="D208">
        <v>51.68</v>
      </c>
    </row>
    <row r="209" spans="1:5" x14ac:dyDescent="0.25">
      <c r="A209" s="88">
        <v>36900.625</v>
      </c>
      <c r="B209" t="s">
        <v>94</v>
      </c>
      <c r="C209">
        <v>23800</v>
      </c>
      <c r="D209">
        <v>53.68</v>
      </c>
    </row>
    <row r="210" spans="1:5" x14ac:dyDescent="0.25">
      <c r="A210" s="88">
        <v>36900.666666666664</v>
      </c>
      <c r="B210" t="s">
        <v>94</v>
      </c>
      <c r="C210">
        <v>23800</v>
      </c>
      <c r="D210">
        <v>74.47</v>
      </c>
    </row>
    <row r="211" spans="1:5" x14ac:dyDescent="0.25">
      <c r="A211" s="88">
        <v>36900.708333333336</v>
      </c>
      <c r="B211" t="s">
        <v>94</v>
      </c>
      <c r="C211">
        <v>23800</v>
      </c>
      <c r="D211">
        <v>121.74</v>
      </c>
    </row>
    <row r="212" spans="1:5" x14ac:dyDescent="0.25">
      <c r="A212" s="88">
        <v>36900.75</v>
      </c>
      <c r="B212" t="s">
        <v>94</v>
      </c>
      <c r="C212">
        <v>23800</v>
      </c>
      <c r="D212">
        <v>102.82</v>
      </c>
    </row>
    <row r="213" spans="1:5" x14ac:dyDescent="0.25">
      <c r="A213" s="88">
        <v>36900.791666666664</v>
      </c>
      <c r="B213" t="s">
        <v>94</v>
      </c>
      <c r="C213">
        <v>23800</v>
      </c>
      <c r="D213">
        <v>78.150000000000006</v>
      </c>
    </row>
    <row r="214" spans="1:5" x14ac:dyDescent="0.25">
      <c r="A214" s="88">
        <v>36900.833333333336</v>
      </c>
      <c r="B214" t="s">
        <v>94</v>
      </c>
      <c r="C214">
        <v>23800</v>
      </c>
      <c r="D214">
        <v>68.989999999999995</v>
      </c>
    </row>
    <row r="215" spans="1:5" x14ac:dyDescent="0.25">
      <c r="A215" s="88">
        <v>36900.875</v>
      </c>
      <c r="B215" t="s">
        <v>94</v>
      </c>
      <c r="C215">
        <v>23800</v>
      </c>
      <c r="D215">
        <v>58.64</v>
      </c>
    </row>
    <row r="216" spans="1:5" x14ac:dyDescent="0.25">
      <c r="A216" s="88">
        <v>36900.916666666664</v>
      </c>
      <c r="B216" t="s">
        <v>94</v>
      </c>
      <c r="C216">
        <v>23800</v>
      </c>
      <c r="D216">
        <v>48.79</v>
      </c>
    </row>
    <row r="217" spans="1:5" x14ac:dyDescent="0.25">
      <c r="A217" s="88">
        <v>36900.958333333336</v>
      </c>
      <c r="B217" t="s">
        <v>94</v>
      </c>
      <c r="C217">
        <v>23800</v>
      </c>
      <c r="D217">
        <v>48.3</v>
      </c>
      <c r="E217">
        <f>AVERAGE(D194:D200,D217)</f>
        <v>44.454999999999998</v>
      </c>
    </row>
    <row r="218" spans="1:5" x14ac:dyDescent="0.25">
      <c r="A218" s="88">
        <v>36901</v>
      </c>
      <c r="B218" t="s">
        <v>94</v>
      </c>
      <c r="C218">
        <v>23800</v>
      </c>
      <c r="D218">
        <v>41.73</v>
      </c>
    </row>
    <row r="219" spans="1:5" x14ac:dyDescent="0.25">
      <c r="A219" s="88">
        <v>36901.041666666664</v>
      </c>
      <c r="B219" t="s">
        <v>94</v>
      </c>
      <c r="C219">
        <v>23800</v>
      </c>
      <c r="D219">
        <v>41.37</v>
      </c>
    </row>
    <row r="220" spans="1:5" x14ac:dyDescent="0.25">
      <c r="A220" s="88">
        <v>36901.083333333336</v>
      </c>
      <c r="B220" t="s">
        <v>94</v>
      </c>
      <c r="C220">
        <v>23800</v>
      </c>
      <c r="D220">
        <v>40.950000000000003</v>
      </c>
    </row>
    <row r="221" spans="1:5" x14ac:dyDescent="0.25">
      <c r="A221" s="88">
        <v>36901.125</v>
      </c>
      <c r="B221" t="s">
        <v>94</v>
      </c>
      <c r="C221">
        <v>23800</v>
      </c>
      <c r="D221">
        <v>40.72</v>
      </c>
    </row>
    <row r="222" spans="1:5" x14ac:dyDescent="0.25">
      <c r="A222" s="88">
        <v>36901.166666666664</v>
      </c>
      <c r="B222" t="s">
        <v>94</v>
      </c>
      <c r="C222">
        <v>23800</v>
      </c>
      <c r="D222">
        <v>41.37</v>
      </c>
    </row>
    <row r="223" spans="1:5" x14ac:dyDescent="0.25">
      <c r="A223" s="88">
        <v>36901.208333333336</v>
      </c>
      <c r="B223" t="s">
        <v>94</v>
      </c>
      <c r="C223">
        <v>23800</v>
      </c>
      <c r="D223">
        <v>44.73</v>
      </c>
    </row>
    <row r="224" spans="1:5" x14ac:dyDescent="0.25">
      <c r="A224" s="88">
        <v>36901.25</v>
      </c>
      <c r="B224" t="s">
        <v>94</v>
      </c>
      <c r="C224">
        <v>23800</v>
      </c>
      <c r="D224">
        <v>58.55</v>
      </c>
    </row>
    <row r="225" spans="1:4" x14ac:dyDescent="0.25">
      <c r="A225" s="88">
        <v>36901.291666666664</v>
      </c>
      <c r="B225" t="s">
        <v>94</v>
      </c>
      <c r="C225">
        <v>23800</v>
      </c>
      <c r="D225">
        <v>77.930000000000007</v>
      </c>
    </row>
    <row r="226" spans="1:4" x14ac:dyDescent="0.25">
      <c r="A226" s="88">
        <v>36901.333333333336</v>
      </c>
      <c r="B226" t="s">
        <v>94</v>
      </c>
      <c r="C226">
        <v>23800</v>
      </c>
      <c r="D226">
        <v>78.290000000000006</v>
      </c>
    </row>
    <row r="227" spans="1:4" x14ac:dyDescent="0.25">
      <c r="A227" s="88">
        <v>36901.375</v>
      </c>
      <c r="B227" t="s">
        <v>94</v>
      </c>
      <c r="C227">
        <v>23800</v>
      </c>
      <c r="D227">
        <v>71.22</v>
      </c>
    </row>
    <row r="228" spans="1:4" x14ac:dyDescent="0.25">
      <c r="A228" s="88">
        <v>36901.416666666664</v>
      </c>
      <c r="B228" t="s">
        <v>94</v>
      </c>
      <c r="C228">
        <v>23800</v>
      </c>
      <c r="D228">
        <v>78.290000000000006</v>
      </c>
    </row>
    <row r="229" spans="1:4" x14ac:dyDescent="0.25">
      <c r="A229" s="88">
        <v>36901.458333333336</v>
      </c>
      <c r="B229" t="s">
        <v>94</v>
      </c>
      <c r="C229">
        <v>23800</v>
      </c>
      <c r="D229">
        <v>58.58</v>
      </c>
    </row>
    <row r="230" spans="1:4" x14ac:dyDescent="0.25">
      <c r="A230" s="88">
        <v>36901.5</v>
      </c>
      <c r="B230" t="s">
        <v>94</v>
      </c>
      <c r="C230">
        <v>23800</v>
      </c>
      <c r="D230">
        <v>50.81</v>
      </c>
    </row>
    <row r="231" spans="1:4" x14ac:dyDescent="0.25">
      <c r="A231" s="88">
        <v>36901.541666666664</v>
      </c>
      <c r="B231" t="s">
        <v>94</v>
      </c>
      <c r="C231">
        <v>23800</v>
      </c>
      <c r="D231">
        <v>49.8</v>
      </c>
    </row>
    <row r="232" spans="1:4" x14ac:dyDescent="0.25">
      <c r="A232" s="88">
        <v>36901.583333333336</v>
      </c>
      <c r="B232" t="s">
        <v>94</v>
      </c>
      <c r="C232">
        <v>23800</v>
      </c>
      <c r="D232">
        <v>49.67</v>
      </c>
    </row>
    <row r="233" spans="1:4" x14ac:dyDescent="0.25">
      <c r="A233" s="88">
        <v>36901.625</v>
      </c>
      <c r="B233" t="s">
        <v>94</v>
      </c>
      <c r="C233">
        <v>23800</v>
      </c>
      <c r="D233">
        <v>50.6</v>
      </c>
    </row>
    <row r="234" spans="1:4" x14ac:dyDescent="0.25">
      <c r="A234" s="88">
        <v>36901.666666666664</v>
      </c>
      <c r="B234" t="s">
        <v>94</v>
      </c>
      <c r="C234">
        <v>23800</v>
      </c>
      <c r="D234">
        <v>72.56</v>
      </c>
    </row>
    <row r="235" spans="1:4" x14ac:dyDescent="0.25">
      <c r="A235" s="88">
        <v>36901.708333333336</v>
      </c>
      <c r="B235" t="s">
        <v>94</v>
      </c>
      <c r="C235">
        <v>23800</v>
      </c>
      <c r="D235">
        <v>123.21</v>
      </c>
    </row>
    <row r="236" spans="1:4" x14ac:dyDescent="0.25">
      <c r="A236" s="88">
        <v>36901.75</v>
      </c>
      <c r="B236" t="s">
        <v>94</v>
      </c>
      <c r="C236">
        <v>23800</v>
      </c>
      <c r="D236">
        <v>98.56</v>
      </c>
    </row>
    <row r="237" spans="1:4" x14ac:dyDescent="0.25">
      <c r="A237" s="88">
        <v>36901.791666666664</v>
      </c>
      <c r="B237" t="s">
        <v>94</v>
      </c>
      <c r="C237">
        <v>23800</v>
      </c>
      <c r="D237">
        <v>76.239999999999995</v>
      </c>
    </row>
    <row r="238" spans="1:4" x14ac:dyDescent="0.25">
      <c r="A238" s="88">
        <v>36901.833333333336</v>
      </c>
      <c r="B238" t="s">
        <v>94</v>
      </c>
      <c r="C238">
        <v>23800</v>
      </c>
      <c r="D238">
        <v>67.790000000000006</v>
      </c>
    </row>
    <row r="239" spans="1:4" x14ac:dyDescent="0.25">
      <c r="A239" s="88">
        <v>36901.875</v>
      </c>
      <c r="B239" t="s">
        <v>94</v>
      </c>
      <c r="C239">
        <v>23800</v>
      </c>
      <c r="D239">
        <v>56.05</v>
      </c>
    </row>
    <row r="240" spans="1:4" x14ac:dyDescent="0.25">
      <c r="A240" s="88">
        <v>36901.916666666664</v>
      </c>
      <c r="B240" t="s">
        <v>94</v>
      </c>
      <c r="C240">
        <v>23800</v>
      </c>
      <c r="D240">
        <v>46.64</v>
      </c>
    </row>
    <row r="241" spans="1:5" x14ac:dyDescent="0.25">
      <c r="A241" s="88">
        <v>36901.958333333336</v>
      </c>
      <c r="B241" t="s">
        <v>94</v>
      </c>
      <c r="C241">
        <v>23800</v>
      </c>
      <c r="D241">
        <v>46.39</v>
      </c>
      <c r="E241">
        <f>AVERAGE(D218:D224,D241)</f>
        <v>44.476249999999993</v>
      </c>
    </row>
    <row r="242" spans="1:5" x14ac:dyDescent="0.25">
      <c r="A242" s="88">
        <v>36902</v>
      </c>
      <c r="B242" t="s">
        <v>94</v>
      </c>
      <c r="C242">
        <v>23800</v>
      </c>
      <c r="D242">
        <v>40.15</v>
      </c>
    </row>
    <row r="243" spans="1:5" x14ac:dyDescent="0.25">
      <c r="A243" s="88">
        <v>36902.041666666664</v>
      </c>
      <c r="B243" t="s">
        <v>94</v>
      </c>
      <c r="C243">
        <v>23800</v>
      </c>
      <c r="D243">
        <v>39.479999999999997</v>
      </c>
    </row>
    <row r="244" spans="1:5" x14ac:dyDescent="0.25">
      <c r="A244" s="88">
        <v>36902.083333333336</v>
      </c>
      <c r="B244" t="s">
        <v>94</v>
      </c>
      <c r="C244">
        <v>23800</v>
      </c>
      <c r="D244">
        <v>39.29</v>
      </c>
    </row>
    <row r="245" spans="1:5" x14ac:dyDescent="0.25">
      <c r="A245" s="88">
        <v>36902.125</v>
      </c>
      <c r="B245" t="s">
        <v>94</v>
      </c>
      <c r="C245">
        <v>23800</v>
      </c>
      <c r="D245">
        <v>39.340000000000003</v>
      </c>
    </row>
    <row r="246" spans="1:5" x14ac:dyDescent="0.25">
      <c r="A246" s="88">
        <v>36902.166666666664</v>
      </c>
      <c r="B246" t="s">
        <v>94</v>
      </c>
      <c r="C246">
        <v>23800</v>
      </c>
      <c r="D246">
        <v>39.56</v>
      </c>
    </row>
    <row r="247" spans="1:5" x14ac:dyDescent="0.25">
      <c r="A247" s="88">
        <v>36902.208333333336</v>
      </c>
      <c r="B247" t="s">
        <v>94</v>
      </c>
      <c r="C247">
        <v>23800</v>
      </c>
      <c r="D247">
        <v>41.98</v>
      </c>
    </row>
    <row r="248" spans="1:5" x14ac:dyDescent="0.25">
      <c r="A248" s="88">
        <v>36902.25</v>
      </c>
      <c r="B248" t="s">
        <v>94</v>
      </c>
      <c r="C248">
        <v>23800</v>
      </c>
      <c r="D248">
        <v>49.81</v>
      </c>
    </row>
    <row r="249" spans="1:5" x14ac:dyDescent="0.25">
      <c r="A249" s="88">
        <v>36902.291666666664</v>
      </c>
      <c r="B249" t="s">
        <v>94</v>
      </c>
      <c r="C249">
        <v>23800</v>
      </c>
      <c r="D249">
        <v>53.86</v>
      </c>
    </row>
    <row r="250" spans="1:5" x14ac:dyDescent="0.25">
      <c r="A250" s="88">
        <v>36902.333333333336</v>
      </c>
      <c r="B250" t="s">
        <v>94</v>
      </c>
      <c r="C250">
        <v>23800</v>
      </c>
      <c r="D250">
        <v>53.79</v>
      </c>
    </row>
    <row r="251" spans="1:5" x14ac:dyDescent="0.25">
      <c r="A251" s="88">
        <v>36902.375</v>
      </c>
      <c r="B251" t="s">
        <v>94</v>
      </c>
      <c r="C251">
        <v>23800</v>
      </c>
      <c r="D251">
        <v>53.86</v>
      </c>
    </row>
    <row r="252" spans="1:5" x14ac:dyDescent="0.25">
      <c r="A252" s="88">
        <v>36902.416666666664</v>
      </c>
      <c r="B252" t="s">
        <v>94</v>
      </c>
      <c r="C252">
        <v>23800</v>
      </c>
      <c r="D252">
        <v>54.26</v>
      </c>
    </row>
    <row r="253" spans="1:5" x14ac:dyDescent="0.25">
      <c r="A253" s="88">
        <v>36902.458333333336</v>
      </c>
      <c r="B253" t="s">
        <v>94</v>
      </c>
      <c r="C253">
        <v>23800</v>
      </c>
      <c r="D253">
        <v>50.29</v>
      </c>
    </row>
    <row r="254" spans="1:5" x14ac:dyDescent="0.25">
      <c r="A254" s="88">
        <v>36902.5</v>
      </c>
      <c r="B254" t="s">
        <v>94</v>
      </c>
      <c r="C254">
        <v>23800</v>
      </c>
      <c r="D254">
        <v>49.23</v>
      </c>
    </row>
    <row r="255" spans="1:5" x14ac:dyDescent="0.25">
      <c r="A255" s="88">
        <v>36902.541666666664</v>
      </c>
      <c r="B255" t="s">
        <v>94</v>
      </c>
      <c r="C255">
        <v>23800</v>
      </c>
      <c r="D255">
        <v>49.23</v>
      </c>
    </row>
    <row r="256" spans="1:5" x14ac:dyDescent="0.25">
      <c r="A256" s="88">
        <v>36902.583333333336</v>
      </c>
      <c r="B256" t="s">
        <v>94</v>
      </c>
      <c r="C256">
        <v>23800</v>
      </c>
      <c r="D256">
        <v>47.79</v>
      </c>
    </row>
    <row r="257" spans="1:5" x14ac:dyDescent="0.25">
      <c r="A257" s="88">
        <v>36902.625</v>
      </c>
      <c r="B257" t="s">
        <v>94</v>
      </c>
      <c r="C257">
        <v>23800</v>
      </c>
      <c r="D257">
        <v>50.03</v>
      </c>
    </row>
    <row r="258" spans="1:5" x14ac:dyDescent="0.25">
      <c r="A258" s="88">
        <v>36902.666666666664</v>
      </c>
      <c r="B258" t="s">
        <v>94</v>
      </c>
      <c r="C258">
        <v>23800</v>
      </c>
      <c r="D258">
        <v>64.12</v>
      </c>
    </row>
    <row r="259" spans="1:5" x14ac:dyDescent="0.25">
      <c r="A259" s="88">
        <v>36902.708333333336</v>
      </c>
      <c r="B259" t="s">
        <v>94</v>
      </c>
      <c r="C259">
        <v>23800</v>
      </c>
      <c r="D259">
        <v>87.54</v>
      </c>
    </row>
    <row r="260" spans="1:5" x14ac:dyDescent="0.25">
      <c r="A260" s="88">
        <v>36902.75</v>
      </c>
      <c r="B260" t="s">
        <v>94</v>
      </c>
      <c r="C260">
        <v>23800</v>
      </c>
      <c r="D260">
        <v>77.66</v>
      </c>
    </row>
    <row r="261" spans="1:5" x14ac:dyDescent="0.25">
      <c r="A261" s="88">
        <v>36902.791666666664</v>
      </c>
      <c r="B261" t="s">
        <v>94</v>
      </c>
      <c r="C261">
        <v>23800</v>
      </c>
      <c r="D261">
        <v>64.540000000000006</v>
      </c>
    </row>
    <row r="262" spans="1:5" x14ac:dyDescent="0.25">
      <c r="A262" s="88">
        <v>36902.833333333336</v>
      </c>
      <c r="B262" t="s">
        <v>94</v>
      </c>
      <c r="C262">
        <v>23800</v>
      </c>
      <c r="D262">
        <v>55.87</v>
      </c>
    </row>
    <row r="263" spans="1:5" x14ac:dyDescent="0.25">
      <c r="A263" s="88">
        <v>36902.875</v>
      </c>
      <c r="B263" t="s">
        <v>94</v>
      </c>
      <c r="C263">
        <v>23800</v>
      </c>
      <c r="D263">
        <v>51.23</v>
      </c>
    </row>
    <row r="264" spans="1:5" x14ac:dyDescent="0.25">
      <c r="A264" s="88">
        <v>36902.916666666664</v>
      </c>
      <c r="B264" t="s">
        <v>94</v>
      </c>
      <c r="C264">
        <v>23800</v>
      </c>
      <c r="D264">
        <v>42.1</v>
      </c>
    </row>
    <row r="265" spans="1:5" x14ac:dyDescent="0.25">
      <c r="A265" s="88">
        <v>36902.958333333336</v>
      </c>
      <c r="B265" t="s">
        <v>94</v>
      </c>
      <c r="C265">
        <v>23800</v>
      </c>
      <c r="D265">
        <v>42.14</v>
      </c>
      <c r="E265">
        <f>AVERAGE(D242:D248,D265)</f>
        <v>41.46875</v>
      </c>
    </row>
    <row r="266" spans="1:5" x14ac:dyDescent="0.25">
      <c r="A266" s="88">
        <v>36903</v>
      </c>
      <c r="B266" t="s">
        <v>94</v>
      </c>
      <c r="C266">
        <v>23800</v>
      </c>
      <c r="D266">
        <v>41.15</v>
      </c>
    </row>
    <row r="267" spans="1:5" x14ac:dyDescent="0.25">
      <c r="A267" s="88">
        <v>36903.041666666664</v>
      </c>
      <c r="B267" t="s">
        <v>94</v>
      </c>
      <c r="C267">
        <v>23800</v>
      </c>
      <c r="D267">
        <v>39.68</v>
      </c>
    </row>
    <row r="268" spans="1:5" x14ac:dyDescent="0.25">
      <c r="A268" s="88">
        <v>36903.083333333336</v>
      </c>
      <c r="B268" t="s">
        <v>94</v>
      </c>
      <c r="C268">
        <v>23800</v>
      </c>
      <c r="D268">
        <v>39.57</v>
      </c>
    </row>
    <row r="269" spans="1:5" x14ac:dyDescent="0.25">
      <c r="A269" s="88">
        <v>36903.125</v>
      </c>
      <c r="B269" t="s">
        <v>94</v>
      </c>
      <c r="C269">
        <v>23800</v>
      </c>
      <c r="D269">
        <v>39.520000000000003</v>
      </c>
    </row>
    <row r="270" spans="1:5" x14ac:dyDescent="0.25">
      <c r="A270" s="88">
        <v>36903.166666666664</v>
      </c>
      <c r="B270" t="s">
        <v>94</v>
      </c>
      <c r="C270">
        <v>23800</v>
      </c>
      <c r="D270">
        <v>39.770000000000003</v>
      </c>
    </row>
    <row r="271" spans="1:5" x14ac:dyDescent="0.25">
      <c r="A271" s="88">
        <v>36903.208333333336</v>
      </c>
      <c r="B271" t="s">
        <v>94</v>
      </c>
      <c r="C271">
        <v>23800</v>
      </c>
      <c r="D271">
        <v>42.42</v>
      </c>
    </row>
    <row r="272" spans="1:5" x14ac:dyDescent="0.25">
      <c r="A272" s="88">
        <v>36903.25</v>
      </c>
      <c r="B272" t="s">
        <v>94</v>
      </c>
      <c r="C272">
        <v>23800</v>
      </c>
      <c r="D272">
        <v>50.75</v>
      </c>
    </row>
    <row r="273" spans="1:4" x14ac:dyDescent="0.25">
      <c r="A273" s="88">
        <v>36903.291666666664</v>
      </c>
      <c r="B273" t="s">
        <v>94</v>
      </c>
      <c r="C273">
        <v>23800</v>
      </c>
      <c r="D273">
        <v>48.23</v>
      </c>
    </row>
    <row r="274" spans="1:4" x14ac:dyDescent="0.25">
      <c r="A274" s="88">
        <v>36903.333333333336</v>
      </c>
      <c r="B274" t="s">
        <v>94</v>
      </c>
      <c r="C274">
        <v>23800</v>
      </c>
      <c r="D274">
        <v>52.75</v>
      </c>
    </row>
    <row r="275" spans="1:4" x14ac:dyDescent="0.25">
      <c r="A275" s="88">
        <v>36903.375</v>
      </c>
      <c r="B275" t="s">
        <v>94</v>
      </c>
      <c r="C275">
        <v>23800</v>
      </c>
      <c r="D275">
        <v>55.03</v>
      </c>
    </row>
    <row r="276" spans="1:4" x14ac:dyDescent="0.25">
      <c r="A276" s="88">
        <v>36903.416666666664</v>
      </c>
      <c r="B276" t="s">
        <v>94</v>
      </c>
      <c r="C276">
        <v>23800</v>
      </c>
      <c r="D276">
        <v>55.69</v>
      </c>
    </row>
    <row r="277" spans="1:4" x14ac:dyDescent="0.25">
      <c r="A277" s="88">
        <v>36903.458333333336</v>
      </c>
      <c r="B277" t="s">
        <v>94</v>
      </c>
      <c r="C277">
        <v>23800</v>
      </c>
      <c r="D277">
        <v>47.94</v>
      </c>
    </row>
    <row r="278" spans="1:4" x14ac:dyDescent="0.25">
      <c r="A278" s="88">
        <v>36903.5</v>
      </c>
      <c r="B278" t="s">
        <v>94</v>
      </c>
      <c r="C278">
        <v>23800</v>
      </c>
      <c r="D278">
        <v>46.52</v>
      </c>
    </row>
    <row r="279" spans="1:4" x14ac:dyDescent="0.25">
      <c r="A279" s="88">
        <v>36903.541666666664</v>
      </c>
      <c r="B279" t="s">
        <v>94</v>
      </c>
      <c r="C279">
        <v>23800</v>
      </c>
      <c r="D279">
        <v>46.75</v>
      </c>
    </row>
    <row r="280" spans="1:4" x14ac:dyDescent="0.25">
      <c r="A280" s="88">
        <v>36903.583333333336</v>
      </c>
      <c r="B280" t="s">
        <v>94</v>
      </c>
      <c r="C280">
        <v>23800</v>
      </c>
      <c r="D280">
        <v>46.34</v>
      </c>
    </row>
    <row r="281" spans="1:4" x14ac:dyDescent="0.25">
      <c r="A281" s="88">
        <v>36903.625</v>
      </c>
      <c r="B281" t="s">
        <v>94</v>
      </c>
      <c r="C281">
        <v>23800</v>
      </c>
      <c r="D281">
        <v>47.62</v>
      </c>
    </row>
    <row r="282" spans="1:4" x14ac:dyDescent="0.25">
      <c r="A282" s="88">
        <v>36903.666666666664</v>
      </c>
      <c r="B282" t="s">
        <v>94</v>
      </c>
      <c r="C282">
        <v>23800</v>
      </c>
      <c r="D282">
        <v>59.52</v>
      </c>
    </row>
    <row r="283" spans="1:4" x14ac:dyDescent="0.25">
      <c r="A283" s="88">
        <v>36903.708333333336</v>
      </c>
      <c r="B283" t="s">
        <v>94</v>
      </c>
      <c r="C283">
        <v>23800</v>
      </c>
      <c r="D283">
        <v>83.95</v>
      </c>
    </row>
    <row r="284" spans="1:4" x14ac:dyDescent="0.25">
      <c r="A284" s="88">
        <v>36903.75</v>
      </c>
      <c r="B284" t="s">
        <v>94</v>
      </c>
      <c r="C284">
        <v>23800</v>
      </c>
      <c r="D284">
        <v>65.62</v>
      </c>
    </row>
    <row r="285" spans="1:4" x14ac:dyDescent="0.25">
      <c r="A285" s="88">
        <v>36903.791666666664</v>
      </c>
      <c r="B285" t="s">
        <v>94</v>
      </c>
      <c r="C285">
        <v>23800</v>
      </c>
      <c r="D285">
        <v>57.24</v>
      </c>
    </row>
    <row r="286" spans="1:4" x14ac:dyDescent="0.25">
      <c r="A286" s="88">
        <v>36903.833333333336</v>
      </c>
      <c r="B286" t="s">
        <v>94</v>
      </c>
      <c r="C286">
        <v>23800</v>
      </c>
      <c r="D286">
        <v>52.11</v>
      </c>
    </row>
    <row r="287" spans="1:4" x14ac:dyDescent="0.25">
      <c r="A287" s="88">
        <v>36903.875</v>
      </c>
      <c r="B287" t="s">
        <v>94</v>
      </c>
      <c r="C287">
        <v>23800</v>
      </c>
      <c r="D287">
        <v>49.28</v>
      </c>
    </row>
    <row r="288" spans="1:4" x14ac:dyDescent="0.25">
      <c r="A288" s="88">
        <v>36903.916666666664</v>
      </c>
      <c r="B288" t="s">
        <v>94</v>
      </c>
      <c r="C288">
        <v>23800</v>
      </c>
      <c r="D288">
        <v>42.4</v>
      </c>
    </row>
    <row r="289" spans="1:5" x14ac:dyDescent="0.25">
      <c r="A289" s="88">
        <v>36903.958333333336</v>
      </c>
      <c r="B289" t="s">
        <v>94</v>
      </c>
      <c r="C289">
        <v>23800</v>
      </c>
      <c r="D289">
        <v>42.22</v>
      </c>
      <c r="E289">
        <f>AVERAGE(D266:D272,D289)</f>
        <v>41.885000000000005</v>
      </c>
    </row>
    <row r="290" spans="1:5" x14ac:dyDescent="0.25">
      <c r="A290" s="88">
        <v>36904</v>
      </c>
      <c r="B290" t="s">
        <v>94</v>
      </c>
      <c r="C290">
        <v>23800</v>
      </c>
      <c r="D290">
        <v>39.31</v>
      </c>
    </row>
    <row r="291" spans="1:5" x14ac:dyDescent="0.25">
      <c r="A291" s="88">
        <v>36904.041666666664</v>
      </c>
      <c r="B291" t="s">
        <v>94</v>
      </c>
      <c r="C291">
        <v>23800</v>
      </c>
      <c r="D291">
        <v>39.35</v>
      </c>
    </row>
    <row r="292" spans="1:5" x14ac:dyDescent="0.25">
      <c r="A292" s="88">
        <v>36904.083333333336</v>
      </c>
      <c r="B292" t="s">
        <v>94</v>
      </c>
      <c r="C292">
        <v>23800</v>
      </c>
      <c r="D292">
        <v>39.229999999999997</v>
      </c>
    </row>
    <row r="293" spans="1:5" x14ac:dyDescent="0.25">
      <c r="A293" s="88">
        <v>36904.125</v>
      </c>
      <c r="B293" t="s">
        <v>94</v>
      </c>
      <c r="C293">
        <v>23800</v>
      </c>
      <c r="D293">
        <v>39.19</v>
      </c>
    </row>
    <row r="294" spans="1:5" x14ac:dyDescent="0.25">
      <c r="A294" s="88">
        <v>36904.166666666664</v>
      </c>
      <c r="B294" t="s">
        <v>94</v>
      </c>
      <c r="C294">
        <v>23800</v>
      </c>
      <c r="D294">
        <v>39.19</v>
      </c>
    </row>
    <row r="295" spans="1:5" x14ac:dyDescent="0.25">
      <c r="A295" s="88">
        <v>36904.208333333336</v>
      </c>
      <c r="B295" t="s">
        <v>94</v>
      </c>
      <c r="C295">
        <v>23800</v>
      </c>
      <c r="D295">
        <v>39.31</v>
      </c>
    </row>
    <row r="296" spans="1:5" x14ac:dyDescent="0.25">
      <c r="A296" s="88">
        <v>36904.25</v>
      </c>
      <c r="B296" t="s">
        <v>94</v>
      </c>
      <c r="C296">
        <v>23800</v>
      </c>
      <c r="D296">
        <v>41.15</v>
      </c>
    </row>
    <row r="297" spans="1:5" x14ac:dyDescent="0.25">
      <c r="A297" s="88">
        <v>36904.291666666664</v>
      </c>
      <c r="B297" t="s">
        <v>94</v>
      </c>
      <c r="C297">
        <v>23800</v>
      </c>
      <c r="D297">
        <v>37.11</v>
      </c>
    </row>
    <row r="298" spans="1:5" x14ac:dyDescent="0.25">
      <c r="A298" s="88">
        <v>36904.333333333336</v>
      </c>
      <c r="B298" t="s">
        <v>94</v>
      </c>
      <c r="C298">
        <v>23800</v>
      </c>
      <c r="D298">
        <v>39.68</v>
      </c>
    </row>
    <row r="299" spans="1:5" x14ac:dyDescent="0.25">
      <c r="A299" s="88">
        <v>36904.375</v>
      </c>
      <c r="B299" t="s">
        <v>94</v>
      </c>
      <c r="C299">
        <v>23800</v>
      </c>
      <c r="D299">
        <v>40.119999999999997</v>
      </c>
    </row>
    <row r="300" spans="1:5" x14ac:dyDescent="0.25">
      <c r="A300" s="88">
        <v>36904.416666666664</v>
      </c>
      <c r="B300" t="s">
        <v>94</v>
      </c>
      <c r="C300">
        <v>23800</v>
      </c>
      <c r="D300">
        <v>40.159999999999997</v>
      </c>
    </row>
    <row r="301" spans="1:5" x14ac:dyDescent="0.25">
      <c r="A301" s="88">
        <v>36904.458333333336</v>
      </c>
      <c r="B301" t="s">
        <v>94</v>
      </c>
      <c r="C301">
        <v>23800</v>
      </c>
      <c r="D301">
        <v>40.21</v>
      </c>
    </row>
    <row r="302" spans="1:5" x14ac:dyDescent="0.25">
      <c r="A302" s="88">
        <v>36904.5</v>
      </c>
      <c r="B302" t="s">
        <v>94</v>
      </c>
      <c r="C302">
        <v>23800</v>
      </c>
      <c r="D302">
        <v>39.96</v>
      </c>
    </row>
    <row r="303" spans="1:5" x14ac:dyDescent="0.25">
      <c r="A303" s="88">
        <v>36904.541666666664</v>
      </c>
      <c r="B303" t="s">
        <v>94</v>
      </c>
      <c r="C303">
        <v>23800</v>
      </c>
      <c r="D303">
        <v>39.799999999999997</v>
      </c>
    </row>
    <row r="304" spans="1:5" x14ac:dyDescent="0.25">
      <c r="A304" s="88">
        <v>36904.583333333336</v>
      </c>
      <c r="B304" t="s">
        <v>94</v>
      </c>
      <c r="C304">
        <v>23800</v>
      </c>
      <c r="D304">
        <v>39.72</v>
      </c>
    </row>
    <row r="305" spans="1:5" x14ac:dyDescent="0.25">
      <c r="A305" s="88">
        <v>36904.625</v>
      </c>
      <c r="B305" t="s">
        <v>94</v>
      </c>
      <c r="C305">
        <v>23800</v>
      </c>
      <c r="D305">
        <v>39.61</v>
      </c>
    </row>
    <row r="306" spans="1:5" x14ac:dyDescent="0.25">
      <c r="A306" s="88">
        <v>36904.666666666664</v>
      </c>
      <c r="B306" t="s">
        <v>94</v>
      </c>
      <c r="C306">
        <v>23800</v>
      </c>
      <c r="D306">
        <v>45.65</v>
      </c>
    </row>
    <row r="307" spans="1:5" x14ac:dyDescent="0.25">
      <c r="A307" s="88">
        <v>36904.708333333336</v>
      </c>
      <c r="B307" t="s">
        <v>94</v>
      </c>
      <c r="C307">
        <v>23800</v>
      </c>
      <c r="D307">
        <v>67.59</v>
      </c>
    </row>
    <row r="308" spans="1:5" x14ac:dyDescent="0.25">
      <c r="A308" s="88">
        <v>36904.75</v>
      </c>
      <c r="B308" t="s">
        <v>94</v>
      </c>
      <c r="C308">
        <v>23800</v>
      </c>
      <c r="D308">
        <v>46.11</v>
      </c>
    </row>
    <row r="309" spans="1:5" x14ac:dyDescent="0.25">
      <c r="A309" s="88">
        <v>36904.791666666664</v>
      </c>
      <c r="B309" t="s">
        <v>94</v>
      </c>
      <c r="C309">
        <v>23800</v>
      </c>
      <c r="D309">
        <v>43.24</v>
      </c>
    </row>
    <row r="310" spans="1:5" x14ac:dyDescent="0.25">
      <c r="A310" s="88">
        <v>36904.833333333336</v>
      </c>
      <c r="B310" t="s">
        <v>94</v>
      </c>
      <c r="C310">
        <v>23800</v>
      </c>
      <c r="D310">
        <v>40.49</v>
      </c>
    </row>
    <row r="311" spans="1:5" x14ac:dyDescent="0.25">
      <c r="A311" s="88">
        <v>36904.875</v>
      </c>
      <c r="B311" t="s">
        <v>94</v>
      </c>
      <c r="C311">
        <v>23800</v>
      </c>
      <c r="D311">
        <v>40.11</v>
      </c>
    </row>
    <row r="312" spans="1:5" x14ac:dyDescent="0.25">
      <c r="A312" s="88">
        <v>36904.916666666664</v>
      </c>
      <c r="B312" t="s">
        <v>94</v>
      </c>
      <c r="C312">
        <v>23800</v>
      </c>
      <c r="D312">
        <v>39.21</v>
      </c>
    </row>
    <row r="313" spans="1:5" x14ac:dyDescent="0.25">
      <c r="A313" s="88">
        <v>36904.958333333336</v>
      </c>
      <c r="B313" t="s">
        <v>94</v>
      </c>
      <c r="C313">
        <v>23800</v>
      </c>
      <c r="D313">
        <v>41.52</v>
      </c>
      <c r="E313">
        <f>AVERAGE(D290:D296,D313)</f>
        <v>39.781249999999993</v>
      </c>
    </row>
    <row r="314" spans="1:5" x14ac:dyDescent="0.25">
      <c r="A314" s="88">
        <v>36905</v>
      </c>
      <c r="B314" t="s">
        <v>94</v>
      </c>
      <c r="C314">
        <v>23800</v>
      </c>
      <c r="D314">
        <v>42.27</v>
      </c>
    </row>
    <row r="315" spans="1:5" x14ac:dyDescent="0.25">
      <c r="A315" s="88">
        <v>36905.041666666664</v>
      </c>
      <c r="B315" t="s">
        <v>94</v>
      </c>
      <c r="C315">
        <v>23800</v>
      </c>
      <c r="D315">
        <v>40.96</v>
      </c>
    </row>
    <row r="316" spans="1:5" x14ac:dyDescent="0.25">
      <c r="A316" s="88">
        <v>36905.083333333336</v>
      </c>
      <c r="B316" t="s">
        <v>94</v>
      </c>
      <c r="C316">
        <v>23800</v>
      </c>
      <c r="D316">
        <v>40.909999999999997</v>
      </c>
    </row>
    <row r="317" spans="1:5" x14ac:dyDescent="0.25">
      <c r="A317" s="88">
        <v>36905.125</v>
      </c>
      <c r="B317" t="s">
        <v>94</v>
      </c>
      <c r="C317">
        <v>23800</v>
      </c>
      <c r="D317">
        <v>40.409999999999997</v>
      </c>
    </row>
    <row r="318" spans="1:5" x14ac:dyDescent="0.25">
      <c r="A318" s="88">
        <v>36905.166666666664</v>
      </c>
      <c r="B318" t="s">
        <v>94</v>
      </c>
      <c r="C318">
        <v>23800</v>
      </c>
      <c r="D318">
        <v>39.409999999999997</v>
      </c>
    </row>
    <row r="319" spans="1:5" x14ac:dyDescent="0.25">
      <c r="A319" s="88">
        <v>36905.208333333336</v>
      </c>
      <c r="B319" t="s">
        <v>94</v>
      </c>
      <c r="C319">
        <v>23800</v>
      </c>
      <c r="D319">
        <v>40.1</v>
      </c>
    </row>
    <row r="320" spans="1:5" x14ac:dyDescent="0.25">
      <c r="A320" s="88">
        <v>36905.25</v>
      </c>
      <c r="B320" t="s">
        <v>94</v>
      </c>
      <c r="C320">
        <v>23800</v>
      </c>
      <c r="D320">
        <v>40.33</v>
      </c>
    </row>
    <row r="321" spans="1:4" x14ac:dyDescent="0.25">
      <c r="A321" s="88">
        <v>36905.291666666664</v>
      </c>
      <c r="B321" t="s">
        <v>94</v>
      </c>
      <c r="C321">
        <v>23800</v>
      </c>
      <c r="D321">
        <v>38.79</v>
      </c>
    </row>
    <row r="322" spans="1:4" x14ac:dyDescent="0.25">
      <c r="A322" s="88">
        <v>36905.333333333336</v>
      </c>
      <c r="B322" t="s">
        <v>94</v>
      </c>
      <c r="C322">
        <v>23800</v>
      </c>
      <c r="D322">
        <v>38.630000000000003</v>
      </c>
    </row>
    <row r="323" spans="1:4" x14ac:dyDescent="0.25">
      <c r="A323" s="88">
        <v>36905.375</v>
      </c>
      <c r="B323" t="s">
        <v>94</v>
      </c>
      <c r="C323">
        <v>23800</v>
      </c>
      <c r="D323">
        <v>40.08</v>
      </c>
    </row>
    <row r="324" spans="1:4" x14ac:dyDescent="0.25">
      <c r="A324" s="88">
        <v>36905.416666666664</v>
      </c>
      <c r="B324" t="s">
        <v>94</v>
      </c>
      <c r="C324">
        <v>23800</v>
      </c>
      <c r="D324">
        <v>40.35</v>
      </c>
    </row>
    <row r="325" spans="1:4" x14ac:dyDescent="0.25">
      <c r="A325" s="88">
        <v>36905.458333333336</v>
      </c>
      <c r="B325" t="s">
        <v>94</v>
      </c>
      <c r="C325">
        <v>23800</v>
      </c>
      <c r="D325">
        <v>40.56</v>
      </c>
    </row>
    <row r="326" spans="1:4" x14ac:dyDescent="0.25">
      <c r="A326" s="88">
        <v>36905.5</v>
      </c>
      <c r="B326" t="s">
        <v>94</v>
      </c>
      <c r="C326">
        <v>23800</v>
      </c>
      <c r="D326">
        <v>40.56</v>
      </c>
    </row>
    <row r="327" spans="1:4" x14ac:dyDescent="0.25">
      <c r="A327" s="88">
        <v>36905.541666666664</v>
      </c>
      <c r="B327" t="s">
        <v>94</v>
      </c>
      <c r="C327">
        <v>23800</v>
      </c>
      <c r="D327">
        <v>40.44</v>
      </c>
    </row>
    <row r="328" spans="1:4" x14ac:dyDescent="0.25">
      <c r="A328" s="88">
        <v>36905.583333333336</v>
      </c>
      <c r="B328" t="s">
        <v>94</v>
      </c>
      <c r="C328">
        <v>23800</v>
      </c>
      <c r="D328">
        <v>39.99</v>
      </c>
    </row>
    <row r="329" spans="1:4" x14ac:dyDescent="0.25">
      <c r="A329" s="88">
        <v>36905.625</v>
      </c>
      <c r="B329" t="s">
        <v>94</v>
      </c>
      <c r="C329">
        <v>23800</v>
      </c>
      <c r="D329">
        <v>39.42</v>
      </c>
    </row>
    <row r="330" spans="1:4" x14ac:dyDescent="0.25">
      <c r="A330" s="88">
        <v>36905.666666666664</v>
      </c>
      <c r="B330" t="s">
        <v>94</v>
      </c>
      <c r="C330">
        <v>23800</v>
      </c>
      <c r="D330">
        <v>40.97</v>
      </c>
    </row>
    <row r="331" spans="1:4" x14ac:dyDescent="0.25">
      <c r="A331" s="88">
        <v>36905.708333333336</v>
      </c>
      <c r="B331" t="s">
        <v>94</v>
      </c>
      <c r="C331">
        <v>23800</v>
      </c>
      <c r="D331">
        <v>62.27</v>
      </c>
    </row>
    <row r="332" spans="1:4" x14ac:dyDescent="0.25">
      <c r="A332" s="88">
        <v>36905.75</v>
      </c>
      <c r="B332" t="s">
        <v>94</v>
      </c>
      <c r="C332">
        <v>23800</v>
      </c>
      <c r="D332">
        <v>51.32</v>
      </c>
    </row>
    <row r="333" spans="1:4" x14ac:dyDescent="0.25">
      <c r="A333" s="88">
        <v>36905.791666666664</v>
      </c>
      <c r="B333" t="s">
        <v>94</v>
      </c>
      <c r="C333">
        <v>23800</v>
      </c>
      <c r="D333">
        <v>56.19</v>
      </c>
    </row>
    <row r="334" spans="1:4" x14ac:dyDescent="0.25">
      <c r="A334" s="88">
        <v>36905.833333333336</v>
      </c>
      <c r="B334" t="s">
        <v>94</v>
      </c>
      <c r="C334">
        <v>23800</v>
      </c>
      <c r="D334">
        <v>40.67</v>
      </c>
    </row>
    <row r="335" spans="1:4" x14ac:dyDescent="0.25">
      <c r="A335" s="88">
        <v>36905.875</v>
      </c>
      <c r="B335" t="s">
        <v>94</v>
      </c>
      <c r="C335">
        <v>23800</v>
      </c>
      <c r="D335">
        <v>39.979999999999997</v>
      </c>
    </row>
    <row r="336" spans="1:4" x14ac:dyDescent="0.25">
      <c r="A336" s="88">
        <v>36905.916666666664</v>
      </c>
      <c r="B336" t="s">
        <v>94</v>
      </c>
      <c r="C336">
        <v>23800</v>
      </c>
      <c r="D336">
        <v>39.770000000000003</v>
      </c>
    </row>
    <row r="337" spans="1:5" x14ac:dyDescent="0.25">
      <c r="A337" s="88">
        <v>36905.958333333336</v>
      </c>
      <c r="B337" t="s">
        <v>94</v>
      </c>
      <c r="C337">
        <v>23800</v>
      </c>
      <c r="D337">
        <v>42.08</v>
      </c>
      <c r="E337">
        <f>AVERAGE(D314:D320,D337)</f>
        <v>40.808749999999996</v>
      </c>
    </row>
    <row r="338" spans="1:5" x14ac:dyDescent="0.25">
      <c r="A338" s="88">
        <v>36906</v>
      </c>
      <c r="B338" t="s">
        <v>94</v>
      </c>
      <c r="C338">
        <v>23800</v>
      </c>
      <c r="D338">
        <v>39.159999999999997</v>
      </c>
    </row>
    <row r="339" spans="1:5" x14ac:dyDescent="0.25">
      <c r="A339" s="88">
        <v>36906.041666666664</v>
      </c>
      <c r="B339" t="s">
        <v>94</v>
      </c>
      <c r="C339">
        <v>23800</v>
      </c>
      <c r="D339">
        <v>39.630000000000003</v>
      </c>
    </row>
    <row r="340" spans="1:5" x14ac:dyDescent="0.25">
      <c r="A340" s="88">
        <v>36906.083333333336</v>
      </c>
      <c r="B340" t="s">
        <v>94</v>
      </c>
      <c r="C340">
        <v>23800</v>
      </c>
      <c r="D340">
        <v>39.29</v>
      </c>
    </row>
    <row r="341" spans="1:5" x14ac:dyDescent="0.25">
      <c r="A341" s="88">
        <v>36906.125</v>
      </c>
      <c r="B341" t="s">
        <v>94</v>
      </c>
      <c r="C341">
        <v>23800</v>
      </c>
      <c r="D341">
        <v>39.590000000000003</v>
      </c>
    </row>
    <row r="342" spans="1:5" x14ac:dyDescent="0.25">
      <c r="A342" s="88">
        <v>36906.166666666664</v>
      </c>
      <c r="B342" t="s">
        <v>94</v>
      </c>
      <c r="C342">
        <v>23800</v>
      </c>
      <c r="D342">
        <v>39.53</v>
      </c>
    </row>
    <row r="343" spans="1:5" x14ac:dyDescent="0.25">
      <c r="A343" s="88">
        <v>36906.208333333336</v>
      </c>
      <c r="B343" t="s">
        <v>94</v>
      </c>
      <c r="C343">
        <v>23800</v>
      </c>
      <c r="D343">
        <v>42.44</v>
      </c>
    </row>
    <row r="344" spans="1:5" x14ac:dyDescent="0.25">
      <c r="A344" s="88">
        <v>36906.25</v>
      </c>
      <c r="B344" t="s">
        <v>94</v>
      </c>
      <c r="C344">
        <v>23800</v>
      </c>
      <c r="D344">
        <v>51.1</v>
      </c>
    </row>
    <row r="345" spans="1:5" x14ac:dyDescent="0.25">
      <c r="A345" s="88">
        <v>36906.291666666664</v>
      </c>
      <c r="B345" t="s">
        <v>94</v>
      </c>
      <c r="C345">
        <v>23800</v>
      </c>
      <c r="D345">
        <v>48.03</v>
      </c>
    </row>
    <row r="346" spans="1:5" x14ac:dyDescent="0.25">
      <c r="A346" s="88">
        <v>36906.333333333336</v>
      </c>
      <c r="B346" t="s">
        <v>94</v>
      </c>
      <c r="C346">
        <v>23800</v>
      </c>
      <c r="D346">
        <v>46.88</v>
      </c>
    </row>
    <row r="347" spans="1:5" x14ac:dyDescent="0.25">
      <c r="A347" s="88">
        <v>36906.375</v>
      </c>
      <c r="B347" t="s">
        <v>94</v>
      </c>
      <c r="C347">
        <v>23800</v>
      </c>
      <c r="D347">
        <v>47.12</v>
      </c>
    </row>
    <row r="348" spans="1:5" x14ac:dyDescent="0.25">
      <c r="A348" s="88">
        <v>36906.416666666664</v>
      </c>
      <c r="B348" t="s">
        <v>94</v>
      </c>
      <c r="C348">
        <v>23800</v>
      </c>
      <c r="D348">
        <v>47.32</v>
      </c>
    </row>
    <row r="349" spans="1:5" x14ac:dyDescent="0.25">
      <c r="A349" s="88">
        <v>36906.458333333336</v>
      </c>
      <c r="B349" t="s">
        <v>94</v>
      </c>
      <c r="C349">
        <v>23800</v>
      </c>
      <c r="D349">
        <v>47.17</v>
      </c>
    </row>
    <row r="350" spans="1:5" x14ac:dyDescent="0.25">
      <c r="A350" s="88">
        <v>36906.5</v>
      </c>
      <c r="B350" t="s">
        <v>94</v>
      </c>
      <c r="C350">
        <v>23800</v>
      </c>
      <c r="D350">
        <v>45.78</v>
      </c>
    </row>
    <row r="351" spans="1:5" x14ac:dyDescent="0.25">
      <c r="A351" s="88">
        <v>36906.541666666664</v>
      </c>
      <c r="B351" t="s">
        <v>94</v>
      </c>
      <c r="C351">
        <v>23800</v>
      </c>
      <c r="D351">
        <v>45.61</v>
      </c>
    </row>
    <row r="352" spans="1:5" x14ac:dyDescent="0.25">
      <c r="A352" s="88">
        <v>36906.583333333336</v>
      </c>
      <c r="B352" t="s">
        <v>94</v>
      </c>
      <c r="C352">
        <v>23800</v>
      </c>
      <c r="D352">
        <v>45.46</v>
      </c>
    </row>
    <row r="353" spans="1:5" x14ac:dyDescent="0.25">
      <c r="A353" s="88">
        <v>36906.625</v>
      </c>
      <c r="B353" t="s">
        <v>94</v>
      </c>
      <c r="C353">
        <v>23800</v>
      </c>
      <c r="D353">
        <v>46.26</v>
      </c>
    </row>
    <row r="354" spans="1:5" x14ac:dyDescent="0.25">
      <c r="A354" s="88">
        <v>36906.666666666664</v>
      </c>
      <c r="B354" t="s">
        <v>94</v>
      </c>
      <c r="C354">
        <v>23800</v>
      </c>
      <c r="D354">
        <v>51.42</v>
      </c>
    </row>
    <row r="355" spans="1:5" x14ac:dyDescent="0.25">
      <c r="A355" s="88">
        <v>36906.708333333336</v>
      </c>
      <c r="B355" t="s">
        <v>94</v>
      </c>
      <c r="C355">
        <v>23800</v>
      </c>
      <c r="D355">
        <v>73.72</v>
      </c>
    </row>
    <row r="356" spans="1:5" x14ac:dyDescent="0.25">
      <c r="A356" s="88">
        <v>36906.75</v>
      </c>
      <c r="B356" t="s">
        <v>94</v>
      </c>
      <c r="C356">
        <v>23800</v>
      </c>
      <c r="D356">
        <v>75.88</v>
      </c>
    </row>
    <row r="357" spans="1:5" x14ac:dyDescent="0.25">
      <c r="A357" s="88">
        <v>36906.791666666664</v>
      </c>
      <c r="B357" t="s">
        <v>94</v>
      </c>
      <c r="C357">
        <v>23800</v>
      </c>
      <c r="D357">
        <v>53.81</v>
      </c>
    </row>
    <row r="358" spans="1:5" x14ac:dyDescent="0.25">
      <c r="A358" s="88">
        <v>36906.833333333336</v>
      </c>
      <c r="B358" t="s">
        <v>94</v>
      </c>
      <c r="C358">
        <v>23800</v>
      </c>
      <c r="D358">
        <v>51.13</v>
      </c>
    </row>
    <row r="359" spans="1:5" x14ac:dyDescent="0.25">
      <c r="A359" s="88">
        <v>36906.875</v>
      </c>
      <c r="B359" t="s">
        <v>94</v>
      </c>
      <c r="C359">
        <v>23800</v>
      </c>
      <c r="D359">
        <v>47.55</v>
      </c>
    </row>
    <row r="360" spans="1:5" x14ac:dyDescent="0.25">
      <c r="A360" s="88">
        <v>36906.916666666664</v>
      </c>
      <c r="B360" t="s">
        <v>94</v>
      </c>
      <c r="C360">
        <v>23800</v>
      </c>
      <c r="D360">
        <v>40.56</v>
      </c>
    </row>
    <row r="361" spans="1:5" x14ac:dyDescent="0.25">
      <c r="A361" s="88">
        <v>36906.958333333336</v>
      </c>
      <c r="B361" t="s">
        <v>94</v>
      </c>
      <c r="C361">
        <v>23800</v>
      </c>
      <c r="D361">
        <v>39.99</v>
      </c>
      <c r="E361">
        <f>AVERAGE(D338:D344,D361)</f>
        <v>41.341250000000002</v>
      </c>
    </row>
    <row r="362" spans="1:5" x14ac:dyDescent="0.25">
      <c r="A362" s="88">
        <v>36907</v>
      </c>
      <c r="B362" t="s">
        <v>94</v>
      </c>
      <c r="C362">
        <v>23800</v>
      </c>
      <c r="D362">
        <v>38.96</v>
      </c>
    </row>
    <row r="363" spans="1:5" x14ac:dyDescent="0.25">
      <c r="A363" s="88">
        <v>36907.041666666664</v>
      </c>
      <c r="B363" t="s">
        <v>94</v>
      </c>
      <c r="C363">
        <v>23800</v>
      </c>
      <c r="D363">
        <v>39.33</v>
      </c>
    </row>
    <row r="364" spans="1:5" x14ac:dyDescent="0.25">
      <c r="A364" s="88">
        <v>36907.083333333336</v>
      </c>
      <c r="B364" t="s">
        <v>94</v>
      </c>
      <c r="C364">
        <v>23800</v>
      </c>
      <c r="D364">
        <v>39.33</v>
      </c>
    </row>
    <row r="365" spans="1:5" x14ac:dyDescent="0.25">
      <c r="A365" s="88">
        <v>36907.125</v>
      </c>
      <c r="B365" t="s">
        <v>94</v>
      </c>
      <c r="C365">
        <v>23800</v>
      </c>
      <c r="D365">
        <v>39.11</v>
      </c>
    </row>
    <row r="366" spans="1:5" x14ac:dyDescent="0.25">
      <c r="A366" s="88">
        <v>36907.166666666664</v>
      </c>
      <c r="B366" t="s">
        <v>94</v>
      </c>
      <c r="C366">
        <v>23800</v>
      </c>
      <c r="D366">
        <v>39.340000000000003</v>
      </c>
    </row>
    <row r="367" spans="1:5" x14ac:dyDescent="0.25">
      <c r="A367" s="88">
        <v>36907.208333333336</v>
      </c>
      <c r="B367" t="s">
        <v>94</v>
      </c>
      <c r="C367">
        <v>23800</v>
      </c>
      <c r="D367">
        <v>40.840000000000003</v>
      </c>
    </row>
    <row r="368" spans="1:5" x14ac:dyDescent="0.25">
      <c r="A368" s="88">
        <v>36907.25</v>
      </c>
      <c r="B368" t="s">
        <v>94</v>
      </c>
      <c r="C368">
        <v>23800</v>
      </c>
      <c r="D368">
        <v>53.05</v>
      </c>
    </row>
    <row r="369" spans="1:4" x14ac:dyDescent="0.25">
      <c r="A369" s="88">
        <v>36907.291666666664</v>
      </c>
      <c r="B369" t="s">
        <v>94</v>
      </c>
      <c r="C369">
        <v>23800</v>
      </c>
      <c r="D369">
        <v>50.85</v>
      </c>
    </row>
    <row r="370" spans="1:4" x14ac:dyDescent="0.25">
      <c r="A370" s="88">
        <v>36907.333333333336</v>
      </c>
      <c r="B370" t="s">
        <v>94</v>
      </c>
      <c r="C370">
        <v>23800</v>
      </c>
      <c r="D370">
        <v>50.57</v>
      </c>
    </row>
    <row r="371" spans="1:4" x14ac:dyDescent="0.25">
      <c r="A371" s="88">
        <v>36907.375</v>
      </c>
      <c r="B371" t="s">
        <v>94</v>
      </c>
      <c r="C371">
        <v>23800</v>
      </c>
      <c r="D371">
        <v>50.57</v>
      </c>
    </row>
    <row r="372" spans="1:4" x14ac:dyDescent="0.25">
      <c r="A372" s="88">
        <v>36907.416666666664</v>
      </c>
      <c r="B372" t="s">
        <v>94</v>
      </c>
      <c r="C372">
        <v>23800</v>
      </c>
      <c r="D372">
        <v>50.57</v>
      </c>
    </row>
    <row r="373" spans="1:4" x14ac:dyDescent="0.25">
      <c r="A373" s="88">
        <v>36907.458333333336</v>
      </c>
      <c r="B373" t="s">
        <v>94</v>
      </c>
      <c r="C373">
        <v>23800</v>
      </c>
      <c r="D373">
        <v>50.57</v>
      </c>
    </row>
    <row r="374" spans="1:4" x14ac:dyDescent="0.25">
      <c r="A374" s="88">
        <v>36907.5</v>
      </c>
      <c r="B374" t="s">
        <v>94</v>
      </c>
      <c r="C374">
        <v>23800</v>
      </c>
      <c r="D374">
        <v>49.67</v>
      </c>
    </row>
    <row r="375" spans="1:4" x14ac:dyDescent="0.25">
      <c r="A375" s="88">
        <v>36907.541666666664</v>
      </c>
      <c r="B375" t="s">
        <v>94</v>
      </c>
      <c r="C375">
        <v>23800</v>
      </c>
      <c r="D375">
        <v>49.08</v>
      </c>
    </row>
    <row r="376" spans="1:4" x14ac:dyDescent="0.25">
      <c r="A376" s="88">
        <v>36907.583333333336</v>
      </c>
      <c r="B376" t="s">
        <v>94</v>
      </c>
      <c r="C376">
        <v>23800</v>
      </c>
      <c r="D376">
        <v>48.18</v>
      </c>
    </row>
    <row r="377" spans="1:4" x14ac:dyDescent="0.25">
      <c r="A377" s="88">
        <v>36907.625</v>
      </c>
      <c r="B377" t="s">
        <v>94</v>
      </c>
      <c r="C377">
        <v>23800</v>
      </c>
      <c r="D377">
        <v>48.18</v>
      </c>
    </row>
    <row r="378" spans="1:4" x14ac:dyDescent="0.25">
      <c r="A378" s="88">
        <v>36907.666666666664</v>
      </c>
      <c r="B378" t="s">
        <v>94</v>
      </c>
      <c r="C378">
        <v>23800</v>
      </c>
      <c r="D378">
        <v>51.73</v>
      </c>
    </row>
    <row r="379" spans="1:4" x14ac:dyDescent="0.25">
      <c r="A379" s="88">
        <v>36907.708333333336</v>
      </c>
      <c r="B379" t="s">
        <v>94</v>
      </c>
      <c r="C379">
        <v>23800</v>
      </c>
      <c r="D379">
        <v>72.36</v>
      </c>
    </row>
    <row r="380" spans="1:4" x14ac:dyDescent="0.25">
      <c r="A380" s="88">
        <v>36907.75</v>
      </c>
      <c r="B380" t="s">
        <v>94</v>
      </c>
      <c r="C380">
        <v>23800</v>
      </c>
      <c r="D380">
        <v>73.59</v>
      </c>
    </row>
    <row r="381" spans="1:4" x14ac:dyDescent="0.25">
      <c r="A381" s="88">
        <v>36907.791666666664</v>
      </c>
      <c r="B381" t="s">
        <v>94</v>
      </c>
      <c r="C381">
        <v>23800</v>
      </c>
      <c r="D381">
        <v>53.43</v>
      </c>
    </row>
    <row r="382" spans="1:4" x14ac:dyDescent="0.25">
      <c r="A382" s="88">
        <v>36907.833333333336</v>
      </c>
      <c r="B382" t="s">
        <v>94</v>
      </c>
      <c r="C382">
        <v>23800</v>
      </c>
      <c r="D382">
        <v>51.55</v>
      </c>
    </row>
    <row r="383" spans="1:4" x14ac:dyDescent="0.25">
      <c r="A383" s="88">
        <v>36907.875</v>
      </c>
      <c r="B383" t="s">
        <v>94</v>
      </c>
      <c r="C383">
        <v>23800</v>
      </c>
      <c r="D383">
        <v>49.9</v>
      </c>
    </row>
    <row r="384" spans="1:4" x14ac:dyDescent="0.25">
      <c r="A384" s="88">
        <v>36907.916666666664</v>
      </c>
      <c r="B384" t="s">
        <v>94</v>
      </c>
      <c r="C384">
        <v>23800</v>
      </c>
      <c r="D384">
        <v>44.85</v>
      </c>
    </row>
    <row r="385" spans="1:5" x14ac:dyDescent="0.25">
      <c r="A385" s="88">
        <v>36907.958333333336</v>
      </c>
      <c r="B385" t="s">
        <v>94</v>
      </c>
      <c r="C385">
        <v>23800</v>
      </c>
      <c r="D385">
        <v>41.8</v>
      </c>
      <c r="E385">
        <f>AVERAGE(D362:D368,D385)</f>
        <v>41.47</v>
      </c>
    </row>
    <row r="386" spans="1:5" x14ac:dyDescent="0.25">
      <c r="A386" s="88">
        <v>36908</v>
      </c>
      <c r="B386" t="s">
        <v>94</v>
      </c>
      <c r="C386">
        <v>23800</v>
      </c>
      <c r="D386">
        <v>39.29</v>
      </c>
    </row>
    <row r="387" spans="1:5" x14ac:dyDescent="0.25">
      <c r="A387" s="88">
        <v>36908.041666666664</v>
      </c>
      <c r="B387" t="s">
        <v>94</v>
      </c>
      <c r="C387">
        <v>23800</v>
      </c>
      <c r="D387">
        <v>39.44</v>
      </c>
    </row>
    <row r="388" spans="1:5" x14ac:dyDescent="0.25">
      <c r="A388" s="88">
        <v>36908.083333333336</v>
      </c>
      <c r="B388" t="s">
        <v>94</v>
      </c>
      <c r="C388">
        <v>23800</v>
      </c>
      <c r="D388">
        <v>38.78</v>
      </c>
    </row>
    <row r="389" spans="1:5" x14ac:dyDescent="0.25">
      <c r="A389" s="88">
        <v>36908.125</v>
      </c>
      <c r="B389" t="s">
        <v>94</v>
      </c>
      <c r="C389">
        <v>23800</v>
      </c>
      <c r="D389">
        <v>38.700000000000003</v>
      </c>
    </row>
    <row r="390" spans="1:5" x14ac:dyDescent="0.25">
      <c r="A390" s="88">
        <v>36908.166666666664</v>
      </c>
      <c r="B390" t="s">
        <v>94</v>
      </c>
      <c r="C390">
        <v>23800</v>
      </c>
      <c r="D390">
        <v>38.86</v>
      </c>
    </row>
    <row r="391" spans="1:5" x14ac:dyDescent="0.25">
      <c r="A391" s="88">
        <v>36908.208333333336</v>
      </c>
      <c r="B391" t="s">
        <v>94</v>
      </c>
      <c r="C391">
        <v>23800</v>
      </c>
      <c r="D391">
        <v>40.86</v>
      </c>
    </row>
    <row r="392" spans="1:5" x14ac:dyDescent="0.25">
      <c r="A392" s="88">
        <v>36908.25</v>
      </c>
      <c r="B392" t="s">
        <v>94</v>
      </c>
      <c r="C392">
        <v>23800</v>
      </c>
      <c r="D392">
        <v>50.34</v>
      </c>
    </row>
    <row r="393" spans="1:5" x14ac:dyDescent="0.25">
      <c r="A393" s="88">
        <v>36908.291666666664</v>
      </c>
      <c r="B393" t="s">
        <v>94</v>
      </c>
      <c r="C393">
        <v>23800</v>
      </c>
      <c r="D393">
        <v>51.69</v>
      </c>
    </row>
    <row r="394" spans="1:5" x14ac:dyDescent="0.25">
      <c r="A394" s="88">
        <v>36908.333333333336</v>
      </c>
      <c r="B394" t="s">
        <v>94</v>
      </c>
      <c r="C394">
        <v>23800</v>
      </c>
      <c r="D394">
        <v>50.63</v>
      </c>
    </row>
    <row r="395" spans="1:5" x14ac:dyDescent="0.25">
      <c r="A395" s="88">
        <v>36908.375</v>
      </c>
      <c r="B395" t="s">
        <v>94</v>
      </c>
      <c r="C395">
        <v>23800</v>
      </c>
      <c r="D395">
        <v>50.52</v>
      </c>
    </row>
    <row r="396" spans="1:5" x14ac:dyDescent="0.25">
      <c r="A396" s="88">
        <v>36908.416666666664</v>
      </c>
      <c r="B396" t="s">
        <v>94</v>
      </c>
      <c r="C396">
        <v>23800</v>
      </c>
      <c r="D396">
        <v>50.57</v>
      </c>
    </row>
    <row r="397" spans="1:5" x14ac:dyDescent="0.25">
      <c r="A397" s="88">
        <v>36908.458333333336</v>
      </c>
      <c r="B397" t="s">
        <v>94</v>
      </c>
      <c r="C397">
        <v>23800</v>
      </c>
      <c r="D397">
        <v>49.9</v>
      </c>
    </row>
    <row r="398" spans="1:5" x14ac:dyDescent="0.25">
      <c r="A398" s="88">
        <v>36908.5</v>
      </c>
      <c r="B398" t="s">
        <v>94</v>
      </c>
      <c r="C398">
        <v>23800</v>
      </c>
      <c r="D398">
        <v>48.83</v>
      </c>
    </row>
    <row r="399" spans="1:5" x14ac:dyDescent="0.25">
      <c r="A399" s="88">
        <v>36908.541666666664</v>
      </c>
      <c r="B399" t="s">
        <v>94</v>
      </c>
      <c r="C399">
        <v>23800</v>
      </c>
      <c r="D399">
        <v>49.47</v>
      </c>
    </row>
    <row r="400" spans="1:5" x14ac:dyDescent="0.25">
      <c r="A400" s="88">
        <v>36908.583333333336</v>
      </c>
      <c r="B400" t="s">
        <v>94</v>
      </c>
      <c r="C400">
        <v>23800</v>
      </c>
      <c r="D400">
        <v>50.05</v>
      </c>
    </row>
    <row r="401" spans="1:5" x14ac:dyDescent="0.25">
      <c r="A401" s="88">
        <v>36908.625</v>
      </c>
      <c r="B401" t="s">
        <v>94</v>
      </c>
      <c r="C401">
        <v>23800</v>
      </c>
      <c r="D401">
        <v>49.25</v>
      </c>
    </row>
    <row r="402" spans="1:5" x14ac:dyDescent="0.25">
      <c r="A402" s="88">
        <v>36908.666666666664</v>
      </c>
      <c r="B402" t="s">
        <v>94</v>
      </c>
      <c r="C402">
        <v>23800</v>
      </c>
      <c r="D402">
        <v>53.62</v>
      </c>
    </row>
    <row r="403" spans="1:5" x14ac:dyDescent="0.25">
      <c r="A403" s="88">
        <v>36908.708333333336</v>
      </c>
      <c r="B403" t="s">
        <v>94</v>
      </c>
      <c r="C403">
        <v>23800</v>
      </c>
      <c r="D403">
        <v>63.98</v>
      </c>
    </row>
    <row r="404" spans="1:5" x14ac:dyDescent="0.25">
      <c r="A404" s="88">
        <v>36908.75</v>
      </c>
      <c r="B404" t="s">
        <v>94</v>
      </c>
      <c r="C404">
        <v>23800</v>
      </c>
      <c r="D404">
        <v>62.57</v>
      </c>
    </row>
    <row r="405" spans="1:5" x14ac:dyDescent="0.25">
      <c r="A405" s="88">
        <v>36908.791666666664</v>
      </c>
      <c r="B405" t="s">
        <v>94</v>
      </c>
      <c r="C405">
        <v>23800</v>
      </c>
      <c r="D405">
        <v>55.05</v>
      </c>
    </row>
    <row r="406" spans="1:5" x14ac:dyDescent="0.25">
      <c r="A406" s="88">
        <v>36908.833333333336</v>
      </c>
      <c r="B406" t="s">
        <v>94</v>
      </c>
      <c r="C406">
        <v>23800</v>
      </c>
      <c r="D406">
        <v>53.12</v>
      </c>
    </row>
    <row r="407" spans="1:5" x14ac:dyDescent="0.25">
      <c r="A407" s="88">
        <v>36908.875</v>
      </c>
      <c r="B407" t="s">
        <v>94</v>
      </c>
      <c r="C407">
        <v>23800</v>
      </c>
      <c r="D407">
        <v>51.82</v>
      </c>
    </row>
    <row r="408" spans="1:5" x14ac:dyDescent="0.25">
      <c r="A408" s="88">
        <v>36908.916666666664</v>
      </c>
      <c r="B408" t="s">
        <v>94</v>
      </c>
      <c r="C408">
        <v>23800</v>
      </c>
      <c r="D408">
        <v>43.16</v>
      </c>
    </row>
    <row r="409" spans="1:5" x14ac:dyDescent="0.25">
      <c r="A409" s="88">
        <v>36908.958333333336</v>
      </c>
      <c r="B409" t="s">
        <v>94</v>
      </c>
      <c r="C409">
        <v>23800</v>
      </c>
      <c r="D409">
        <v>40.33</v>
      </c>
      <c r="E409">
        <f>AVERAGE(D386:D392,D409)</f>
        <v>40.824999999999996</v>
      </c>
    </row>
    <row r="410" spans="1:5" x14ac:dyDescent="0.25">
      <c r="A410" s="88">
        <v>36909</v>
      </c>
      <c r="B410" t="s">
        <v>94</v>
      </c>
      <c r="C410">
        <v>23800</v>
      </c>
      <c r="D410">
        <v>39.17</v>
      </c>
    </row>
    <row r="411" spans="1:5" x14ac:dyDescent="0.25">
      <c r="A411" s="88">
        <v>36909.041666666664</v>
      </c>
      <c r="B411" t="s">
        <v>94</v>
      </c>
      <c r="C411">
        <v>23800</v>
      </c>
      <c r="D411">
        <v>39.049999999999997</v>
      </c>
    </row>
    <row r="412" spans="1:5" x14ac:dyDescent="0.25">
      <c r="A412" s="88">
        <v>36909.083333333336</v>
      </c>
      <c r="B412" t="s">
        <v>94</v>
      </c>
      <c r="C412">
        <v>23800</v>
      </c>
      <c r="D412">
        <v>38.67</v>
      </c>
    </row>
    <row r="413" spans="1:5" x14ac:dyDescent="0.25">
      <c r="A413" s="88">
        <v>36909.125</v>
      </c>
      <c r="B413" t="s">
        <v>94</v>
      </c>
      <c r="C413">
        <v>23800</v>
      </c>
      <c r="D413">
        <v>37.47</v>
      </c>
    </row>
    <row r="414" spans="1:5" x14ac:dyDescent="0.25">
      <c r="A414" s="88">
        <v>36909.166666666664</v>
      </c>
      <c r="B414" t="s">
        <v>94</v>
      </c>
      <c r="C414">
        <v>23800</v>
      </c>
      <c r="D414">
        <v>37.729999999999997</v>
      </c>
    </row>
    <row r="415" spans="1:5" x14ac:dyDescent="0.25">
      <c r="A415" s="88">
        <v>36909.208333333336</v>
      </c>
      <c r="B415" t="s">
        <v>94</v>
      </c>
      <c r="C415">
        <v>23800</v>
      </c>
      <c r="D415">
        <v>39.549999999999997</v>
      </c>
    </row>
    <row r="416" spans="1:5" x14ac:dyDescent="0.25">
      <c r="A416" s="88">
        <v>36909.25</v>
      </c>
      <c r="B416" t="s">
        <v>94</v>
      </c>
      <c r="C416">
        <v>23800</v>
      </c>
      <c r="D416">
        <v>46.72</v>
      </c>
    </row>
    <row r="417" spans="1:4" x14ac:dyDescent="0.25">
      <c r="A417" s="88">
        <v>36909.291666666664</v>
      </c>
      <c r="B417" t="s">
        <v>94</v>
      </c>
      <c r="C417">
        <v>23800</v>
      </c>
      <c r="D417">
        <v>51.14</v>
      </c>
    </row>
    <row r="418" spans="1:4" x14ac:dyDescent="0.25">
      <c r="A418" s="88">
        <v>36909.333333333336</v>
      </c>
      <c r="B418" t="s">
        <v>94</v>
      </c>
      <c r="C418">
        <v>23800</v>
      </c>
      <c r="D418">
        <v>49.55</v>
      </c>
    </row>
    <row r="419" spans="1:4" x14ac:dyDescent="0.25">
      <c r="A419" s="88">
        <v>36909.375</v>
      </c>
      <c r="B419" t="s">
        <v>94</v>
      </c>
      <c r="C419">
        <v>23800</v>
      </c>
      <c r="D419">
        <v>51.13</v>
      </c>
    </row>
    <row r="420" spans="1:4" x14ac:dyDescent="0.25">
      <c r="A420" s="88">
        <v>36909.416666666664</v>
      </c>
      <c r="B420" t="s">
        <v>94</v>
      </c>
      <c r="C420">
        <v>23800</v>
      </c>
      <c r="D420">
        <v>50.95</v>
      </c>
    </row>
    <row r="421" spans="1:4" x14ac:dyDescent="0.25">
      <c r="A421" s="88">
        <v>36909.458333333336</v>
      </c>
      <c r="B421" t="s">
        <v>94</v>
      </c>
      <c r="C421">
        <v>23800</v>
      </c>
      <c r="D421">
        <v>50.95</v>
      </c>
    </row>
    <row r="422" spans="1:4" x14ac:dyDescent="0.25">
      <c r="A422" s="88">
        <v>36909.5</v>
      </c>
      <c r="B422" t="s">
        <v>94</v>
      </c>
      <c r="C422">
        <v>23800</v>
      </c>
      <c r="D422">
        <v>48.5</v>
      </c>
    </row>
    <row r="423" spans="1:4" x14ac:dyDescent="0.25">
      <c r="A423" s="88">
        <v>36909.541666666664</v>
      </c>
      <c r="B423" t="s">
        <v>94</v>
      </c>
      <c r="C423">
        <v>23800</v>
      </c>
      <c r="D423">
        <v>47.61</v>
      </c>
    </row>
    <row r="424" spans="1:4" x14ac:dyDescent="0.25">
      <c r="A424" s="88">
        <v>36909.583333333336</v>
      </c>
      <c r="B424" t="s">
        <v>94</v>
      </c>
      <c r="C424">
        <v>23800</v>
      </c>
      <c r="D424">
        <v>46.77</v>
      </c>
    </row>
    <row r="425" spans="1:4" x14ac:dyDescent="0.25">
      <c r="A425" s="88">
        <v>36909.625</v>
      </c>
      <c r="B425" t="s">
        <v>94</v>
      </c>
      <c r="C425">
        <v>23800</v>
      </c>
      <c r="D425">
        <v>47.55</v>
      </c>
    </row>
    <row r="426" spans="1:4" x14ac:dyDescent="0.25">
      <c r="A426" s="88">
        <v>36909.666666666664</v>
      </c>
      <c r="B426" t="s">
        <v>94</v>
      </c>
      <c r="C426">
        <v>23800</v>
      </c>
      <c r="D426">
        <v>52.18</v>
      </c>
    </row>
    <row r="427" spans="1:4" x14ac:dyDescent="0.25">
      <c r="A427" s="88">
        <v>36909.708333333336</v>
      </c>
      <c r="B427" t="s">
        <v>94</v>
      </c>
      <c r="C427">
        <v>23800</v>
      </c>
      <c r="D427">
        <v>78.03</v>
      </c>
    </row>
    <row r="428" spans="1:4" x14ac:dyDescent="0.25">
      <c r="A428" s="88">
        <v>36909.75</v>
      </c>
      <c r="B428" t="s">
        <v>94</v>
      </c>
      <c r="C428">
        <v>23800</v>
      </c>
      <c r="D428">
        <v>76.83</v>
      </c>
    </row>
    <row r="429" spans="1:4" x14ac:dyDescent="0.25">
      <c r="A429" s="88">
        <v>36909.791666666664</v>
      </c>
      <c r="B429" t="s">
        <v>94</v>
      </c>
      <c r="C429">
        <v>23800</v>
      </c>
      <c r="D429">
        <v>54.63</v>
      </c>
    </row>
    <row r="430" spans="1:4" x14ac:dyDescent="0.25">
      <c r="A430" s="88">
        <v>36909.833333333336</v>
      </c>
      <c r="B430" t="s">
        <v>94</v>
      </c>
      <c r="C430">
        <v>23800</v>
      </c>
      <c r="D430">
        <v>52.02</v>
      </c>
    </row>
    <row r="431" spans="1:4" x14ac:dyDescent="0.25">
      <c r="A431" s="88">
        <v>36909.875</v>
      </c>
      <c r="B431" t="s">
        <v>94</v>
      </c>
      <c r="C431">
        <v>23800</v>
      </c>
      <c r="D431">
        <v>49.67</v>
      </c>
    </row>
    <row r="432" spans="1:4" x14ac:dyDescent="0.25">
      <c r="A432" s="88">
        <v>36909.916666666664</v>
      </c>
      <c r="B432" t="s">
        <v>94</v>
      </c>
      <c r="C432">
        <v>23800</v>
      </c>
      <c r="D432">
        <v>42.14</v>
      </c>
    </row>
    <row r="433" spans="1:5" x14ac:dyDescent="0.25">
      <c r="A433" s="88">
        <v>36909.958333333336</v>
      </c>
      <c r="B433" t="s">
        <v>94</v>
      </c>
      <c r="C433">
        <v>23800</v>
      </c>
      <c r="D433">
        <v>40.03</v>
      </c>
      <c r="E433">
        <f>AVERAGE(D410:D416,D433)</f>
        <v>39.798749999999998</v>
      </c>
    </row>
    <row r="434" spans="1:5" x14ac:dyDescent="0.25">
      <c r="A434" s="88">
        <v>36910</v>
      </c>
      <c r="B434" t="s">
        <v>94</v>
      </c>
      <c r="C434">
        <v>23800</v>
      </c>
      <c r="D434">
        <v>36.200000000000003</v>
      </c>
    </row>
    <row r="435" spans="1:5" x14ac:dyDescent="0.25">
      <c r="A435" s="88">
        <v>36910.041666666664</v>
      </c>
      <c r="B435" t="s">
        <v>94</v>
      </c>
      <c r="C435">
        <v>23800</v>
      </c>
      <c r="D435">
        <v>30.54</v>
      </c>
    </row>
    <row r="436" spans="1:5" x14ac:dyDescent="0.25">
      <c r="A436" s="88">
        <v>36910.083333333336</v>
      </c>
      <c r="B436" t="s">
        <v>94</v>
      </c>
      <c r="C436">
        <v>23800</v>
      </c>
      <c r="D436">
        <v>23.47</v>
      </c>
    </row>
    <row r="437" spans="1:5" x14ac:dyDescent="0.25">
      <c r="A437" s="88">
        <v>36910.125</v>
      </c>
      <c r="B437" t="s">
        <v>94</v>
      </c>
      <c r="C437">
        <v>23800</v>
      </c>
      <c r="D437">
        <v>27.23</v>
      </c>
    </row>
    <row r="438" spans="1:5" x14ac:dyDescent="0.25">
      <c r="A438" s="88">
        <v>36910.166666666664</v>
      </c>
      <c r="B438" t="s">
        <v>94</v>
      </c>
      <c r="C438">
        <v>23800</v>
      </c>
      <c r="D438">
        <v>22.92</v>
      </c>
    </row>
    <row r="439" spans="1:5" x14ac:dyDescent="0.25">
      <c r="A439" s="88">
        <v>36910.208333333336</v>
      </c>
      <c r="B439" t="s">
        <v>94</v>
      </c>
      <c r="C439">
        <v>23800</v>
      </c>
      <c r="D439">
        <v>36.590000000000003</v>
      </c>
    </row>
    <row r="440" spans="1:5" x14ac:dyDescent="0.25">
      <c r="A440" s="88">
        <v>36910.25</v>
      </c>
      <c r="B440" t="s">
        <v>94</v>
      </c>
      <c r="C440">
        <v>23800</v>
      </c>
      <c r="D440">
        <v>42.29</v>
      </c>
    </row>
    <row r="441" spans="1:5" x14ac:dyDescent="0.25">
      <c r="A441" s="88">
        <v>36910.291666666664</v>
      </c>
      <c r="B441" t="s">
        <v>94</v>
      </c>
      <c r="C441">
        <v>23800</v>
      </c>
      <c r="D441">
        <v>44.32</v>
      </c>
    </row>
    <row r="442" spans="1:5" x14ac:dyDescent="0.25">
      <c r="A442" s="88">
        <v>36910.333333333336</v>
      </c>
      <c r="B442" t="s">
        <v>94</v>
      </c>
      <c r="C442">
        <v>23800</v>
      </c>
      <c r="D442">
        <v>45.27</v>
      </c>
    </row>
    <row r="443" spans="1:5" x14ac:dyDescent="0.25">
      <c r="A443" s="88">
        <v>36910.375</v>
      </c>
      <c r="B443" t="s">
        <v>94</v>
      </c>
      <c r="C443">
        <v>23800</v>
      </c>
      <c r="D443">
        <v>44.78</v>
      </c>
    </row>
    <row r="444" spans="1:5" x14ac:dyDescent="0.25">
      <c r="A444" s="88">
        <v>36910.416666666664</v>
      </c>
      <c r="B444" t="s">
        <v>94</v>
      </c>
      <c r="C444">
        <v>23800</v>
      </c>
      <c r="D444">
        <v>44.78</v>
      </c>
    </row>
    <row r="445" spans="1:5" x14ac:dyDescent="0.25">
      <c r="A445" s="88">
        <v>36910.458333333336</v>
      </c>
      <c r="B445" t="s">
        <v>94</v>
      </c>
      <c r="C445">
        <v>23800</v>
      </c>
      <c r="D445">
        <v>44.08</v>
      </c>
    </row>
    <row r="446" spans="1:5" x14ac:dyDescent="0.25">
      <c r="A446" s="88">
        <v>36910.5</v>
      </c>
      <c r="B446" t="s">
        <v>94</v>
      </c>
      <c r="C446">
        <v>23800</v>
      </c>
      <c r="D446">
        <v>42.65</v>
      </c>
    </row>
    <row r="447" spans="1:5" x14ac:dyDescent="0.25">
      <c r="A447" s="88">
        <v>36910.541666666664</v>
      </c>
      <c r="B447" t="s">
        <v>94</v>
      </c>
      <c r="C447">
        <v>23800</v>
      </c>
      <c r="D447">
        <v>42.61</v>
      </c>
    </row>
    <row r="448" spans="1:5" x14ac:dyDescent="0.25">
      <c r="A448" s="88">
        <v>36910.583333333336</v>
      </c>
      <c r="B448" t="s">
        <v>94</v>
      </c>
      <c r="C448">
        <v>23800</v>
      </c>
      <c r="D448">
        <v>41.52</v>
      </c>
    </row>
    <row r="449" spans="1:5" x14ac:dyDescent="0.25">
      <c r="A449" s="88">
        <v>36910.625</v>
      </c>
      <c r="B449" t="s">
        <v>94</v>
      </c>
      <c r="C449">
        <v>23800</v>
      </c>
      <c r="D449">
        <v>42.49</v>
      </c>
    </row>
    <row r="450" spans="1:5" x14ac:dyDescent="0.25">
      <c r="A450" s="88">
        <v>36910.666666666664</v>
      </c>
      <c r="B450" t="s">
        <v>94</v>
      </c>
      <c r="C450">
        <v>23800</v>
      </c>
      <c r="D450">
        <v>49.88</v>
      </c>
    </row>
    <row r="451" spans="1:5" x14ac:dyDescent="0.25">
      <c r="A451" s="88">
        <v>36910.708333333336</v>
      </c>
      <c r="B451" t="s">
        <v>94</v>
      </c>
      <c r="C451">
        <v>23800</v>
      </c>
      <c r="D451">
        <v>72.09</v>
      </c>
    </row>
    <row r="452" spans="1:5" x14ac:dyDescent="0.25">
      <c r="A452" s="88">
        <v>36910.75</v>
      </c>
      <c r="B452" t="s">
        <v>94</v>
      </c>
      <c r="C452">
        <v>23800</v>
      </c>
      <c r="D452">
        <v>68.040000000000006</v>
      </c>
    </row>
    <row r="453" spans="1:5" x14ac:dyDescent="0.25">
      <c r="A453" s="88">
        <v>36910.791666666664</v>
      </c>
      <c r="B453" t="s">
        <v>94</v>
      </c>
      <c r="C453">
        <v>23800</v>
      </c>
      <c r="D453">
        <v>49.83</v>
      </c>
    </row>
    <row r="454" spans="1:5" x14ac:dyDescent="0.25">
      <c r="A454" s="88">
        <v>36910.833333333336</v>
      </c>
      <c r="B454" t="s">
        <v>94</v>
      </c>
      <c r="C454">
        <v>23800</v>
      </c>
      <c r="D454">
        <v>45.91</v>
      </c>
    </row>
    <row r="455" spans="1:5" x14ac:dyDescent="0.25">
      <c r="A455" s="88">
        <v>36910.875</v>
      </c>
      <c r="B455" t="s">
        <v>94</v>
      </c>
      <c r="C455">
        <v>23800</v>
      </c>
      <c r="D455">
        <v>44.2</v>
      </c>
    </row>
    <row r="456" spans="1:5" x14ac:dyDescent="0.25">
      <c r="A456" s="88">
        <v>36910.916666666664</v>
      </c>
      <c r="B456" t="s">
        <v>94</v>
      </c>
      <c r="C456">
        <v>23800</v>
      </c>
      <c r="D456">
        <v>40.32</v>
      </c>
    </row>
    <row r="457" spans="1:5" x14ac:dyDescent="0.25">
      <c r="A457" s="88">
        <v>36910.958333333336</v>
      </c>
      <c r="B457" t="s">
        <v>94</v>
      </c>
      <c r="C457">
        <v>23800</v>
      </c>
      <c r="D457">
        <v>37.72</v>
      </c>
      <c r="E457">
        <f>AVERAGE(D434:D440,D457)</f>
        <v>32.120000000000005</v>
      </c>
    </row>
    <row r="458" spans="1:5" x14ac:dyDescent="0.25">
      <c r="A458" s="88">
        <v>36911</v>
      </c>
      <c r="B458" t="s">
        <v>94</v>
      </c>
      <c r="C458">
        <v>23800</v>
      </c>
      <c r="D458">
        <v>38.74</v>
      </c>
    </row>
    <row r="459" spans="1:5" x14ac:dyDescent="0.25">
      <c r="A459" s="88">
        <v>36911.041666666664</v>
      </c>
      <c r="B459" t="s">
        <v>94</v>
      </c>
      <c r="C459">
        <v>23800</v>
      </c>
      <c r="D459">
        <v>37.090000000000003</v>
      </c>
    </row>
    <row r="460" spans="1:5" x14ac:dyDescent="0.25">
      <c r="A460" s="88">
        <v>36911.083333333336</v>
      </c>
      <c r="B460" t="s">
        <v>94</v>
      </c>
      <c r="C460">
        <v>23800</v>
      </c>
      <c r="D460">
        <v>36.86</v>
      </c>
    </row>
    <row r="461" spans="1:5" x14ac:dyDescent="0.25">
      <c r="A461" s="88">
        <v>36911.125</v>
      </c>
      <c r="B461" t="s">
        <v>94</v>
      </c>
      <c r="C461">
        <v>23800</v>
      </c>
      <c r="D461">
        <v>36.47</v>
      </c>
    </row>
    <row r="462" spans="1:5" x14ac:dyDescent="0.25">
      <c r="A462" s="88">
        <v>36911.166666666664</v>
      </c>
      <c r="B462" t="s">
        <v>94</v>
      </c>
      <c r="C462">
        <v>23800</v>
      </c>
      <c r="D462">
        <v>36.47</v>
      </c>
    </row>
    <row r="463" spans="1:5" x14ac:dyDescent="0.25">
      <c r="A463" s="88">
        <v>36911.208333333336</v>
      </c>
      <c r="B463" t="s">
        <v>94</v>
      </c>
      <c r="C463">
        <v>23800</v>
      </c>
      <c r="D463">
        <v>37</v>
      </c>
    </row>
    <row r="464" spans="1:5" x14ac:dyDescent="0.25">
      <c r="A464" s="88">
        <v>36911.25</v>
      </c>
      <c r="B464" t="s">
        <v>94</v>
      </c>
      <c r="C464">
        <v>23800</v>
      </c>
      <c r="D464">
        <v>38.1</v>
      </c>
    </row>
    <row r="465" spans="1:4" x14ac:dyDescent="0.25">
      <c r="A465" s="88">
        <v>36911.291666666664</v>
      </c>
      <c r="B465" t="s">
        <v>94</v>
      </c>
      <c r="C465">
        <v>23800</v>
      </c>
      <c r="D465">
        <v>38.33</v>
      </c>
    </row>
    <row r="466" spans="1:4" x14ac:dyDescent="0.25">
      <c r="A466" s="88">
        <v>36911.333333333336</v>
      </c>
      <c r="B466" t="s">
        <v>94</v>
      </c>
      <c r="C466">
        <v>23800</v>
      </c>
      <c r="D466">
        <v>39.159999999999997</v>
      </c>
    </row>
    <row r="467" spans="1:4" x14ac:dyDescent="0.25">
      <c r="A467" s="88">
        <v>36911.375</v>
      </c>
      <c r="B467" t="s">
        <v>94</v>
      </c>
      <c r="C467">
        <v>23800</v>
      </c>
      <c r="D467">
        <v>39.82</v>
      </c>
    </row>
    <row r="468" spans="1:4" x14ac:dyDescent="0.25">
      <c r="A468" s="88">
        <v>36911.416666666664</v>
      </c>
      <c r="B468" t="s">
        <v>94</v>
      </c>
      <c r="C468">
        <v>23800</v>
      </c>
      <c r="D468">
        <v>39.869999999999997</v>
      </c>
    </row>
    <row r="469" spans="1:4" x14ac:dyDescent="0.25">
      <c r="A469" s="88">
        <v>36911.458333333336</v>
      </c>
      <c r="B469" t="s">
        <v>94</v>
      </c>
      <c r="C469">
        <v>23800</v>
      </c>
      <c r="D469">
        <v>39.31</v>
      </c>
    </row>
    <row r="470" spans="1:4" x14ac:dyDescent="0.25">
      <c r="A470" s="88">
        <v>36911.5</v>
      </c>
      <c r="B470" t="s">
        <v>94</v>
      </c>
      <c r="C470">
        <v>23800</v>
      </c>
      <c r="D470">
        <v>39.18</v>
      </c>
    </row>
    <row r="471" spans="1:4" x14ac:dyDescent="0.25">
      <c r="A471" s="88">
        <v>36911.541666666664</v>
      </c>
      <c r="B471" t="s">
        <v>94</v>
      </c>
      <c r="C471">
        <v>23800</v>
      </c>
      <c r="D471">
        <v>39.090000000000003</v>
      </c>
    </row>
    <row r="472" spans="1:4" x14ac:dyDescent="0.25">
      <c r="A472" s="88">
        <v>36911.583333333336</v>
      </c>
      <c r="B472" t="s">
        <v>94</v>
      </c>
      <c r="C472">
        <v>23800</v>
      </c>
      <c r="D472">
        <v>39</v>
      </c>
    </row>
    <row r="473" spans="1:4" x14ac:dyDescent="0.25">
      <c r="A473" s="88">
        <v>36911.625</v>
      </c>
      <c r="B473" t="s">
        <v>94</v>
      </c>
      <c r="C473">
        <v>23800</v>
      </c>
      <c r="D473">
        <v>39.49</v>
      </c>
    </row>
    <row r="474" spans="1:4" x14ac:dyDescent="0.25">
      <c r="A474" s="88">
        <v>36911.666666666664</v>
      </c>
      <c r="B474" t="s">
        <v>94</v>
      </c>
      <c r="C474">
        <v>23800</v>
      </c>
      <c r="D474">
        <v>40.85</v>
      </c>
    </row>
    <row r="475" spans="1:4" x14ac:dyDescent="0.25">
      <c r="A475" s="88">
        <v>36911.708333333336</v>
      </c>
      <c r="B475" t="s">
        <v>94</v>
      </c>
      <c r="C475">
        <v>23800</v>
      </c>
      <c r="D475">
        <v>48.41</v>
      </c>
    </row>
    <row r="476" spans="1:4" x14ac:dyDescent="0.25">
      <c r="A476" s="88">
        <v>36911.75</v>
      </c>
      <c r="B476" t="s">
        <v>94</v>
      </c>
      <c r="C476">
        <v>23800</v>
      </c>
      <c r="D476">
        <v>44.68</v>
      </c>
    </row>
    <row r="477" spans="1:4" x14ac:dyDescent="0.25">
      <c r="A477" s="88">
        <v>36911.791666666664</v>
      </c>
      <c r="B477" t="s">
        <v>94</v>
      </c>
      <c r="C477">
        <v>23800</v>
      </c>
      <c r="D477">
        <v>41.21</v>
      </c>
    </row>
    <row r="478" spans="1:4" x14ac:dyDescent="0.25">
      <c r="A478" s="88">
        <v>36911.833333333336</v>
      </c>
      <c r="B478" t="s">
        <v>94</v>
      </c>
      <c r="C478">
        <v>23800</v>
      </c>
      <c r="D478">
        <v>40.4</v>
      </c>
    </row>
    <row r="479" spans="1:4" x14ac:dyDescent="0.25">
      <c r="A479" s="88">
        <v>36911.875</v>
      </c>
      <c r="B479" t="s">
        <v>94</v>
      </c>
      <c r="C479">
        <v>23800</v>
      </c>
      <c r="D479">
        <v>40.119999999999997</v>
      </c>
    </row>
    <row r="480" spans="1:4" x14ac:dyDescent="0.25">
      <c r="A480" s="88">
        <v>36911.916666666664</v>
      </c>
      <c r="B480" t="s">
        <v>94</v>
      </c>
      <c r="C480">
        <v>23800</v>
      </c>
      <c r="D480">
        <v>39.39</v>
      </c>
    </row>
    <row r="481" spans="1:5" x14ac:dyDescent="0.25">
      <c r="A481" s="88">
        <v>36911.958333333336</v>
      </c>
      <c r="B481" t="s">
        <v>94</v>
      </c>
      <c r="C481">
        <v>23800</v>
      </c>
      <c r="D481">
        <v>39.270000000000003</v>
      </c>
      <c r="E481">
        <f>AVERAGE(D458:D464,D481)</f>
        <v>37.5</v>
      </c>
    </row>
    <row r="482" spans="1:5" x14ac:dyDescent="0.25">
      <c r="A482" s="88">
        <v>36912</v>
      </c>
      <c r="B482" t="s">
        <v>94</v>
      </c>
      <c r="C482">
        <v>23800</v>
      </c>
      <c r="D482">
        <v>38.97</v>
      </c>
    </row>
    <row r="483" spans="1:5" x14ac:dyDescent="0.25">
      <c r="A483" s="88">
        <v>36912.041666666664</v>
      </c>
      <c r="B483" t="s">
        <v>94</v>
      </c>
      <c r="C483">
        <v>23800</v>
      </c>
      <c r="D483">
        <v>38.94</v>
      </c>
    </row>
    <row r="484" spans="1:5" x14ac:dyDescent="0.25">
      <c r="A484" s="88">
        <v>36912.083333333336</v>
      </c>
      <c r="B484" t="s">
        <v>94</v>
      </c>
      <c r="C484">
        <v>23800</v>
      </c>
      <c r="D484">
        <v>37.9</v>
      </c>
    </row>
    <row r="485" spans="1:5" x14ac:dyDescent="0.25">
      <c r="A485" s="88">
        <v>36912.125</v>
      </c>
      <c r="B485" t="s">
        <v>94</v>
      </c>
      <c r="C485">
        <v>23800</v>
      </c>
      <c r="D485">
        <v>37.25</v>
      </c>
    </row>
    <row r="486" spans="1:5" x14ac:dyDescent="0.25">
      <c r="A486" s="88">
        <v>36912.166666666664</v>
      </c>
      <c r="B486" t="s">
        <v>94</v>
      </c>
      <c r="C486">
        <v>23800</v>
      </c>
      <c r="D486">
        <v>37.29</v>
      </c>
    </row>
    <row r="487" spans="1:5" x14ac:dyDescent="0.25">
      <c r="A487" s="88">
        <v>36912.208333333336</v>
      </c>
      <c r="B487" t="s">
        <v>94</v>
      </c>
      <c r="C487">
        <v>23800</v>
      </c>
      <c r="D487">
        <v>38.549999999999997</v>
      </c>
    </row>
    <row r="488" spans="1:5" x14ac:dyDescent="0.25">
      <c r="A488" s="88">
        <v>36912.25</v>
      </c>
      <c r="B488" t="s">
        <v>94</v>
      </c>
      <c r="C488">
        <v>23800</v>
      </c>
      <c r="D488">
        <v>38.590000000000003</v>
      </c>
    </row>
    <row r="489" spans="1:5" x14ac:dyDescent="0.25">
      <c r="A489" s="88">
        <v>36912.291666666664</v>
      </c>
      <c r="B489" t="s">
        <v>94</v>
      </c>
      <c r="C489">
        <v>23800</v>
      </c>
      <c r="D489">
        <v>34.65</v>
      </c>
    </row>
    <row r="490" spans="1:5" x14ac:dyDescent="0.25">
      <c r="A490" s="88">
        <v>36912.333333333336</v>
      </c>
      <c r="B490" t="s">
        <v>94</v>
      </c>
      <c r="C490">
        <v>23800</v>
      </c>
      <c r="D490">
        <v>38.64</v>
      </c>
    </row>
    <row r="491" spans="1:5" x14ac:dyDescent="0.25">
      <c r="A491" s="88">
        <v>36912.375</v>
      </c>
      <c r="B491" t="s">
        <v>94</v>
      </c>
      <c r="C491">
        <v>23800</v>
      </c>
      <c r="D491">
        <v>39.590000000000003</v>
      </c>
    </row>
    <row r="492" spans="1:5" x14ac:dyDescent="0.25">
      <c r="A492" s="88">
        <v>36912.416666666664</v>
      </c>
      <c r="B492" t="s">
        <v>94</v>
      </c>
      <c r="C492">
        <v>23800</v>
      </c>
      <c r="D492">
        <v>39.78</v>
      </c>
    </row>
    <row r="493" spans="1:5" x14ac:dyDescent="0.25">
      <c r="A493" s="88">
        <v>36912.458333333336</v>
      </c>
      <c r="B493" t="s">
        <v>94</v>
      </c>
      <c r="C493">
        <v>23800</v>
      </c>
      <c r="D493">
        <v>39.340000000000003</v>
      </c>
    </row>
    <row r="494" spans="1:5" x14ac:dyDescent="0.25">
      <c r="A494" s="88">
        <v>36912.5</v>
      </c>
      <c r="B494" t="s">
        <v>94</v>
      </c>
      <c r="C494">
        <v>23800</v>
      </c>
      <c r="D494">
        <v>39.22</v>
      </c>
    </row>
    <row r="495" spans="1:5" x14ac:dyDescent="0.25">
      <c r="A495" s="88">
        <v>36912.541666666664</v>
      </c>
      <c r="B495" t="s">
        <v>94</v>
      </c>
      <c r="C495">
        <v>23800</v>
      </c>
      <c r="D495">
        <v>39.130000000000003</v>
      </c>
    </row>
    <row r="496" spans="1:5" x14ac:dyDescent="0.25">
      <c r="A496" s="88">
        <v>36912.583333333336</v>
      </c>
      <c r="B496" t="s">
        <v>94</v>
      </c>
      <c r="C496">
        <v>23800</v>
      </c>
      <c r="D496">
        <v>39.17</v>
      </c>
    </row>
    <row r="497" spans="1:5" x14ac:dyDescent="0.25">
      <c r="A497" s="88">
        <v>36912.625</v>
      </c>
      <c r="B497" t="s">
        <v>94</v>
      </c>
      <c r="C497">
        <v>23800</v>
      </c>
      <c r="D497">
        <v>39.090000000000003</v>
      </c>
    </row>
    <row r="498" spans="1:5" x14ac:dyDescent="0.25">
      <c r="A498" s="88">
        <v>36912.666666666664</v>
      </c>
      <c r="B498" t="s">
        <v>94</v>
      </c>
      <c r="C498">
        <v>23800</v>
      </c>
      <c r="D498">
        <v>41.08</v>
      </c>
    </row>
    <row r="499" spans="1:5" x14ac:dyDescent="0.25">
      <c r="A499" s="88">
        <v>36912.708333333336</v>
      </c>
      <c r="B499" t="s">
        <v>94</v>
      </c>
      <c r="C499">
        <v>23800</v>
      </c>
      <c r="D499">
        <v>58.61</v>
      </c>
    </row>
    <row r="500" spans="1:5" x14ac:dyDescent="0.25">
      <c r="A500" s="88">
        <v>36912.75</v>
      </c>
      <c r="B500" t="s">
        <v>94</v>
      </c>
      <c r="C500">
        <v>23800</v>
      </c>
      <c r="D500">
        <v>61.44</v>
      </c>
    </row>
    <row r="501" spans="1:5" x14ac:dyDescent="0.25">
      <c r="A501" s="88">
        <v>36912.791666666664</v>
      </c>
      <c r="B501" t="s">
        <v>94</v>
      </c>
      <c r="C501">
        <v>23800</v>
      </c>
      <c r="D501">
        <v>42.25</v>
      </c>
    </row>
    <row r="502" spans="1:5" x14ac:dyDescent="0.25">
      <c r="A502" s="88">
        <v>36912.833333333336</v>
      </c>
      <c r="B502" t="s">
        <v>94</v>
      </c>
      <c r="C502">
        <v>23800</v>
      </c>
      <c r="D502">
        <v>40.74</v>
      </c>
    </row>
    <row r="503" spans="1:5" x14ac:dyDescent="0.25">
      <c r="A503" s="88">
        <v>36912.875</v>
      </c>
      <c r="B503" t="s">
        <v>94</v>
      </c>
      <c r="C503">
        <v>23800</v>
      </c>
      <c r="D503">
        <v>40.17</v>
      </c>
    </row>
    <row r="504" spans="1:5" x14ac:dyDescent="0.25">
      <c r="A504" s="88">
        <v>36912.916666666664</v>
      </c>
      <c r="B504" t="s">
        <v>94</v>
      </c>
      <c r="C504">
        <v>23800</v>
      </c>
      <c r="D504">
        <v>38.57</v>
      </c>
    </row>
    <row r="505" spans="1:5" x14ac:dyDescent="0.25">
      <c r="A505" s="88">
        <v>36912.958333333336</v>
      </c>
      <c r="B505" t="s">
        <v>94</v>
      </c>
      <c r="C505">
        <v>23800</v>
      </c>
      <c r="D505">
        <v>38.97</v>
      </c>
      <c r="E505">
        <f>AVERAGE(D482:D488,D505)</f>
        <v>38.307500000000005</v>
      </c>
    </row>
    <row r="506" spans="1:5" x14ac:dyDescent="0.25">
      <c r="A506" s="88">
        <v>36913</v>
      </c>
      <c r="B506" t="s">
        <v>94</v>
      </c>
      <c r="C506">
        <v>23800</v>
      </c>
      <c r="D506">
        <v>37.28</v>
      </c>
    </row>
    <row r="507" spans="1:5" x14ac:dyDescent="0.25">
      <c r="A507" s="88">
        <v>36913.041666666664</v>
      </c>
      <c r="B507" t="s">
        <v>94</v>
      </c>
      <c r="C507">
        <v>23800</v>
      </c>
      <c r="D507">
        <v>31.92</v>
      </c>
    </row>
    <row r="508" spans="1:5" x14ac:dyDescent="0.25">
      <c r="A508" s="88">
        <v>36913.083333333336</v>
      </c>
      <c r="B508" t="s">
        <v>94</v>
      </c>
      <c r="C508">
        <v>23800</v>
      </c>
      <c r="D508">
        <v>33.72</v>
      </c>
    </row>
    <row r="509" spans="1:5" x14ac:dyDescent="0.25">
      <c r="A509" s="88">
        <v>36913.125</v>
      </c>
      <c r="B509" t="s">
        <v>94</v>
      </c>
      <c r="C509">
        <v>23800</v>
      </c>
      <c r="D509">
        <v>31.82</v>
      </c>
    </row>
    <row r="510" spans="1:5" x14ac:dyDescent="0.25">
      <c r="A510" s="88">
        <v>36913.166666666664</v>
      </c>
      <c r="B510" t="s">
        <v>94</v>
      </c>
      <c r="C510">
        <v>23800</v>
      </c>
      <c r="D510">
        <v>36.1</v>
      </c>
    </row>
    <row r="511" spans="1:5" x14ac:dyDescent="0.25">
      <c r="A511" s="88">
        <v>36913.208333333336</v>
      </c>
      <c r="B511" t="s">
        <v>94</v>
      </c>
      <c r="C511">
        <v>23800</v>
      </c>
      <c r="D511">
        <v>39.64</v>
      </c>
    </row>
    <row r="512" spans="1:5" x14ac:dyDescent="0.25">
      <c r="A512" s="88">
        <v>36913.25</v>
      </c>
      <c r="B512" t="s">
        <v>94</v>
      </c>
      <c r="C512">
        <v>23800</v>
      </c>
      <c r="D512">
        <v>46.55</v>
      </c>
    </row>
    <row r="513" spans="1:4" x14ac:dyDescent="0.25">
      <c r="A513" s="88">
        <v>36913.291666666664</v>
      </c>
      <c r="B513" t="s">
        <v>94</v>
      </c>
      <c r="C513">
        <v>23800</v>
      </c>
      <c r="D513">
        <v>58.79</v>
      </c>
    </row>
    <row r="514" spans="1:4" x14ac:dyDescent="0.25">
      <c r="A514" s="88">
        <v>36913.333333333336</v>
      </c>
      <c r="B514" t="s">
        <v>94</v>
      </c>
      <c r="C514">
        <v>23800</v>
      </c>
      <c r="D514">
        <v>63.32</v>
      </c>
    </row>
    <row r="515" spans="1:4" x14ac:dyDescent="0.25">
      <c r="A515" s="88">
        <v>36913.375</v>
      </c>
      <c r="B515" t="s">
        <v>94</v>
      </c>
      <c r="C515">
        <v>23800</v>
      </c>
      <c r="D515">
        <v>68.48</v>
      </c>
    </row>
    <row r="516" spans="1:4" x14ac:dyDescent="0.25">
      <c r="A516" s="88">
        <v>36913.416666666664</v>
      </c>
      <c r="B516" t="s">
        <v>94</v>
      </c>
      <c r="C516">
        <v>23800</v>
      </c>
      <c r="D516">
        <v>64.73</v>
      </c>
    </row>
    <row r="517" spans="1:4" x14ac:dyDescent="0.25">
      <c r="A517" s="88">
        <v>36913.458333333336</v>
      </c>
      <c r="B517" t="s">
        <v>94</v>
      </c>
      <c r="C517">
        <v>23800</v>
      </c>
      <c r="D517">
        <v>60.64</v>
      </c>
    </row>
    <row r="518" spans="1:4" x14ac:dyDescent="0.25">
      <c r="A518" s="88">
        <v>36913.5</v>
      </c>
      <c r="B518" t="s">
        <v>94</v>
      </c>
      <c r="C518">
        <v>23800</v>
      </c>
      <c r="D518">
        <v>47.86</v>
      </c>
    </row>
    <row r="519" spans="1:4" x14ac:dyDescent="0.25">
      <c r="A519" s="88">
        <v>36913.541666666664</v>
      </c>
      <c r="B519" t="s">
        <v>94</v>
      </c>
      <c r="C519">
        <v>23800</v>
      </c>
      <c r="D519">
        <v>45.16</v>
      </c>
    </row>
    <row r="520" spans="1:4" x14ac:dyDescent="0.25">
      <c r="A520" s="88">
        <v>36913.583333333336</v>
      </c>
      <c r="B520" t="s">
        <v>94</v>
      </c>
      <c r="C520">
        <v>23800</v>
      </c>
      <c r="D520">
        <v>45.04</v>
      </c>
    </row>
    <row r="521" spans="1:4" x14ac:dyDescent="0.25">
      <c r="A521" s="88">
        <v>36913.625</v>
      </c>
      <c r="B521" t="s">
        <v>94</v>
      </c>
      <c r="C521">
        <v>23800</v>
      </c>
      <c r="D521">
        <v>46.84</v>
      </c>
    </row>
    <row r="522" spans="1:4" x14ac:dyDescent="0.25">
      <c r="A522" s="88">
        <v>36913.666666666664</v>
      </c>
      <c r="B522" t="s">
        <v>94</v>
      </c>
      <c r="C522">
        <v>23800</v>
      </c>
      <c r="D522">
        <v>56.08</v>
      </c>
    </row>
    <row r="523" spans="1:4" x14ac:dyDescent="0.25">
      <c r="A523" s="88">
        <v>36913.708333333336</v>
      </c>
      <c r="B523" t="s">
        <v>94</v>
      </c>
      <c r="C523">
        <v>23800</v>
      </c>
      <c r="D523">
        <v>84.94</v>
      </c>
    </row>
    <row r="524" spans="1:4" x14ac:dyDescent="0.25">
      <c r="A524" s="88">
        <v>36913.75</v>
      </c>
      <c r="B524" t="s">
        <v>94</v>
      </c>
      <c r="C524">
        <v>23800</v>
      </c>
      <c r="D524">
        <v>79.63</v>
      </c>
    </row>
    <row r="525" spans="1:4" x14ac:dyDescent="0.25">
      <c r="A525" s="88">
        <v>36913.791666666664</v>
      </c>
      <c r="B525" t="s">
        <v>94</v>
      </c>
      <c r="C525">
        <v>23800</v>
      </c>
      <c r="D525">
        <v>67.58</v>
      </c>
    </row>
    <row r="526" spans="1:4" x14ac:dyDescent="0.25">
      <c r="A526" s="88">
        <v>36913.833333333336</v>
      </c>
      <c r="B526" t="s">
        <v>94</v>
      </c>
      <c r="C526">
        <v>23800</v>
      </c>
      <c r="D526">
        <v>53.51</v>
      </c>
    </row>
    <row r="527" spans="1:4" x14ac:dyDescent="0.25">
      <c r="A527" s="88">
        <v>36913.875</v>
      </c>
      <c r="B527" t="s">
        <v>94</v>
      </c>
      <c r="C527">
        <v>23800</v>
      </c>
      <c r="D527">
        <v>48.3</v>
      </c>
    </row>
    <row r="528" spans="1:4" x14ac:dyDescent="0.25">
      <c r="A528" s="88">
        <v>36913.916666666664</v>
      </c>
      <c r="B528" t="s">
        <v>94</v>
      </c>
      <c r="C528">
        <v>23800</v>
      </c>
      <c r="D528">
        <v>42.63</v>
      </c>
    </row>
    <row r="529" spans="1:5" x14ac:dyDescent="0.25">
      <c r="A529" s="88">
        <v>36913.958333333336</v>
      </c>
      <c r="B529" t="s">
        <v>94</v>
      </c>
      <c r="C529">
        <v>23800</v>
      </c>
      <c r="D529">
        <v>39.39</v>
      </c>
      <c r="E529">
        <f>AVERAGE(D506:D512,D529)</f>
        <v>37.052500000000002</v>
      </c>
    </row>
    <row r="530" spans="1:5" x14ac:dyDescent="0.25">
      <c r="A530" s="88">
        <v>36914</v>
      </c>
      <c r="B530" t="s">
        <v>94</v>
      </c>
      <c r="C530">
        <v>23800</v>
      </c>
      <c r="D530">
        <v>37.75</v>
      </c>
    </row>
    <row r="531" spans="1:5" x14ac:dyDescent="0.25">
      <c r="A531" s="88">
        <v>36914.041666666664</v>
      </c>
      <c r="B531" t="s">
        <v>94</v>
      </c>
      <c r="C531">
        <v>23800</v>
      </c>
      <c r="D531">
        <v>34.89</v>
      </c>
    </row>
    <row r="532" spans="1:5" x14ac:dyDescent="0.25">
      <c r="A532" s="88">
        <v>36914.083333333336</v>
      </c>
      <c r="B532" t="s">
        <v>94</v>
      </c>
      <c r="C532">
        <v>23800</v>
      </c>
      <c r="D532">
        <v>31.48</v>
      </c>
    </row>
    <row r="533" spans="1:5" x14ac:dyDescent="0.25">
      <c r="A533" s="88">
        <v>36914.125</v>
      </c>
      <c r="B533" t="s">
        <v>94</v>
      </c>
      <c r="C533">
        <v>23800</v>
      </c>
      <c r="D533">
        <v>31.32</v>
      </c>
    </row>
    <row r="534" spans="1:5" x14ac:dyDescent="0.25">
      <c r="A534" s="88">
        <v>36914.166666666664</v>
      </c>
      <c r="B534" t="s">
        <v>94</v>
      </c>
      <c r="C534">
        <v>23800</v>
      </c>
      <c r="D534">
        <v>31.51</v>
      </c>
    </row>
    <row r="535" spans="1:5" x14ac:dyDescent="0.25">
      <c r="A535" s="88">
        <v>36914.208333333336</v>
      </c>
      <c r="B535" t="s">
        <v>94</v>
      </c>
      <c r="C535">
        <v>23800</v>
      </c>
      <c r="D535">
        <v>38.96</v>
      </c>
    </row>
    <row r="536" spans="1:5" x14ac:dyDescent="0.25">
      <c r="A536" s="88">
        <v>36914.25</v>
      </c>
      <c r="B536" t="s">
        <v>94</v>
      </c>
      <c r="C536">
        <v>23800</v>
      </c>
      <c r="D536">
        <v>43.06</v>
      </c>
    </row>
    <row r="537" spans="1:5" x14ac:dyDescent="0.25">
      <c r="A537" s="88">
        <v>36914.291666666664</v>
      </c>
      <c r="B537" t="s">
        <v>94</v>
      </c>
      <c r="C537">
        <v>23800</v>
      </c>
      <c r="D537">
        <v>48.21</v>
      </c>
    </row>
    <row r="538" spans="1:5" x14ac:dyDescent="0.25">
      <c r="A538" s="88">
        <v>36914.333333333336</v>
      </c>
      <c r="B538" t="s">
        <v>94</v>
      </c>
      <c r="C538">
        <v>23800</v>
      </c>
      <c r="D538">
        <v>49.51</v>
      </c>
    </row>
    <row r="539" spans="1:5" x14ac:dyDescent="0.25">
      <c r="A539" s="88">
        <v>36914.375</v>
      </c>
      <c r="B539" t="s">
        <v>94</v>
      </c>
      <c r="C539">
        <v>23800</v>
      </c>
      <c r="D539">
        <v>51.77</v>
      </c>
    </row>
    <row r="540" spans="1:5" x14ac:dyDescent="0.25">
      <c r="A540" s="88">
        <v>36914.416666666664</v>
      </c>
      <c r="B540" t="s">
        <v>94</v>
      </c>
      <c r="C540">
        <v>23800</v>
      </c>
      <c r="D540">
        <v>50.3</v>
      </c>
    </row>
    <row r="541" spans="1:5" x14ac:dyDescent="0.25">
      <c r="A541" s="88">
        <v>36914.458333333336</v>
      </c>
      <c r="B541" t="s">
        <v>94</v>
      </c>
      <c r="C541">
        <v>23800</v>
      </c>
      <c r="D541">
        <v>49.37</v>
      </c>
    </row>
    <row r="542" spans="1:5" x14ac:dyDescent="0.25">
      <c r="A542" s="88">
        <v>36914.5</v>
      </c>
      <c r="B542" t="s">
        <v>94</v>
      </c>
      <c r="C542">
        <v>23800</v>
      </c>
      <c r="D542">
        <v>44.1</v>
      </c>
    </row>
    <row r="543" spans="1:5" x14ac:dyDescent="0.25">
      <c r="A543" s="88">
        <v>36914.541666666664</v>
      </c>
      <c r="B543" t="s">
        <v>94</v>
      </c>
      <c r="C543">
        <v>23800</v>
      </c>
      <c r="D543">
        <v>44.11</v>
      </c>
    </row>
    <row r="544" spans="1:5" x14ac:dyDescent="0.25">
      <c r="A544" s="88">
        <v>36914.583333333336</v>
      </c>
      <c r="B544" t="s">
        <v>94</v>
      </c>
      <c r="C544">
        <v>23800</v>
      </c>
      <c r="D544">
        <v>44.06</v>
      </c>
    </row>
    <row r="545" spans="1:5" x14ac:dyDescent="0.25">
      <c r="A545" s="88">
        <v>36914.625</v>
      </c>
      <c r="B545" t="s">
        <v>94</v>
      </c>
      <c r="C545">
        <v>23800</v>
      </c>
      <c r="D545">
        <v>44.96</v>
      </c>
    </row>
    <row r="546" spans="1:5" x14ac:dyDescent="0.25">
      <c r="A546" s="88">
        <v>36914.666666666664</v>
      </c>
      <c r="B546" t="s">
        <v>94</v>
      </c>
      <c r="C546">
        <v>23800</v>
      </c>
      <c r="D546">
        <v>51.69</v>
      </c>
    </row>
    <row r="547" spans="1:5" x14ac:dyDescent="0.25">
      <c r="A547" s="88">
        <v>36914.708333333336</v>
      </c>
      <c r="B547" t="s">
        <v>94</v>
      </c>
      <c r="C547">
        <v>23800</v>
      </c>
      <c r="D547">
        <v>77.08</v>
      </c>
    </row>
    <row r="548" spans="1:5" x14ac:dyDescent="0.25">
      <c r="A548" s="88">
        <v>36914.75</v>
      </c>
      <c r="B548" t="s">
        <v>94</v>
      </c>
      <c r="C548">
        <v>23800</v>
      </c>
      <c r="D548">
        <v>72.989999999999995</v>
      </c>
    </row>
    <row r="549" spans="1:5" x14ac:dyDescent="0.25">
      <c r="A549" s="88">
        <v>36914.791666666664</v>
      </c>
      <c r="B549" t="s">
        <v>94</v>
      </c>
      <c r="C549">
        <v>23800</v>
      </c>
      <c r="D549">
        <v>59.23</v>
      </c>
    </row>
    <row r="550" spans="1:5" x14ac:dyDescent="0.25">
      <c r="A550" s="88">
        <v>36914.833333333336</v>
      </c>
      <c r="B550" t="s">
        <v>94</v>
      </c>
      <c r="C550">
        <v>23800</v>
      </c>
      <c r="D550">
        <v>51.19</v>
      </c>
    </row>
    <row r="551" spans="1:5" x14ac:dyDescent="0.25">
      <c r="A551" s="88">
        <v>36914.875</v>
      </c>
      <c r="B551" t="s">
        <v>94</v>
      </c>
      <c r="C551">
        <v>23800</v>
      </c>
      <c r="D551">
        <v>46.61</v>
      </c>
    </row>
    <row r="552" spans="1:5" x14ac:dyDescent="0.25">
      <c r="A552" s="88">
        <v>36914.916666666664</v>
      </c>
      <c r="B552" t="s">
        <v>94</v>
      </c>
      <c r="C552">
        <v>23800</v>
      </c>
      <c r="D552">
        <v>39.96</v>
      </c>
    </row>
    <row r="553" spans="1:5" x14ac:dyDescent="0.25">
      <c r="A553" s="88">
        <v>36914.958333333336</v>
      </c>
      <c r="B553" t="s">
        <v>94</v>
      </c>
      <c r="C553">
        <v>23800</v>
      </c>
      <c r="D553">
        <v>37.36</v>
      </c>
      <c r="E553">
        <f>AVERAGE(D530:D536,D553)</f>
        <v>35.791249999999998</v>
      </c>
    </row>
    <row r="554" spans="1:5" x14ac:dyDescent="0.25">
      <c r="A554" s="88">
        <v>36915</v>
      </c>
      <c r="B554" t="s">
        <v>94</v>
      </c>
      <c r="C554">
        <v>23800</v>
      </c>
      <c r="D554">
        <v>38.909999999999997</v>
      </c>
    </row>
    <row r="555" spans="1:5" x14ac:dyDescent="0.25">
      <c r="A555" s="88">
        <v>36915.041666666664</v>
      </c>
      <c r="B555" t="s">
        <v>94</v>
      </c>
      <c r="C555">
        <v>23800</v>
      </c>
      <c r="D555">
        <v>31.65</v>
      </c>
    </row>
    <row r="556" spans="1:5" x14ac:dyDescent="0.25">
      <c r="A556" s="88">
        <v>36915.083333333336</v>
      </c>
      <c r="B556" t="s">
        <v>94</v>
      </c>
      <c r="C556">
        <v>23800</v>
      </c>
      <c r="D556">
        <v>31.03</v>
      </c>
    </row>
    <row r="557" spans="1:5" x14ac:dyDescent="0.25">
      <c r="A557" s="88">
        <v>36915.125</v>
      </c>
      <c r="B557" t="s">
        <v>94</v>
      </c>
      <c r="C557">
        <v>23800</v>
      </c>
      <c r="D557">
        <v>30.12</v>
      </c>
    </row>
    <row r="558" spans="1:5" x14ac:dyDescent="0.25">
      <c r="A558" s="88">
        <v>36915.166666666664</v>
      </c>
      <c r="B558" t="s">
        <v>94</v>
      </c>
      <c r="C558">
        <v>23800</v>
      </c>
      <c r="D558">
        <v>30.29</v>
      </c>
    </row>
    <row r="559" spans="1:5" x14ac:dyDescent="0.25">
      <c r="A559" s="88">
        <v>36915.208333333336</v>
      </c>
      <c r="B559" t="s">
        <v>94</v>
      </c>
      <c r="C559">
        <v>23800</v>
      </c>
      <c r="D559">
        <v>38.75</v>
      </c>
    </row>
    <row r="560" spans="1:5" x14ac:dyDescent="0.25">
      <c r="A560" s="88">
        <v>36915.25</v>
      </c>
      <c r="B560" t="s">
        <v>94</v>
      </c>
      <c r="C560">
        <v>23800</v>
      </c>
      <c r="D560">
        <v>45.39</v>
      </c>
    </row>
    <row r="561" spans="1:4" x14ac:dyDescent="0.25">
      <c r="A561" s="88">
        <v>36915.291666666664</v>
      </c>
      <c r="B561" t="s">
        <v>94</v>
      </c>
      <c r="C561">
        <v>23800</v>
      </c>
      <c r="D561">
        <v>48.5</v>
      </c>
    </row>
    <row r="562" spans="1:4" x14ac:dyDescent="0.25">
      <c r="A562" s="88">
        <v>36915.333333333336</v>
      </c>
      <c r="B562" t="s">
        <v>94</v>
      </c>
      <c r="C562">
        <v>23800</v>
      </c>
      <c r="D562">
        <v>51.8</v>
      </c>
    </row>
    <row r="563" spans="1:4" x14ac:dyDescent="0.25">
      <c r="A563" s="88">
        <v>36915.375</v>
      </c>
      <c r="B563" t="s">
        <v>94</v>
      </c>
      <c r="C563">
        <v>23800</v>
      </c>
      <c r="D563">
        <v>51.61</v>
      </c>
    </row>
    <row r="564" spans="1:4" x14ac:dyDescent="0.25">
      <c r="A564" s="88">
        <v>36915.416666666664</v>
      </c>
      <c r="B564" t="s">
        <v>94</v>
      </c>
      <c r="C564">
        <v>23800</v>
      </c>
      <c r="D564">
        <v>51.38</v>
      </c>
    </row>
    <row r="565" spans="1:4" x14ac:dyDescent="0.25">
      <c r="A565" s="88">
        <v>36915.458333333336</v>
      </c>
      <c r="B565" t="s">
        <v>94</v>
      </c>
      <c r="C565">
        <v>23800</v>
      </c>
      <c r="D565">
        <v>49.83</v>
      </c>
    </row>
    <row r="566" spans="1:4" x14ac:dyDescent="0.25">
      <c r="A566" s="88">
        <v>36915.5</v>
      </c>
      <c r="B566" t="s">
        <v>94</v>
      </c>
      <c r="C566">
        <v>23800</v>
      </c>
      <c r="D566">
        <v>44.55</v>
      </c>
    </row>
    <row r="567" spans="1:4" x14ac:dyDescent="0.25">
      <c r="A567" s="88">
        <v>36915.541666666664</v>
      </c>
      <c r="B567" t="s">
        <v>94</v>
      </c>
      <c r="C567">
        <v>23800</v>
      </c>
      <c r="D567">
        <v>43.56</v>
      </c>
    </row>
    <row r="568" spans="1:4" x14ac:dyDescent="0.25">
      <c r="A568" s="88">
        <v>36915.583333333336</v>
      </c>
      <c r="B568" t="s">
        <v>94</v>
      </c>
      <c r="C568">
        <v>23800</v>
      </c>
      <c r="D568">
        <v>42.25</v>
      </c>
    </row>
    <row r="569" spans="1:4" x14ac:dyDescent="0.25">
      <c r="A569" s="88">
        <v>36915.625</v>
      </c>
      <c r="B569" t="s">
        <v>94</v>
      </c>
      <c r="C569">
        <v>23800</v>
      </c>
      <c r="D569">
        <v>43.22</v>
      </c>
    </row>
    <row r="570" spans="1:4" x14ac:dyDescent="0.25">
      <c r="A570" s="88">
        <v>36915.666666666664</v>
      </c>
      <c r="B570" t="s">
        <v>94</v>
      </c>
      <c r="C570">
        <v>23800</v>
      </c>
      <c r="D570">
        <v>48.37</v>
      </c>
    </row>
    <row r="571" spans="1:4" x14ac:dyDescent="0.25">
      <c r="A571" s="88">
        <v>36915.708333333336</v>
      </c>
      <c r="B571" t="s">
        <v>94</v>
      </c>
      <c r="C571">
        <v>23800</v>
      </c>
      <c r="D571">
        <v>77.19</v>
      </c>
    </row>
    <row r="572" spans="1:4" x14ac:dyDescent="0.25">
      <c r="A572" s="88">
        <v>36915.75</v>
      </c>
      <c r="B572" t="s">
        <v>94</v>
      </c>
      <c r="C572">
        <v>23800</v>
      </c>
      <c r="D572">
        <v>71.63</v>
      </c>
    </row>
    <row r="573" spans="1:4" x14ac:dyDescent="0.25">
      <c r="A573" s="88">
        <v>36915.791666666664</v>
      </c>
      <c r="B573" t="s">
        <v>94</v>
      </c>
      <c r="C573">
        <v>23800</v>
      </c>
      <c r="D573">
        <v>54.41</v>
      </c>
    </row>
    <row r="574" spans="1:4" x14ac:dyDescent="0.25">
      <c r="A574" s="88">
        <v>36915.833333333336</v>
      </c>
      <c r="B574" t="s">
        <v>94</v>
      </c>
      <c r="C574">
        <v>23800</v>
      </c>
      <c r="D574">
        <v>50.22</v>
      </c>
    </row>
    <row r="575" spans="1:4" x14ac:dyDescent="0.25">
      <c r="A575" s="88">
        <v>36915.875</v>
      </c>
      <c r="B575" t="s">
        <v>94</v>
      </c>
      <c r="C575">
        <v>23800</v>
      </c>
      <c r="D575">
        <v>45.61</v>
      </c>
    </row>
    <row r="576" spans="1:4" x14ac:dyDescent="0.25">
      <c r="A576" s="88">
        <v>36915.916666666664</v>
      </c>
      <c r="B576" t="s">
        <v>94</v>
      </c>
      <c r="C576">
        <v>23800</v>
      </c>
      <c r="D576">
        <v>41.22</v>
      </c>
    </row>
    <row r="577" spans="1:5" x14ac:dyDescent="0.25">
      <c r="A577" s="88">
        <v>36915.958333333336</v>
      </c>
      <c r="B577" t="s">
        <v>94</v>
      </c>
      <c r="C577">
        <v>23800</v>
      </c>
      <c r="D577">
        <v>39.14</v>
      </c>
      <c r="E577">
        <f>AVERAGE(D554:D560,D577)</f>
        <v>35.659999999999997</v>
      </c>
    </row>
    <row r="578" spans="1:5" x14ac:dyDescent="0.25">
      <c r="A578" s="88">
        <v>36916</v>
      </c>
      <c r="B578" t="s">
        <v>94</v>
      </c>
      <c r="C578">
        <v>23800</v>
      </c>
      <c r="D578">
        <v>39.04</v>
      </c>
    </row>
    <row r="579" spans="1:5" x14ac:dyDescent="0.25">
      <c r="A579" s="88">
        <v>36916.041666666664</v>
      </c>
      <c r="B579" t="s">
        <v>94</v>
      </c>
      <c r="C579">
        <v>23800</v>
      </c>
      <c r="D579">
        <v>39.04</v>
      </c>
    </row>
    <row r="580" spans="1:5" x14ac:dyDescent="0.25">
      <c r="A580" s="88">
        <v>36916.083333333336</v>
      </c>
      <c r="B580" t="s">
        <v>94</v>
      </c>
      <c r="C580">
        <v>23800</v>
      </c>
      <c r="D580">
        <v>36.67</v>
      </c>
    </row>
    <row r="581" spans="1:5" x14ac:dyDescent="0.25">
      <c r="A581" s="88">
        <v>36916.125</v>
      </c>
      <c r="B581" t="s">
        <v>94</v>
      </c>
      <c r="C581">
        <v>23800</v>
      </c>
      <c r="D581">
        <v>31.03</v>
      </c>
    </row>
    <row r="582" spans="1:5" x14ac:dyDescent="0.25">
      <c r="A582" s="88">
        <v>36916.166666666664</v>
      </c>
      <c r="B582" t="s">
        <v>94</v>
      </c>
      <c r="C582">
        <v>23800</v>
      </c>
      <c r="D582">
        <v>35.9</v>
      </c>
    </row>
    <row r="583" spans="1:5" x14ac:dyDescent="0.25">
      <c r="A583" s="88">
        <v>36916.208333333336</v>
      </c>
      <c r="B583" t="s">
        <v>94</v>
      </c>
      <c r="C583">
        <v>23800</v>
      </c>
      <c r="D583">
        <v>41.77</v>
      </c>
    </row>
    <row r="584" spans="1:5" x14ac:dyDescent="0.25">
      <c r="A584" s="88">
        <v>36916.25</v>
      </c>
      <c r="B584" t="s">
        <v>94</v>
      </c>
      <c r="C584">
        <v>23800</v>
      </c>
      <c r="D584">
        <v>47.27</v>
      </c>
    </row>
    <row r="585" spans="1:5" x14ac:dyDescent="0.25">
      <c r="A585" s="88">
        <v>36916.291666666664</v>
      </c>
      <c r="B585" t="s">
        <v>94</v>
      </c>
      <c r="C585">
        <v>23800</v>
      </c>
      <c r="D585">
        <v>56.57</v>
      </c>
    </row>
    <row r="586" spans="1:5" x14ac:dyDescent="0.25">
      <c r="A586" s="88">
        <v>36916.333333333336</v>
      </c>
      <c r="B586" t="s">
        <v>94</v>
      </c>
      <c r="C586">
        <v>23800</v>
      </c>
      <c r="D586">
        <v>58.15</v>
      </c>
    </row>
    <row r="587" spans="1:5" x14ac:dyDescent="0.25">
      <c r="A587" s="88">
        <v>36916.375</v>
      </c>
      <c r="B587" t="s">
        <v>94</v>
      </c>
      <c r="C587">
        <v>23800</v>
      </c>
      <c r="D587">
        <v>54.46</v>
      </c>
    </row>
    <row r="588" spans="1:5" x14ac:dyDescent="0.25">
      <c r="A588" s="88">
        <v>36916.416666666664</v>
      </c>
      <c r="B588" t="s">
        <v>94</v>
      </c>
      <c r="C588">
        <v>23800</v>
      </c>
      <c r="D588">
        <v>54.65</v>
      </c>
    </row>
    <row r="589" spans="1:5" x14ac:dyDescent="0.25">
      <c r="A589" s="88">
        <v>36916.458333333336</v>
      </c>
      <c r="B589" t="s">
        <v>94</v>
      </c>
      <c r="C589">
        <v>23800</v>
      </c>
      <c r="D589">
        <v>49.7</v>
      </c>
    </row>
    <row r="590" spans="1:5" x14ac:dyDescent="0.25">
      <c r="A590" s="88">
        <v>36916.5</v>
      </c>
      <c r="B590" t="s">
        <v>94</v>
      </c>
      <c r="C590">
        <v>23800</v>
      </c>
      <c r="D590">
        <v>47.01</v>
      </c>
    </row>
    <row r="591" spans="1:5" x14ac:dyDescent="0.25">
      <c r="A591" s="88">
        <v>36916.541666666664</v>
      </c>
      <c r="B591" t="s">
        <v>94</v>
      </c>
      <c r="C591">
        <v>23800</v>
      </c>
      <c r="D591">
        <v>45.28</v>
      </c>
    </row>
    <row r="592" spans="1:5" x14ac:dyDescent="0.25">
      <c r="A592" s="88">
        <v>36916.583333333336</v>
      </c>
      <c r="B592" t="s">
        <v>94</v>
      </c>
      <c r="C592">
        <v>23800</v>
      </c>
      <c r="D592">
        <v>43.86</v>
      </c>
    </row>
    <row r="593" spans="1:5" x14ac:dyDescent="0.25">
      <c r="A593" s="88">
        <v>36916.625</v>
      </c>
      <c r="B593" t="s">
        <v>94</v>
      </c>
      <c r="C593">
        <v>23800</v>
      </c>
      <c r="D593">
        <v>44.02</v>
      </c>
    </row>
    <row r="594" spans="1:5" x14ac:dyDescent="0.25">
      <c r="A594" s="88">
        <v>36916.666666666664</v>
      </c>
      <c r="B594" t="s">
        <v>94</v>
      </c>
      <c r="C594">
        <v>23800</v>
      </c>
      <c r="D594">
        <v>48.7</v>
      </c>
    </row>
    <row r="595" spans="1:5" x14ac:dyDescent="0.25">
      <c r="A595" s="88">
        <v>36916.708333333336</v>
      </c>
      <c r="B595" t="s">
        <v>94</v>
      </c>
      <c r="C595">
        <v>23800</v>
      </c>
      <c r="D595">
        <v>74.040000000000006</v>
      </c>
    </row>
    <row r="596" spans="1:5" x14ac:dyDescent="0.25">
      <c r="A596" s="88">
        <v>36916.75</v>
      </c>
      <c r="B596" t="s">
        <v>94</v>
      </c>
      <c r="C596">
        <v>23800</v>
      </c>
      <c r="D596">
        <v>76.989999999999995</v>
      </c>
    </row>
    <row r="597" spans="1:5" x14ac:dyDescent="0.25">
      <c r="A597" s="88">
        <v>36916.791666666664</v>
      </c>
      <c r="B597" t="s">
        <v>94</v>
      </c>
      <c r="C597">
        <v>23800</v>
      </c>
      <c r="D597">
        <v>56.02</v>
      </c>
    </row>
    <row r="598" spans="1:5" x14ac:dyDescent="0.25">
      <c r="A598" s="88">
        <v>36916.833333333336</v>
      </c>
      <c r="B598" t="s">
        <v>94</v>
      </c>
      <c r="C598">
        <v>23800</v>
      </c>
      <c r="D598">
        <v>52.9</v>
      </c>
    </row>
    <row r="599" spans="1:5" x14ac:dyDescent="0.25">
      <c r="A599" s="88">
        <v>36916.875</v>
      </c>
      <c r="B599" t="s">
        <v>94</v>
      </c>
      <c r="C599">
        <v>23800</v>
      </c>
      <c r="D599">
        <v>48.27</v>
      </c>
    </row>
    <row r="600" spans="1:5" x14ac:dyDescent="0.25">
      <c r="A600" s="88">
        <v>36916.916666666664</v>
      </c>
      <c r="B600" t="s">
        <v>94</v>
      </c>
      <c r="C600">
        <v>23800</v>
      </c>
      <c r="D600">
        <v>41.34</v>
      </c>
    </row>
    <row r="601" spans="1:5" x14ac:dyDescent="0.25">
      <c r="A601" s="88">
        <v>36916.958333333336</v>
      </c>
      <c r="B601" t="s">
        <v>94</v>
      </c>
      <c r="C601">
        <v>23800</v>
      </c>
      <c r="D601">
        <v>39.770000000000003</v>
      </c>
      <c r="E601">
        <f>AVERAGE(D578:D584,D601)</f>
        <v>38.811250000000001</v>
      </c>
    </row>
    <row r="602" spans="1:5" x14ac:dyDescent="0.25">
      <c r="A602" s="88">
        <v>36917</v>
      </c>
      <c r="B602" t="s">
        <v>94</v>
      </c>
      <c r="C602">
        <v>23800</v>
      </c>
      <c r="D602">
        <v>36.96</v>
      </c>
    </row>
    <row r="603" spans="1:5" x14ac:dyDescent="0.25">
      <c r="A603" s="88">
        <v>36917.041666666664</v>
      </c>
      <c r="B603" t="s">
        <v>94</v>
      </c>
      <c r="C603">
        <v>23800</v>
      </c>
      <c r="D603">
        <v>36.630000000000003</v>
      </c>
    </row>
    <row r="604" spans="1:5" x14ac:dyDescent="0.25">
      <c r="A604" s="88">
        <v>36917.083333333336</v>
      </c>
      <c r="B604" t="s">
        <v>94</v>
      </c>
      <c r="C604">
        <v>23800</v>
      </c>
      <c r="D604">
        <v>36.83</v>
      </c>
    </row>
    <row r="605" spans="1:5" x14ac:dyDescent="0.25">
      <c r="A605" s="88">
        <v>36917.125</v>
      </c>
      <c r="B605" t="s">
        <v>94</v>
      </c>
      <c r="C605">
        <v>23800</v>
      </c>
      <c r="D605">
        <v>32.44</v>
      </c>
    </row>
    <row r="606" spans="1:5" x14ac:dyDescent="0.25">
      <c r="A606" s="88">
        <v>36917.166666666664</v>
      </c>
      <c r="B606" t="s">
        <v>94</v>
      </c>
      <c r="C606">
        <v>23800</v>
      </c>
      <c r="D606">
        <v>33.24</v>
      </c>
    </row>
    <row r="607" spans="1:5" x14ac:dyDescent="0.25">
      <c r="A607" s="88">
        <v>36917.208333333336</v>
      </c>
      <c r="B607" t="s">
        <v>94</v>
      </c>
      <c r="C607">
        <v>23800</v>
      </c>
      <c r="D607">
        <v>38.75</v>
      </c>
    </row>
    <row r="608" spans="1:5" x14ac:dyDescent="0.25">
      <c r="A608" s="88">
        <v>36917.25</v>
      </c>
      <c r="B608" t="s">
        <v>94</v>
      </c>
      <c r="C608">
        <v>23800</v>
      </c>
      <c r="D608">
        <v>45.9</v>
      </c>
    </row>
    <row r="609" spans="1:4" x14ac:dyDescent="0.25">
      <c r="A609" s="88">
        <v>36917.291666666664</v>
      </c>
      <c r="B609" t="s">
        <v>94</v>
      </c>
      <c r="C609">
        <v>23800</v>
      </c>
      <c r="D609">
        <v>50.75</v>
      </c>
    </row>
    <row r="610" spans="1:4" x14ac:dyDescent="0.25">
      <c r="A610" s="88">
        <v>36917.333333333336</v>
      </c>
      <c r="B610" t="s">
        <v>94</v>
      </c>
      <c r="C610">
        <v>23800</v>
      </c>
      <c r="D610">
        <v>50.58</v>
      </c>
    </row>
    <row r="611" spans="1:4" x14ac:dyDescent="0.25">
      <c r="A611" s="88">
        <v>36917.375</v>
      </c>
      <c r="B611" t="s">
        <v>94</v>
      </c>
      <c r="C611">
        <v>23800</v>
      </c>
      <c r="D611">
        <v>50.34</v>
      </c>
    </row>
    <row r="612" spans="1:4" x14ac:dyDescent="0.25">
      <c r="A612" s="88">
        <v>36917.416666666664</v>
      </c>
      <c r="B612" t="s">
        <v>94</v>
      </c>
      <c r="C612">
        <v>23800</v>
      </c>
      <c r="D612">
        <v>50.02</v>
      </c>
    </row>
    <row r="613" spans="1:4" x14ac:dyDescent="0.25">
      <c r="A613" s="88">
        <v>36917.458333333336</v>
      </c>
      <c r="B613" t="s">
        <v>94</v>
      </c>
      <c r="C613">
        <v>23800</v>
      </c>
      <c r="D613">
        <v>45.57</v>
      </c>
    </row>
    <row r="614" spans="1:4" x14ac:dyDescent="0.25">
      <c r="A614" s="88">
        <v>36917.5</v>
      </c>
      <c r="B614" t="s">
        <v>94</v>
      </c>
      <c r="C614">
        <v>23800</v>
      </c>
      <c r="D614">
        <v>42.06</v>
      </c>
    </row>
    <row r="615" spans="1:4" x14ac:dyDescent="0.25">
      <c r="A615" s="88">
        <v>36917.541666666664</v>
      </c>
      <c r="B615" t="s">
        <v>94</v>
      </c>
      <c r="C615">
        <v>23800</v>
      </c>
      <c r="D615">
        <v>42.02</v>
      </c>
    </row>
    <row r="616" spans="1:4" x14ac:dyDescent="0.25">
      <c r="A616" s="88">
        <v>36917.583333333336</v>
      </c>
      <c r="B616" t="s">
        <v>94</v>
      </c>
      <c r="C616">
        <v>23800</v>
      </c>
      <c r="D616">
        <v>40.56</v>
      </c>
    </row>
    <row r="617" spans="1:4" x14ac:dyDescent="0.25">
      <c r="A617" s="88">
        <v>36917.625</v>
      </c>
      <c r="B617" t="s">
        <v>94</v>
      </c>
      <c r="C617">
        <v>23800</v>
      </c>
      <c r="D617">
        <v>41.13</v>
      </c>
    </row>
    <row r="618" spans="1:4" x14ac:dyDescent="0.25">
      <c r="A618" s="88">
        <v>36917.666666666664</v>
      </c>
      <c r="B618" t="s">
        <v>94</v>
      </c>
      <c r="C618">
        <v>23800</v>
      </c>
      <c r="D618">
        <v>45.26</v>
      </c>
    </row>
    <row r="619" spans="1:4" x14ac:dyDescent="0.25">
      <c r="A619" s="88">
        <v>36917.708333333336</v>
      </c>
      <c r="B619" t="s">
        <v>94</v>
      </c>
      <c r="C619">
        <v>23800</v>
      </c>
      <c r="D619">
        <v>73.78</v>
      </c>
    </row>
    <row r="620" spans="1:4" x14ac:dyDescent="0.25">
      <c r="A620" s="88">
        <v>36917.75</v>
      </c>
      <c r="B620" t="s">
        <v>94</v>
      </c>
      <c r="C620">
        <v>23800</v>
      </c>
      <c r="D620">
        <v>72.239999999999995</v>
      </c>
    </row>
    <row r="621" spans="1:4" x14ac:dyDescent="0.25">
      <c r="A621" s="88">
        <v>36917.791666666664</v>
      </c>
      <c r="B621" t="s">
        <v>94</v>
      </c>
      <c r="C621">
        <v>23800</v>
      </c>
      <c r="D621">
        <v>50.95</v>
      </c>
    </row>
    <row r="622" spans="1:4" x14ac:dyDescent="0.25">
      <c r="A622" s="88">
        <v>36917.833333333336</v>
      </c>
      <c r="B622" t="s">
        <v>94</v>
      </c>
      <c r="C622">
        <v>23800</v>
      </c>
      <c r="D622">
        <v>47.93</v>
      </c>
    </row>
    <row r="623" spans="1:4" x14ac:dyDescent="0.25">
      <c r="A623" s="88">
        <v>36917.875</v>
      </c>
      <c r="B623" t="s">
        <v>94</v>
      </c>
      <c r="C623">
        <v>23800</v>
      </c>
      <c r="D623">
        <v>44.89</v>
      </c>
    </row>
    <row r="624" spans="1:4" x14ac:dyDescent="0.25">
      <c r="A624" s="88">
        <v>36917.916666666664</v>
      </c>
      <c r="B624" t="s">
        <v>94</v>
      </c>
      <c r="C624">
        <v>23800</v>
      </c>
      <c r="D624">
        <v>40.65</v>
      </c>
    </row>
    <row r="625" spans="1:5" x14ac:dyDescent="0.25">
      <c r="A625" s="88">
        <v>36917.958333333336</v>
      </c>
      <c r="B625" t="s">
        <v>94</v>
      </c>
      <c r="C625">
        <v>23800</v>
      </c>
      <c r="D625">
        <v>39.07</v>
      </c>
      <c r="E625">
        <f>AVERAGE(D602:D608,D625)</f>
        <v>37.477499999999999</v>
      </c>
    </row>
    <row r="626" spans="1:5" x14ac:dyDescent="0.25">
      <c r="A626" s="88">
        <v>36918</v>
      </c>
      <c r="B626" t="s">
        <v>94</v>
      </c>
      <c r="C626">
        <v>23800</v>
      </c>
      <c r="D626">
        <v>33.36</v>
      </c>
    </row>
    <row r="627" spans="1:5" x14ac:dyDescent="0.25">
      <c r="A627" s="88">
        <v>36918.041666666664</v>
      </c>
      <c r="B627" t="s">
        <v>94</v>
      </c>
      <c r="C627">
        <v>23800</v>
      </c>
      <c r="D627">
        <v>28.28</v>
      </c>
    </row>
    <row r="628" spans="1:5" x14ac:dyDescent="0.25">
      <c r="A628" s="88">
        <v>36918.083333333336</v>
      </c>
      <c r="B628" t="s">
        <v>94</v>
      </c>
      <c r="C628">
        <v>23800</v>
      </c>
      <c r="D628">
        <v>28.73</v>
      </c>
    </row>
    <row r="629" spans="1:5" x14ac:dyDescent="0.25">
      <c r="A629" s="88">
        <v>36918.125</v>
      </c>
      <c r="B629" t="s">
        <v>94</v>
      </c>
      <c r="C629">
        <v>23800</v>
      </c>
      <c r="D629">
        <v>26.31</v>
      </c>
    </row>
    <row r="630" spans="1:5" x14ac:dyDescent="0.25">
      <c r="A630" s="88">
        <v>36918.166666666664</v>
      </c>
      <c r="B630" t="s">
        <v>94</v>
      </c>
      <c r="C630">
        <v>23800</v>
      </c>
      <c r="D630">
        <v>26.99</v>
      </c>
    </row>
    <row r="631" spans="1:5" x14ac:dyDescent="0.25">
      <c r="A631" s="88">
        <v>36918.208333333336</v>
      </c>
      <c r="B631" t="s">
        <v>94</v>
      </c>
      <c r="C631">
        <v>23800</v>
      </c>
      <c r="D631">
        <v>27.62</v>
      </c>
    </row>
    <row r="632" spans="1:5" x14ac:dyDescent="0.25">
      <c r="A632" s="88">
        <v>36918.25</v>
      </c>
      <c r="B632" t="s">
        <v>94</v>
      </c>
      <c r="C632">
        <v>23800</v>
      </c>
      <c r="D632">
        <v>38.64</v>
      </c>
    </row>
    <row r="633" spans="1:5" x14ac:dyDescent="0.25">
      <c r="A633" s="88">
        <v>36918.291666666664</v>
      </c>
      <c r="B633" t="s">
        <v>94</v>
      </c>
      <c r="C633">
        <v>23800</v>
      </c>
      <c r="D633">
        <v>39.159999999999997</v>
      </c>
    </row>
    <row r="634" spans="1:5" x14ac:dyDescent="0.25">
      <c r="A634" s="88">
        <v>36918.333333333336</v>
      </c>
      <c r="B634" t="s">
        <v>94</v>
      </c>
      <c r="C634">
        <v>23800</v>
      </c>
      <c r="D634">
        <v>40.28</v>
      </c>
    </row>
    <row r="635" spans="1:5" x14ac:dyDescent="0.25">
      <c r="A635" s="88">
        <v>36918.375</v>
      </c>
      <c r="B635" t="s">
        <v>94</v>
      </c>
      <c r="C635">
        <v>23800</v>
      </c>
      <c r="D635">
        <v>41.42</v>
      </c>
    </row>
    <row r="636" spans="1:5" x14ac:dyDescent="0.25">
      <c r="A636" s="88">
        <v>36918.416666666664</v>
      </c>
      <c r="B636" t="s">
        <v>94</v>
      </c>
      <c r="C636">
        <v>23800</v>
      </c>
      <c r="D636">
        <v>41.5</v>
      </c>
    </row>
    <row r="637" spans="1:5" x14ac:dyDescent="0.25">
      <c r="A637" s="88">
        <v>36918.458333333336</v>
      </c>
      <c r="B637" t="s">
        <v>94</v>
      </c>
      <c r="C637">
        <v>23800</v>
      </c>
      <c r="D637">
        <v>39.56</v>
      </c>
    </row>
    <row r="638" spans="1:5" x14ac:dyDescent="0.25">
      <c r="A638" s="88">
        <v>36918.5</v>
      </c>
      <c r="B638" t="s">
        <v>94</v>
      </c>
      <c r="C638">
        <v>23800</v>
      </c>
      <c r="D638">
        <v>39.64</v>
      </c>
    </row>
    <row r="639" spans="1:5" x14ac:dyDescent="0.25">
      <c r="A639" s="88">
        <v>36918.541666666664</v>
      </c>
      <c r="B639" t="s">
        <v>94</v>
      </c>
      <c r="C639">
        <v>23800</v>
      </c>
      <c r="D639">
        <v>39.340000000000003</v>
      </c>
    </row>
    <row r="640" spans="1:5" x14ac:dyDescent="0.25">
      <c r="A640" s="88">
        <v>36918.583333333336</v>
      </c>
      <c r="B640" t="s">
        <v>94</v>
      </c>
      <c r="C640">
        <v>23800</v>
      </c>
      <c r="D640">
        <v>38.97</v>
      </c>
    </row>
    <row r="641" spans="1:5" x14ac:dyDescent="0.25">
      <c r="A641" s="88">
        <v>36918.625</v>
      </c>
      <c r="B641" t="s">
        <v>94</v>
      </c>
      <c r="C641">
        <v>23800</v>
      </c>
      <c r="D641">
        <v>38.74</v>
      </c>
    </row>
    <row r="642" spans="1:5" x14ac:dyDescent="0.25">
      <c r="A642" s="88">
        <v>36918.666666666664</v>
      </c>
      <c r="B642" t="s">
        <v>94</v>
      </c>
      <c r="C642">
        <v>23800</v>
      </c>
      <c r="D642">
        <v>38.33</v>
      </c>
    </row>
    <row r="643" spans="1:5" x14ac:dyDescent="0.25">
      <c r="A643" s="88">
        <v>36918.708333333336</v>
      </c>
      <c r="B643" t="s">
        <v>94</v>
      </c>
      <c r="C643">
        <v>23800</v>
      </c>
      <c r="D643">
        <v>46.28</v>
      </c>
    </row>
    <row r="644" spans="1:5" x14ac:dyDescent="0.25">
      <c r="A644" s="88">
        <v>36918.75</v>
      </c>
      <c r="B644" t="s">
        <v>94</v>
      </c>
      <c r="C644">
        <v>23800</v>
      </c>
      <c r="D644">
        <v>44.89</v>
      </c>
    </row>
    <row r="645" spans="1:5" x14ac:dyDescent="0.25">
      <c r="A645" s="88">
        <v>36918.791666666664</v>
      </c>
      <c r="B645" t="s">
        <v>94</v>
      </c>
      <c r="C645">
        <v>23800</v>
      </c>
      <c r="D645">
        <v>41.58</v>
      </c>
    </row>
    <row r="646" spans="1:5" x14ac:dyDescent="0.25">
      <c r="A646" s="88">
        <v>36918.833333333336</v>
      </c>
      <c r="B646" t="s">
        <v>94</v>
      </c>
      <c r="C646">
        <v>23800</v>
      </c>
      <c r="D646">
        <v>40.6</v>
      </c>
    </row>
    <row r="647" spans="1:5" x14ac:dyDescent="0.25">
      <c r="A647" s="88">
        <v>36918.875</v>
      </c>
      <c r="B647" t="s">
        <v>94</v>
      </c>
      <c r="C647">
        <v>23800</v>
      </c>
      <c r="D647">
        <v>39.229999999999997</v>
      </c>
    </row>
    <row r="648" spans="1:5" x14ac:dyDescent="0.25">
      <c r="A648" s="88">
        <v>36918.916666666664</v>
      </c>
      <c r="B648" t="s">
        <v>94</v>
      </c>
      <c r="C648">
        <v>23800</v>
      </c>
      <c r="D648">
        <v>38.47</v>
      </c>
    </row>
    <row r="649" spans="1:5" x14ac:dyDescent="0.25">
      <c r="A649" s="88">
        <v>36918.958333333336</v>
      </c>
      <c r="B649" t="s">
        <v>94</v>
      </c>
      <c r="C649">
        <v>23800</v>
      </c>
      <c r="D649">
        <v>37.299999999999997</v>
      </c>
      <c r="E649">
        <f>AVERAGE(D626:D632,D649)</f>
        <v>30.903750000000002</v>
      </c>
    </row>
    <row r="650" spans="1:5" x14ac:dyDescent="0.25">
      <c r="A650" s="88">
        <v>36919</v>
      </c>
      <c r="B650" t="s">
        <v>94</v>
      </c>
      <c r="C650">
        <v>23800</v>
      </c>
      <c r="D650">
        <v>35.4</v>
      </c>
    </row>
    <row r="651" spans="1:5" x14ac:dyDescent="0.25">
      <c r="A651" s="88">
        <v>36919.041666666664</v>
      </c>
      <c r="B651" t="s">
        <v>94</v>
      </c>
      <c r="C651">
        <v>23800</v>
      </c>
      <c r="D651">
        <v>34.14</v>
      </c>
    </row>
    <row r="652" spans="1:5" x14ac:dyDescent="0.25">
      <c r="A652" s="88">
        <v>36919.083333333336</v>
      </c>
      <c r="B652" t="s">
        <v>94</v>
      </c>
      <c r="C652">
        <v>23800</v>
      </c>
      <c r="D652">
        <v>26.28</v>
      </c>
    </row>
    <row r="653" spans="1:5" x14ac:dyDescent="0.25">
      <c r="A653" s="88">
        <v>36919.125</v>
      </c>
      <c r="B653" t="s">
        <v>94</v>
      </c>
      <c r="C653">
        <v>23800</v>
      </c>
      <c r="D653">
        <v>26.11</v>
      </c>
    </row>
    <row r="654" spans="1:5" x14ac:dyDescent="0.25">
      <c r="A654" s="88">
        <v>36919.166666666664</v>
      </c>
      <c r="B654" t="s">
        <v>94</v>
      </c>
      <c r="C654">
        <v>23800</v>
      </c>
      <c r="D654">
        <v>25.44</v>
      </c>
    </row>
    <row r="655" spans="1:5" x14ac:dyDescent="0.25">
      <c r="A655" s="88">
        <v>36919.208333333336</v>
      </c>
      <c r="B655" t="s">
        <v>94</v>
      </c>
      <c r="C655">
        <v>23800</v>
      </c>
      <c r="D655">
        <v>26.11</v>
      </c>
    </row>
    <row r="656" spans="1:5" x14ac:dyDescent="0.25">
      <c r="A656" s="88">
        <v>36919.25</v>
      </c>
      <c r="B656" t="s">
        <v>94</v>
      </c>
      <c r="C656">
        <v>23800</v>
      </c>
      <c r="D656">
        <v>35.96</v>
      </c>
    </row>
    <row r="657" spans="1:4" x14ac:dyDescent="0.25">
      <c r="A657" s="88">
        <v>36919.291666666664</v>
      </c>
      <c r="B657" t="s">
        <v>94</v>
      </c>
      <c r="C657">
        <v>23800</v>
      </c>
      <c r="D657">
        <v>33.24</v>
      </c>
    </row>
    <row r="658" spans="1:4" x14ac:dyDescent="0.25">
      <c r="A658" s="88">
        <v>36919.333333333336</v>
      </c>
      <c r="B658" t="s">
        <v>94</v>
      </c>
      <c r="C658">
        <v>23800</v>
      </c>
      <c r="D658">
        <v>38.159999999999997</v>
      </c>
    </row>
    <row r="659" spans="1:4" x14ac:dyDescent="0.25">
      <c r="A659" s="88">
        <v>36919.375</v>
      </c>
      <c r="B659" t="s">
        <v>94</v>
      </c>
      <c r="C659">
        <v>23800</v>
      </c>
      <c r="D659">
        <v>38.64</v>
      </c>
    </row>
    <row r="660" spans="1:4" x14ac:dyDescent="0.25">
      <c r="A660" s="88">
        <v>36919.416666666664</v>
      </c>
      <c r="B660" t="s">
        <v>94</v>
      </c>
      <c r="C660">
        <v>23800</v>
      </c>
      <c r="D660">
        <v>38.93</v>
      </c>
    </row>
    <row r="661" spans="1:4" x14ac:dyDescent="0.25">
      <c r="A661" s="88">
        <v>36919.458333333336</v>
      </c>
      <c r="B661" t="s">
        <v>94</v>
      </c>
      <c r="C661">
        <v>23800</v>
      </c>
      <c r="D661">
        <v>38.56</v>
      </c>
    </row>
    <row r="662" spans="1:4" x14ac:dyDescent="0.25">
      <c r="A662" s="88">
        <v>36919.5</v>
      </c>
      <c r="B662" t="s">
        <v>94</v>
      </c>
      <c r="C662">
        <v>23800</v>
      </c>
      <c r="D662">
        <v>38.56</v>
      </c>
    </row>
    <row r="663" spans="1:4" x14ac:dyDescent="0.25">
      <c r="A663" s="88">
        <v>36919.541666666664</v>
      </c>
      <c r="B663" t="s">
        <v>94</v>
      </c>
      <c r="C663">
        <v>23800</v>
      </c>
      <c r="D663">
        <v>38.56</v>
      </c>
    </row>
    <row r="664" spans="1:4" x14ac:dyDescent="0.25">
      <c r="A664" s="88">
        <v>36919.583333333336</v>
      </c>
      <c r="B664" t="s">
        <v>94</v>
      </c>
      <c r="C664">
        <v>23800</v>
      </c>
      <c r="D664">
        <v>38.520000000000003</v>
      </c>
    </row>
    <row r="665" spans="1:4" x14ac:dyDescent="0.25">
      <c r="A665" s="88">
        <v>36919.625</v>
      </c>
      <c r="B665" t="s">
        <v>94</v>
      </c>
      <c r="C665">
        <v>23800</v>
      </c>
      <c r="D665">
        <v>38.44</v>
      </c>
    </row>
    <row r="666" spans="1:4" x14ac:dyDescent="0.25">
      <c r="A666" s="88">
        <v>36919.666666666664</v>
      </c>
      <c r="B666" t="s">
        <v>94</v>
      </c>
      <c r="C666">
        <v>23800</v>
      </c>
      <c r="D666">
        <v>38.92</v>
      </c>
    </row>
    <row r="667" spans="1:4" x14ac:dyDescent="0.25">
      <c r="A667" s="88">
        <v>36919.708333333336</v>
      </c>
      <c r="B667" t="s">
        <v>94</v>
      </c>
      <c r="C667">
        <v>23800</v>
      </c>
      <c r="D667">
        <v>45.23</v>
      </c>
    </row>
    <row r="668" spans="1:4" x14ac:dyDescent="0.25">
      <c r="A668" s="88">
        <v>36919.75</v>
      </c>
      <c r="B668" t="s">
        <v>94</v>
      </c>
      <c r="C668">
        <v>23800</v>
      </c>
      <c r="D668">
        <v>44.33</v>
      </c>
    </row>
    <row r="669" spans="1:4" x14ac:dyDescent="0.25">
      <c r="A669" s="88">
        <v>36919.791666666664</v>
      </c>
      <c r="B669" t="s">
        <v>94</v>
      </c>
      <c r="C669">
        <v>23800</v>
      </c>
      <c r="D669">
        <v>40.869999999999997</v>
      </c>
    </row>
    <row r="670" spans="1:4" x14ac:dyDescent="0.25">
      <c r="A670" s="88">
        <v>36919.833333333336</v>
      </c>
      <c r="B670" t="s">
        <v>94</v>
      </c>
      <c r="C670">
        <v>23800</v>
      </c>
      <c r="D670">
        <v>40.67</v>
      </c>
    </row>
    <row r="671" spans="1:4" x14ac:dyDescent="0.25">
      <c r="A671" s="88">
        <v>36919.875</v>
      </c>
      <c r="B671" t="s">
        <v>94</v>
      </c>
      <c r="C671">
        <v>23800</v>
      </c>
      <c r="D671">
        <v>39.32</v>
      </c>
    </row>
    <row r="672" spans="1:4" x14ac:dyDescent="0.25">
      <c r="A672" s="88">
        <v>36919.916666666664</v>
      </c>
      <c r="B672" t="s">
        <v>94</v>
      </c>
      <c r="C672">
        <v>23800</v>
      </c>
      <c r="D672">
        <v>35.47</v>
      </c>
    </row>
    <row r="673" spans="1:5" x14ac:dyDescent="0.25">
      <c r="A673" s="88">
        <v>36919.958333333336</v>
      </c>
      <c r="B673" t="s">
        <v>94</v>
      </c>
      <c r="C673">
        <v>23800</v>
      </c>
      <c r="D673">
        <v>38.17</v>
      </c>
      <c r="E673">
        <f>AVERAGE(D650:D656,D673)</f>
        <v>30.951250000000002</v>
      </c>
    </row>
    <row r="674" spans="1:5" x14ac:dyDescent="0.25">
      <c r="A674" s="88">
        <v>36920</v>
      </c>
      <c r="B674" t="s">
        <v>94</v>
      </c>
      <c r="C674">
        <v>23800</v>
      </c>
      <c r="D674">
        <v>38.47</v>
      </c>
    </row>
    <row r="675" spans="1:5" x14ac:dyDescent="0.25">
      <c r="A675" s="88">
        <v>36920.041666666664</v>
      </c>
      <c r="B675" t="s">
        <v>94</v>
      </c>
      <c r="C675">
        <v>23800</v>
      </c>
      <c r="D675">
        <v>31.43</v>
      </c>
    </row>
    <row r="676" spans="1:5" x14ac:dyDescent="0.25">
      <c r="A676" s="88">
        <v>36920.083333333336</v>
      </c>
      <c r="B676" t="s">
        <v>94</v>
      </c>
      <c r="C676">
        <v>23800</v>
      </c>
      <c r="D676">
        <v>28.59</v>
      </c>
    </row>
    <row r="677" spans="1:5" x14ac:dyDescent="0.25">
      <c r="A677" s="88">
        <v>36920.125</v>
      </c>
      <c r="B677" t="s">
        <v>94</v>
      </c>
      <c r="C677">
        <v>23800</v>
      </c>
      <c r="D677">
        <v>30.1</v>
      </c>
    </row>
    <row r="678" spans="1:5" x14ac:dyDescent="0.25">
      <c r="A678" s="88">
        <v>36920.166666666664</v>
      </c>
      <c r="B678" t="s">
        <v>94</v>
      </c>
      <c r="C678">
        <v>23800</v>
      </c>
      <c r="D678">
        <v>31.57</v>
      </c>
    </row>
    <row r="679" spans="1:5" x14ac:dyDescent="0.25">
      <c r="A679" s="88">
        <v>36920.208333333336</v>
      </c>
      <c r="B679" t="s">
        <v>94</v>
      </c>
      <c r="C679">
        <v>23800</v>
      </c>
      <c r="D679">
        <v>36.630000000000003</v>
      </c>
    </row>
    <row r="680" spans="1:5" x14ac:dyDescent="0.25">
      <c r="A680" s="88">
        <v>36920.25</v>
      </c>
      <c r="B680" t="s">
        <v>94</v>
      </c>
      <c r="C680">
        <v>23800</v>
      </c>
      <c r="D680">
        <v>46.48</v>
      </c>
    </row>
    <row r="681" spans="1:5" x14ac:dyDescent="0.25">
      <c r="A681" s="88">
        <v>36920.291666666664</v>
      </c>
      <c r="B681" t="s">
        <v>94</v>
      </c>
      <c r="C681">
        <v>23800</v>
      </c>
      <c r="D681">
        <v>59.8</v>
      </c>
    </row>
    <row r="682" spans="1:5" x14ac:dyDescent="0.25">
      <c r="A682" s="88">
        <v>36920.333333333336</v>
      </c>
      <c r="B682" t="s">
        <v>94</v>
      </c>
      <c r="C682">
        <v>23800</v>
      </c>
      <c r="D682">
        <v>52.8</v>
      </c>
    </row>
    <row r="683" spans="1:5" x14ac:dyDescent="0.25">
      <c r="A683" s="88">
        <v>36920.375</v>
      </c>
      <c r="B683" t="s">
        <v>94</v>
      </c>
      <c r="C683">
        <v>23800</v>
      </c>
      <c r="D683">
        <v>50.15</v>
      </c>
    </row>
    <row r="684" spans="1:5" x14ac:dyDescent="0.25">
      <c r="A684" s="88">
        <v>36920.416666666664</v>
      </c>
      <c r="B684" t="s">
        <v>94</v>
      </c>
      <c r="C684">
        <v>23800</v>
      </c>
      <c r="D684">
        <v>48.8</v>
      </c>
    </row>
    <row r="685" spans="1:5" x14ac:dyDescent="0.25">
      <c r="A685" s="88">
        <v>36920.458333333336</v>
      </c>
      <c r="B685" t="s">
        <v>94</v>
      </c>
      <c r="C685">
        <v>23800</v>
      </c>
      <c r="D685">
        <v>44.71</v>
      </c>
    </row>
    <row r="686" spans="1:5" x14ac:dyDescent="0.25">
      <c r="A686" s="88">
        <v>36920.5</v>
      </c>
      <c r="B686" t="s">
        <v>94</v>
      </c>
      <c r="C686">
        <v>23800</v>
      </c>
      <c r="D686">
        <v>44.3</v>
      </c>
    </row>
    <row r="687" spans="1:5" x14ac:dyDescent="0.25">
      <c r="A687" s="88">
        <v>36920.541666666664</v>
      </c>
      <c r="B687" t="s">
        <v>94</v>
      </c>
      <c r="C687">
        <v>23800</v>
      </c>
      <c r="D687">
        <v>43.56</v>
      </c>
    </row>
    <row r="688" spans="1:5" x14ac:dyDescent="0.25">
      <c r="A688" s="88">
        <v>36920.583333333336</v>
      </c>
      <c r="B688" t="s">
        <v>94</v>
      </c>
      <c r="C688">
        <v>23800</v>
      </c>
      <c r="D688">
        <v>42.45</v>
      </c>
    </row>
    <row r="689" spans="1:5" x14ac:dyDescent="0.25">
      <c r="A689" s="88">
        <v>36920.625</v>
      </c>
      <c r="B689" t="s">
        <v>94</v>
      </c>
      <c r="C689">
        <v>23800</v>
      </c>
      <c r="D689">
        <v>44.25</v>
      </c>
    </row>
    <row r="690" spans="1:5" x14ac:dyDescent="0.25">
      <c r="A690" s="88">
        <v>36920.666666666664</v>
      </c>
      <c r="B690" t="s">
        <v>94</v>
      </c>
      <c r="C690">
        <v>23800</v>
      </c>
      <c r="D690">
        <v>50.4</v>
      </c>
    </row>
    <row r="691" spans="1:5" x14ac:dyDescent="0.25">
      <c r="A691" s="88">
        <v>36920.708333333336</v>
      </c>
      <c r="B691" t="s">
        <v>94</v>
      </c>
      <c r="C691">
        <v>23800</v>
      </c>
      <c r="D691">
        <v>75.39</v>
      </c>
    </row>
    <row r="692" spans="1:5" x14ac:dyDescent="0.25">
      <c r="A692" s="88">
        <v>36920.75</v>
      </c>
      <c r="B692" t="s">
        <v>94</v>
      </c>
      <c r="C692">
        <v>23800</v>
      </c>
      <c r="D692">
        <v>76.86</v>
      </c>
    </row>
    <row r="693" spans="1:5" x14ac:dyDescent="0.25">
      <c r="A693" s="88">
        <v>36920.791666666664</v>
      </c>
      <c r="B693" t="s">
        <v>94</v>
      </c>
      <c r="C693">
        <v>23800</v>
      </c>
      <c r="D693">
        <v>62.27</v>
      </c>
    </row>
    <row r="694" spans="1:5" x14ac:dyDescent="0.25">
      <c r="A694" s="88">
        <v>36920.833333333336</v>
      </c>
      <c r="B694" t="s">
        <v>94</v>
      </c>
      <c r="C694">
        <v>23800</v>
      </c>
      <c r="D694">
        <v>55.09</v>
      </c>
    </row>
    <row r="695" spans="1:5" x14ac:dyDescent="0.25">
      <c r="A695" s="88">
        <v>36920.875</v>
      </c>
      <c r="B695" t="s">
        <v>94</v>
      </c>
      <c r="C695">
        <v>23800</v>
      </c>
      <c r="D695">
        <v>46.51</v>
      </c>
    </row>
    <row r="696" spans="1:5" x14ac:dyDescent="0.25">
      <c r="A696" s="88">
        <v>36920.916666666664</v>
      </c>
      <c r="B696" t="s">
        <v>94</v>
      </c>
      <c r="C696">
        <v>23800</v>
      </c>
      <c r="D696">
        <v>40.090000000000003</v>
      </c>
    </row>
    <row r="697" spans="1:5" x14ac:dyDescent="0.25">
      <c r="A697" s="88">
        <v>36920.958333333336</v>
      </c>
      <c r="B697" t="s">
        <v>94</v>
      </c>
      <c r="C697">
        <v>23800</v>
      </c>
      <c r="D697">
        <v>37.74</v>
      </c>
      <c r="E697">
        <f>AVERAGE(D674:D680,D697)</f>
        <v>35.126249999999999</v>
      </c>
    </row>
    <row r="698" spans="1:5" x14ac:dyDescent="0.25">
      <c r="A698" s="88">
        <v>36921</v>
      </c>
      <c r="B698" t="s">
        <v>94</v>
      </c>
      <c r="C698">
        <v>23800</v>
      </c>
      <c r="D698">
        <v>35.67</v>
      </c>
    </row>
    <row r="699" spans="1:5" x14ac:dyDescent="0.25">
      <c r="A699" s="88">
        <v>36921.041666666664</v>
      </c>
      <c r="B699" t="s">
        <v>94</v>
      </c>
      <c r="C699">
        <v>23800</v>
      </c>
      <c r="D699">
        <v>34.51</v>
      </c>
    </row>
    <row r="700" spans="1:5" x14ac:dyDescent="0.25">
      <c r="A700" s="88">
        <v>36921.083333333336</v>
      </c>
      <c r="B700" t="s">
        <v>94</v>
      </c>
      <c r="C700">
        <v>23800</v>
      </c>
      <c r="D700">
        <v>31.71</v>
      </c>
    </row>
    <row r="701" spans="1:5" x14ac:dyDescent="0.25">
      <c r="A701" s="88">
        <v>36921.125</v>
      </c>
      <c r="B701" t="s">
        <v>94</v>
      </c>
      <c r="C701">
        <v>23800</v>
      </c>
      <c r="D701">
        <v>26.37</v>
      </c>
    </row>
    <row r="702" spans="1:5" x14ac:dyDescent="0.25">
      <c r="A702" s="88">
        <v>36921.166666666664</v>
      </c>
      <c r="B702" t="s">
        <v>94</v>
      </c>
      <c r="C702">
        <v>23800</v>
      </c>
      <c r="D702">
        <v>28.56</v>
      </c>
    </row>
    <row r="703" spans="1:5" x14ac:dyDescent="0.25">
      <c r="A703" s="88">
        <v>36921.208333333336</v>
      </c>
      <c r="B703" t="s">
        <v>94</v>
      </c>
      <c r="C703">
        <v>23800</v>
      </c>
      <c r="D703">
        <v>38.47</v>
      </c>
    </row>
    <row r="704" spans="1:5" x14ac:dyDescent="0.25">
      <c r="A704" s="88">
        <v>36921.25</v>
      </c>
      <c r="B704" t="s">
        <v>94</v>
      </c>
      <c r="C704">
        <v>23800</v>
      </c>
      <c r="D704">
        <v>46.01</v>
      </c>
    </row>
    <row r="705" spans="1:4" x14ac:dyDescent="0.25">
      <c r="A705" s="88">
        <v>36921.291666666664</v>
      </c>
      <c r="B705" t="s">
        <v>94</v>
      </c>
      <c r="C705">
        <v>23800</v>
      </c>
      <c r="D705">
        <v>49.59</v>
      </c>
    </row>
    <row r="706" spans="1:4" x14ac:dyDescent="0.25">
      <c r="A706" s="88">
        <v>36921.333333333336</v>
      </c>
      <c r="B706" t="s">
        <v>94</v>
      </c>
      <c r="C706">
        <v>23800</v>
      </c>
      <c r="D706">
        <v>49.19</v>
      </c>
    </row>
    <row r="707" spans="1:4" x14ac:dyDescent="0.25">
      <c r="A707" s="88">
        <v>36921.375</v>
      </c>
      <c r="B707" t="s">
        <v>94</v>
      </c>
      <c r="C707">
        <v>23800</v>
      </c>
      <c r="D707">
        <v>46.3</v>
      </c>
    </row>
    <row r="708" spans="1:4" x14ac:dyDescent="0.25">
      <c r="A708" s="88">
        <v>36921.416666666664</v>
      </c>
      <c r="B708" t="s">
        <v>94</v>
      </c>
      <c r="C708">
        <v>23800</v>
      </c>
      <c r="D708">
        <v>47.08</v>
      </c>
    </row>
    <row r="709" spans="1:4" x14ac:dyDescent="0.25">
      <c r="A709" s="88">
        <v>36921.458333333336</v>
      </c>
      <c r="B709" t="s">
        <v>94</v>
      </c>
      <c r="C709">
        <v>23800</v>
      </c>
      <c r="D709">
        <v>42.06</v>
      </c>
    </row>
    <row r="710" spans="1:4" x14ac:dyDescent="0.25">
      <c r="A710" s="88">
        <v>36921.5</v>
      </c>
      <c r="B710" t="s">
        <v>94</v>
      </c>
      <c r="C710">
        <v>23800</v>
      </c>
      <c r="D710">
        <v>41.41</v>
      </c>
    </row>
    <row r="711" spans="1:4" x14ac:dyDescent="0.25">
      <c r="A711" s="88">
        <v>36921.541666666664</v>
      </c>
      <c r="B711" t="s">
        <v>94</v>
      </c>
      <c r="C711">
        <v>23800</v>
      </c>
      <c r="D711">
        <v>41.17</v>
      </c>
    </row>
    <row r="712" spans="1:4" x14ac:dyDescent="0.25">
      <c r="A712" s="88">
        <v>36921.583333333336</v>
      </c>
      <c r="B712" t="s">
        <v>94</v>
      </c>
      <c r="C712">
        <v>23800</v>
      </c>
      <c r="D712">
        <v>41.13</v>
      </c>
    </row>
    <row r="713" spans="1:4" x14ac:dyDescent="0.25">
      <c r="A713" s="88">
        <v>36921.625</v>
      </c>
      <c r="B713" t="s">
        <v>94</v>
      </c>
      <c r="C713">
        <v>23800</v>
      </c>
      <c r="D713">
        <v>41</v>
      </c>
    </row>
    <row r="714" spans="1:4" x14ac:dyDescent="0.25">
      <c r="A714" s="88">
        <v>36921.666666666664</v>
      </c>
      <c r="B714" t="s">
        <v>94</v>
      </c>
      <c r="C714">
        <v>23800</v>
      </c>
      <c r="D714">
        <v>44.26</v>
      </c>
    </row>
    <row r="715" spans="1:4" x14ac:dyDescent="0.25">
      <c r="A715" s="88">
        <v>36921.708333333336</v>
      </c>
      <c r="B715" t="s">
        <v>94</v>
      </c>
      <c r="C715">
        <v>23800</v>
      </c>
      <c r="D715">
        <v>68.61</v>
      </c>
    </row>
    <row r="716" spans="1:4" x14ac:dyDescent="0.25">
      <c r="A716" s="88">
        <v>36921.75</v>
      </c>
      <c r="B716" t="s">
        <v>94</v>
      </c>
      <c r="C716">
        <v>23800</v>
      </c>
      <c r="D716">
        <v>68.02</v>
      </c>
    </row>
    <row r="717" spans="1:4" x14ac:dyDescent="0.25">
      <c r="A717" s="88">
        <v>36921.791666666664</v>
      </c>
      <c r="B717" t="s">
        <v>94</v>
      </c>
      <c r="C717">
        <v>23800</v>
      </c>
      <c r="D717">
        <v>50.07</v>
      </c>
    </row>
    <row r="718" spans="1:4" x14ac:dyDescent="0.25">
      <c r="A718" s="88">
        <v>36921.833333333336</v>
      </c>
      <c r="B718" t="s">
        <v>94</v>
      </c>
      <c r="C718">
        <v>23800</v>
      </c>
      <c r="D718">
        <v>46.86</v>
      </c>
    </row>
    <row r="719" spans="1:4" x14ac:dyDescent="0.25">
      <c r="A719" s="88">
        <v>36921.875</v>
      </c>
      <c r="B719" t="s">
        <v>94</v>
      </c>
      <c r="C719">
        <v>23800</v>
      </c>
      <c r="D719">
        <v>44.13</v>
      </c>
    </row>
    <row r="720" spans="1:4" x14ac:dyDescent="0.25">
      <c r="A720" s="88">
        <v>36921.916666666664</v>
      </c>
      <c r="B720" t="s">
        <v>94</v>
      </c>
      <c r="C720">
        <v>23800</v>
      </c>
      <c r="D720">
        <v>39.93</v>
      </c>
    </row>
    <row r="721" spans="1:5" x14ac:dyDescent="0.25">
      <c r="A721" s="88">
        <v>36921.958333333336</v>
      </c>
      <c r="B721" t="s">
        <v>94</v>
      </c>
      <c r="C721">
        <v>23800</v>
      </c>
      <c r="D721">
        <v>38.19</v>
      </c>
      <c r="E721">
        <f>AVERAGE(D698:D704,D721)</f>
        <v>34.936250000000001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5:U55"/>
  <sheetViews>
    <sheetView topLeftCell="A31" workbookViewId="0">
      <selection activeCell="E42" sqref="E42"/>
    </sheetView>
  </sheetViews>
  <sheetFormatPr defaultRowHeight="13.2" x14ac:dyDescent="0.25"/>
  <cols>
    <col min="1" max="1" width="4.88671875" customWidth="1"/>
    <col min="2" max="2" width="10.109375" customWidth="1"/>
    <col min="4" max="4" width="10.109375" bestFit="1" customWidth="1"/>
    <col min="6" max="6" width="10.33203125" bestFit="1" customWidth="1"/>
    <col min="7" max="7" width="10" customWidth="1"/>
    <col min="10" max="10" width="10" customWidth="1"/>
    <col min="17" max="17" width="11" customWidth="1"/>
  </cols>
  <sheetData>
    <row r="5" spans="1:21" x14ac:dyDescent="0.25">
      <c r="A5" s="1"/>
      <c r="B5" s="2"/>
      <c r="C5" s="3" t="s">
        <v>0</v>
      </c>
      <c r="D5" s="4"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5">
      <c r="A8" s="1"/>
      <c r="B8" s="50">
        <f>B12</f>
        <v>36892</v>
      </c>
      <c r="C8" s="50">
        <v>36922</v>
      </c>
      <c r="D8" s="47">
        <f>F43/D43</f>
        <v>39.080161290322579</v>
      </c>
      <c r="E8" s="14">
        <v>1.6097283519311119</v>
      </c>
      <c r="F8" s="15">
        <f>(B8-D5)/365</f>
        <v>-7.9452054794520555E-2</v>
      </c>
      <c r="G8" s="16">
        <f>(C8-D5)/365.25</f>
        <v>2.7378507871321013E-3</v>
      </c>
      <c r="H8" s="17">
        <f>C8-B8+1</f>
        <v>31</v>
      </c>
      <c r="I8" s="47">
        <v>58</v>
      </c>
      <c r="J8" s="48">
        <v>6.7000000000000004E-2</v>
      </c>
      <c r="K8" s="51">
        <v>30</v>
      </c>
      <c r="L8" s="52">
        <f>AVERAGE(E12:E41)</f>
        <v>39.417833333333334</v>
      </c>
      <c r="M8" s="15">
        <f>(+C8-D5)/365</f>
        <v>2.7397260273972603E-3</v>
      </c>
      <c r="N8" s="49" t="s">
        <v>15</v>
      </c>
      <c r="O8" s="21">
        <f>_xll.ASN(D8,I8,J8,E8,L8,COUNT(B12:B42),K8,F8,G8,IF(N8="Call",1,0),0)</f>
        <v>0</v>
      </c>
      <c r="P8" s="36">
        <f>D43</f>
        <v>49600</v>
      </c>
      <c r="Q8" s="37">
        <f>-P8*O8</f>
        <v>0</v>
      </c>
    </row>
    <row r="9" spans="1:21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5">
      <c r="E10" t="s">
        <v>20</v>
      </c>
      <c r="F10" t="s">
        <v>21</v>
      </c>
    </row>
    <row r="11" spans="1:21" ht="26.4" x14ac:dyDescent="0.25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5">
      <c r="B12" s="27">
        <v>36892</v>
      </c>
      <c r="C12">
        <v>200</v>
      </c>
      <c r="D12" s="30">
        <f>C12*8</f>
        <v>1600</v>
      </c>
      <c r="E12" s="34">
        <f>Sithe_INDEPEND!E25</f>
        <v>42.934999999999995</v>
      </c>
      <c r="F12" s="32">
        <f>D12*E12</f>
        <v>68695.999999999985</v>
      </c>
      <c r="H12" t="s">
        <v>69</v>
      </c>
      <c r="J12" s="27">
        <f>D5</f>
        <v>36921</v>
      </c>
      <c r="K12" s="32">
        <f>Q8</f>
        <v>0</v>
      </c>
    </row>
    <row r="13" spans="1:21" x14ac:dyDescent="0.25">
      <c r="B13" s="27">
        <v>36893</v>
      </c>
      <c r="C13">
        <v>200</v>
      </c>
      <c r="D13" s="30">
        <f t="shared" ref="D13:D42" si="0">C13*8</f>
        <v>1600</v>
      </c>
      <c r="E13" s="34">
        <f>Sithe_INDEPEND!E49</f>
        <v>45.65625</v>
      </c>
      <c r="F13" s="32">
        <f t="shared" ref="F13:F42" si="1">D13*E13</f>
        <v>73050</v>
      </c>
      <c r="H13" t="s">
        <v>69</v>
      </c>
      <c r="J13" s="27">
        <f>'Prior day'!D5</f>
        <v>36920</v>
      </c>
      <c r="K13" s="33">
        <f>'Prior day'!Q8</f>
        <v>0</v>
      </c>
    </row>
    <row r="14" spans="1:21" x14ac:dyDescent="0.25">
      <c r="B14" s="27">
        <v>36894</v>
      </c>
      <c r="C14">
        <v>200</v>
      </c>
      <c r="D14" s="30">
        <f t="shared" si="0"/>
        <v>1600</v>
      </c>
      <c r="E14" s="34">
        <f>Sithe_INDEPEND!E73</f>
        <v>42.957499999999996</v>
      </c>
      <c r="F14" s="32">
        <f t="shared" si="1"/>
        <v>68732</v>
      </c>
      <c r="H14" t="s">
        <v>70</v>
      </c>
      <c r="K14" s="32">
        <f>K12-K13</f>
        <v>0</v>
      </c>
    </row>
    <row r="15" spans="1:21" x14ac:dyDescent="0.25">
      <c r="B15" s="27">
        <v>36895</v>
      </c>
      <c r="C15">
        <v>200</v>
      </c>
      <c r="D15" s="30">
        <f t="shared" si="0"/>
        <v>1600</v>
      </c>
      <c r="E15" s="34">
        <f>Sithe_INDEPEND!E97</f>
        <v>42.055</v>
      </c>
      <c r="F15" s="32">
        <f t="shared" si="1"/>
        <v>67288</v>
      </c>
    </row>
    <row r="16" spans="1:21" x14ac:dyDescent="0.25">
      <c r="B16" s="27">
        <v>36896</v>
      </c>
      <c r="C16">
        <v>200</v>
      </c>
      <c r="D16" s="30">
        <f t="shared" si="0"/>
        <v>1600</v>
      </c>
      <c r="E16" s="34">
        <f>Sithe_INDEPEND!E121</f>
        <v>42.344999999999999</v>
      </c>
      <c r="F16" s="32">
        <f t="shared" si="1"/>
        <v>67752</v>
      </c>
      <c r="H16" t="s">
        <v>66</v>
      </c>
      <c r="K16" s="32">
        <f>'Curve shift'!C3</f>
        <v>0</v>
      </c>
    </row>
    <row r="17" spans="2:11" x14ac:dyDescent="0.25">
      <c r="B17" s="27">
        <v>36897</v>
      </c>
      <c r="C17">
        <v>200</v>
      </c>
      <c r="D17" s="30">
        <f t="shared" si="0"/>
        <v>1600</v>
      </c>
      <c r="E17" s="34">
        <f>Sithe_INDEPEND!E145</f>
        <v>40.913749999999993</v>
      </c>
      <c r="F17" s="32">
        <f t="shared" si="1"/>
        <v>65461.999999999985</v>
      </c>
      <c r="H17" t="s">
        <v>67</v>
      </c>
      <c r="K17" s="32">
        <f>Theta!C3</f>
        <v>0</v>
      </c>
    </row>
    <row r="18" spans="2:11" x14ac:dyDescent="0.25">
      <c r="B18" s="27">
        <v>36898</v>
      </c>
      <c r="C18">
        <v>200</v>
      </c>
      <c r="D18" s="30">
        <f t="shared" si="0"/>
        <v>1600</v>
      </c>
      <c r="E18" s="34">
        <f>Sithe_INDEPEND!E169</f>
        <v>39.63000000000001</v>
      </c>
      <c r="F18" s="32">
        <f t="shared" si="1"/>
        <v>63408.000000000015</v>
      </c>
      <c r="H18" t="s">
        <v>71</v>
      </c>
      <c r="K18" s="32">
        <f>Volatility!C3</f>
        <v>0</v>
      </c>
    </row>
    <row r="19" spans="2:11" x14ac:dyDescent="0.25">
      <c r="B19" s="27">
        <v>36899</v>
      </c>
      <c r="C19">
        <v>200</v>
      </c>
      <c r="D19" s="30">
        <f t="shared" si="0"/>
        <v>1600</v>
      </c>
      <c r="E19" s="34">
        <f>Sithe_INDEPEND!E193</f>
        <v>45.094999999999999</v>
      </c>
      <c r="F19" s="32">
        <f t="shared" si="1"/>
        <v>72152</v>
      </c>
      <c r="H19" t="s">
        <v>10</v>
      </c>
      <c r="K19" s="32">
        <f>Other!C3</f>
        <v>0</v>
      </c>
    </row>
    <row r="20" spans="2:11" x14ac:dyDescent="0.25">
      <c r="B20" s="27">
        <v>36900</v>
      </c>
      <c r="C20">
        <v>200</v>
      </c>
      <c r="D20" s="30">
        <f t="shared" si="0"/>
        <v>1600</v>
      </c>
      <c r="E20" s="34">
        <f>Sithe_INDEPEND!E217</f>
        <v>44.454999999999998</v>
      </c>
      <c r="F20" s="32">
        <f t="shared" si="1"/>
        <v>71128</v>
      </c>
      <c r="H20" t="s">
        <v>72</v>
      </c>
      <c r="K20" s="33">
        <f>K14-SUM(K16:K19)</f>
        <v>0</v>
      </c>
    </row>
    <row r="21" spans="2:11" x14ac:dyDescent="0.25">
      <c r="B21" s="27">
        <v>36901</v>
      </c>
      <c r="C21">
        <v>200</v>
      </c>
      <c r="D21" s="30">
        <f t="shared" si="0"/>
        <v>1600</v>
      </c>
      <c r="E21" s="34">
        <f>Sithe_INDEPEND!E241</f>
        <v>44.476249999999993</v>
      </c>
      <c r="F21" s="32">
        <f t="shared" si="1"/>
        <v>71161.999999999985</v>
      </c>
      <c r="H21" t="s">
        <v>73</v>
      </c>
      <c r="K21" s="32">
        <f>SUM(K16:K20)</f>
        <v>0</v>
      </c>
    </row>
    <row r="22" spans="2:11" x14ac:dyDescent="0.25">
      <c r="B22" s="27">
        <v>36902</v>
      </c>
      <c r="C22">
        <v>200</v>
      </c>
      <c r="D22" s="30">
        <f t="shared" si="0"/>
        <v>1600</v>
      </c>
      <c r="E22" s="34">
        <f>Sithe_INDEPEND!E265</f>
        <v>41.46875</v>
      </c>
      <c r="F22" s="32">
        <f t="shared" si="1"/>
        <v>66350</v>
      </c>
    </row>
    <row r="23" spans="2:11" x14ac:dyDescent="0.25">
      <c r="B23" s="27">
        <v>36903</v>
      </c>
      <c r="C23">
        <v>200</v>
      </c>
      <c r="D23" s="30">
        <f t="shared" si="0"/>
        <v>1600</v>
      </c>
      <c r="E23" s="34">
        <f>Sithe_INDEPEND!E289</f>
        <v>41.885000000000005</v>
      </c>
      <c r="F23" s="32">
        <f t="shared" si="1"/>
        <v>67016.000000000015</v>
      </c>
      <c r="K23" s="32"/>
    </row>
    <row r="24" spans="2:11" x14ac:dyDescent="0.25">
      <c r="B24" s="27">
        <v>36904</v>
      </c>
      <c r="C24">
        <v>200</v>
      </c>
      <c r="D24" s="30">
        <f t="shared" si="0"/>
        <v>1600</v>
      </c>
      <c r="E24" s="34">
        <f>Sithe_INDEPEND!E313</f>
        <v>39.781249999999993</v>
      </c>
      <c r="F24" s="32">
        <f t="shared" si="1"/>
        <v>63649.999999999985</v>
      </c>
    </row>
    <row r="25" spans="2:11" x14ac:dyDescent="0.25">
      <c r="B25" s="27">
        <v>36905</v>
      </c>
      <c r="C25">
        <v>200</v>
      </c>
      <c r="D25" s="30">
        <f t="shared" si="0"/>
        <v>1600</v>
      </c>
      <c r="E25" s="34">
        <f>Sithe_INDEPEND!E337</f>
        <v>40.808749999999996</v>
      </c>
      <c r="F25" s="32">
        <f t="shared" si="1"/>
        <v>65293.999999999993</v>
      </c>
    </row>
    <row r="26" spans="2:11" x14ac:dyDescent="0.25">
      <c r="B26" s="27">
        <v>36906</v>
      </c>
      <c r="C26">
        <v>200</v>
      </c>
      <c r="D26" s="30">
        <f t="shared" si="0"/>
        <v>1600</v>
      </c>
      <c r="E26" s="34">
        <f>Sithe_INDEPEND!E361</f>
        <v>41.341250000000002</v>
      </c>
      <c r="F26" s="32">
        <f t="shared" si="1"/>
        <v>66146</v>
      </c>
    </row>
    <row r="27" spans="2:11" x14ac:dyDescent="0.25">
      <c r="B27" s="27">
        <v>36907</v>
      </c>
      <c r="C27">
        <v>200</v>
      </c>
      <c r="D27" s="30">
        <f t="shared" si="0"/>
        <v>1600</v>
      </c>
      <c r="E27" s="34">
        <f>Sithe_INDEPEND!E385</f>
        <v>41.47</v>
      </c>
      <c r="F27" s="32">
        <f t="shared" si="1"/>
        <v>66352</v>
      </c>
    </row>
    <row r="28" spans="2:11" x14ac:dyDescent="0.25">
      <c r="B28" s="27">
        <v>36908</v>
      </c>
      <c r="C28">
        <v>200</v>
      </c>
      <c r="D28" s="30">
        <f t="shared" si="0"/>
        <v>1600</v>
      </c>
      <c r="E28" s="34">
        <f>Sithe_INDEPEND!E409</f>
        <v>40.824999999999996</v>
      </c>
      <c r="F28" s="32">
        <f t="shared" si="1"/>
        <v>65319.999999999993</v>
      </c>
    </row>
    <row r="29" spans="2:11" x14ac:dyDescent="0.25">
      <c r="B29" s="27">
        <v>36909</v>
      </c>
      <c r="C29">
        <v>200</v>
      </c>
      <c r="D29" s="30">
        <f t="shared" si="0"/>
        <v>1600</v>
      </c>
      <c r="E29" s="34">
        <f>Sithe_INDEPEND!E433</f>
        <v>39.798749999999998</v>
      </c>
      <c r="F29" s="32">
        <f t="shared" si="1"/>
        <v>63678</v>
      </c>
    </row>
    <row r="30" spans="2:11" x14ac:dyDescent="0.25">
      <c r="B30" s="27">
        <v>36910</v>
      </c>
      <c r="C30">
        <v>200</v>
      </c>
      <c r="D30" s="30">
        <f t="shared" si="0"/>
        <v>1600</v>
      </c>
      <c r="E30" s="34">
        <f>Sithe_INDEPEND!E457</f>
        <v>32.120000000000005</v>
      </c>
      <c r="F30" s="32">
        <f t="shared" si="1"/>
        <v>51392.000000000007</v>
      </c>
    </row>
    <row r="31" spans="2:11" x14ac:dyDescent="0.25">
      <c r="B31" s="27">
        <v>36911</v>
      </c>
      <c r="C31">
        <v>200</v>
      </c>
      <c r="D31" s="30">
        <f t="shared" si="0"/>
        <v>1600</v>
      </c>
      <c r="E31" s="34">
        <f>Sithe_INDEPEND!E481</f>
        <v>37.5</v>
      </c>
      <c r="F31" s="32">
        <f t="shared" si="1"/>
        <v>60000</v>
      </c>
    </row>
    <row r="32" spans="2:11" x14ac:dyDescent="0.25">
      <c r="B32" s="27">
        <v>36912</v>
      </c>
      <c r="C32">
        <v>200</v>
      </c>
      <c r="D32" s="30">
        <f t="shared" si="0"/>
        <v>1600</v>
      </c>
      <c r="E32" s="34">
        <f>Sithe_INDEPEND!E505</f>
        <v>38.307500000000005</v>
      </c>
      <c r="F32" s="32">
        <f t="shared" si="1"/>
        <v>61292.000000000007</v>
      </c>
    </row>
    <row r="33" spans="2:6" x14ac:dyDescent="0.25">
      <c r="B33" s="27">
        <v>36913</v>
      </c>
      <c r="C33">
        <v>200</v>
      </c>
      <c r="D33" s="30">
        <f t="shared" si="0"/>
        <v>1600</v>
      </c>
      <c r="E33" s="34">
        <f>Sithe_INDEPEND!E529</f>
        <v>37.052500000000002</v>
      </c>
      <c r="F33" s="32">
        <f t="shared" si="1"/>
        <v>59284</v>
      </c>
    </row>
    <row r="34" spans="2:6" x14ac:dyDescent="0.25">
      <c r="B34" s="27">
        <v>36914</v>
      </c>
      <c r="C34">
        <v>200</v>
      </c>
      <c r="D34" s="30">
        <f t="shared" si="0"/>
        <v>1600</v>
      </c>
      <c r="E34" s="34">
        <f>Sithe_INDEPEND!E553</f>
        <v>35.791249999999998</v>
      </c>
      <c r="F34" s="32">
        <f t="shared" si="1"/>
        <v>57266</v>
      </c>
    </row>
    <row r="35" spans="2:6" x14ac:dyDescent="0.25">
      <c r="B35" s="27">
        <v>36915</v>
      </c>
      <c r="C35">
        <v>200</v>
      </c>
      <c r="D35" s="30">
        <f t="shared" si="0"/>
        <v>1600</v>
      </c>
      <c r="E35" s="34">
        <f>Sithe_INDEPEND!E577</f>
        <v>35.659999999999997</v>
      </c>
      <c r="F35" s="41">
        <f t="shared" si="1"/>
        <v>57055.999999999993</v>
      </c>
    </row>
    <row r="36" spans="2:6" x14ac:dyDescent="0.25">
      <c r="B36" s="27">
        <v>36916</v>
      </c>
      <c r="C36">
        <v>200</v>
      </c>
      <c r="D36" s="30">
        <f t="shared" si="0"/>
        <v>1600</v>
      </c>
      <c r="E36" s="34">
        <f>Sithe_INDEPEND!E601</f>
        <v>38.811250000000001</v>
      </c>
      <c r="F36" s="41">
        <f t="shared" si="1"/>
        <v>62098</v>
      </c>
    </row>
    <row r="37" spans="2:6" x14ac:dyDescent="0.25">
      <c r="B37" s="27">
        <v>36917</v>
      </c>
      <c r="C37">
        <v>200</v>
      </c>
      <c r="D37" s="30">
        <f t="shared" si="0"/>
        <v>1600</v>
      </c>
      <c r="E37" s="34">
        <f>Sithe_INDEPEND!E625</f>
        <v>37.477499999999999</v>
      </c>
      <c r="F37" s="41">
        <f t="shared" si="1"/>
        <v>59964</v>
      </c>
    </row>
    <row r="38" spans="2:6" x14ac:dyDescent="0.25">
      <c r="B38" s="27">
        <v>36918</v>
      </c>
      <c r="C38">
        <v>200</v>
      </c>
      <c r="D38" s="30">
        <f t="shared" si="0"/>
        <v>1600</v>
      </c>
      <c r="E38" s="34">
        <f>Sithe_INDEPEND!E649</f>
        <v>30.903750000000002</v>
      </c>
      <c r="F38" s="41">
        <f t="shared" si="1"/>
        <v>49446</v>
      </c>
    </row>
    <row r="39" spans="2:6" x14ac:dyDescent="0.25">
      <c r="B39" s="27">
        <v>36919</v>
      </c>
      <c r="C39">
        <v>200</v>
      </c>
      <c r="D39" s="30">
        <f t="shared" si="0"/>
        <v>1600</v>
      </c>
      <c r="E39" s="34">
        <f>Sithe_INDEPEND!E673</f>
        <v>30.951250000000002</v>
      </c>
      <c r="F39" s="41">
        <f t="shared" si="1"/>
        <v>49522</v>
      </c>
    </row>
    <row r="40" spans="2:6" x14ac:dyDescent="0.25">
      <c r="B40" s="27">
        <v>36920</v>
      </c>
      <c r="C40">
        <v>200</v>
      </c>
      <c r="D40" s="30">
        <f t="shared" si="0"/>
        <v>1600</v>
      </c>
      <c r="E40" s="34">
        <f>Sithe_INDEPEND!E697</f>
        <v>35.126249999999999</v>
      </c>
      <c r="F40" s="41">
        <f t="shared" si="1"/>
        <v>56202</v>
      </c>
    </row>
    <row r="41" spans="2:6" x14ac:dyDescent="0.25">
      <c r="B41" s="27">
        <v>36921</v>
      </c>
      <c r="C41">
        <v>200</v>
      </c>
      <c r="D41" s="30">
        <f t="shared" si="0"/>
        <v>1600</v>
      </c>
      <c r="E41" s="34">
        <f>Sithe_INDEPEND!E721</f>
        <v>34.936250000000001</v>
      </c>
      <c r="F41" s="41">
        <f t="shared" si="1"/>
        <v>55898</v>
      </c>
    </row>
    <row r="42" spans="2:6" x14ac:dyDescent="0.25">
      <c r="B42" s="27">
        <v>36922</v>
      </c>
      <c r="C42">
        <v>200</v>
      </c>
      <c r="D42" s="31">
        <f t="shared" si="0"/>
        <v>1600</v>
      </c>
      <c r="E42" s="98">
        <f>VLOOKUP(B42,'New curve'!$A$7:$G$38,7)</f>
        <v>28.95</v>
      </c>
      <c r="F42" s="33">
        <f t="shared" si="1"/>
        <v>46320</v>
      </c>
    </row>
    <row r="43" spans="2:6" x14ac:dyDescent="0.25">
      <c r="B43" s="27"/>
      <c r="D43" s="32">
        <f>SUM(D12:D42)</f>
        <v>49600</v>
      </c>
      <c r="E43" s="87">
        <f>+F43/D43</f>
        <v>39.080161290322579</v>
      </c>
      <c r="F43" s="32">
        <f>SUM(F12:F42)</f>
        <v>1938376</v>
      </c>
    </row>
    <row r="44" spans="2:6" x14ac:dyDescent="0.25">
      <c r="B44" s="27"/>
    </row>
    <row r="45" spans="2:6" x14ac:dyDescent="0.25">
      <c r="B45" s="27"/>
    </row>
    <row r="46" spans="2:6" x14ac:dyDescent="0.25">
      <c r="B46" s="27"/>
    </row>
    <row r="47" spans="2:6" x14ac:dyDescent="0.25">
      <c r="B47" s="27"/>
    </row>
    <row r="48" spans="2:6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pageSetup scale="7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Button 14">
              <controlPr defaultSize="0" print="0" autoFill="0" autoPict="0" macro="[0]!copypriorday">
                <anchor moveWithCells="1" sizeWithCells="1">
                  <from>
                    <xdr:col>2</xdr:col>
                    <xdr:colOff>45720</xdr:colOff>
                    <xdr:row>1</xdr:row>
                    <xdr:rowOff>144780</xdr:rowOff>
                  </from>
                  <to>
                    <xdr:col>4</xdr:col>
                    <xdr:colOff>7620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U55"/>
  <sheetViews>
    <sheetView topLeftCell="A3" workbookViewId="0">
      <selection activeCell="E24" sqref="E24"/>
    </sheetView>
  </sheetViews>
  <sheetFormatPr defaultRowHeight="13.2" x14ac:dyDescent="0.25"/>
  <cols>
    <col min="1" max="1" width="4.88671875" customWidth="1"/>
    <col min="2" max="2" width="10.109375" customWidth="1"/>
    <col min="4" max="4" width="10.109375" customWidth="1"/>
    <col min="7" max="7" width="10" customWidth="1"/>
    <col min="10" max="10" width="10" customWidth="1"/>
    <col min="17" max="17" width="11" customWidth="1"/>
  </cols>
  <sheetData>
    <row r="5" spans="1:21" x14ac:dyDescent="0.25">
      <c r="A5" s="1"/>
      <c r="B5" s="2"/>
      <c r="C5" s="3" t="s">
        <v>0</v>
      </c>
      <c r="D5" s="4"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5">
      <c r="A8" s="1"/>
      <c r="B8" s="50">
        <v>36892</v>
      </c>
      <c r="C8" s="50">
        <v>36922</v>
      </c>
      <c r="D8" s="47">
        <v>39.271250000000002</v>
      </c>
      <c r="E8" s="14">
        <v>1.6097283519311119</v>
      </c>
      <c r="F8" s="15">
        <v>-7.6712328767123292E-2</v>
      </c>
      <c r="G8" s="16">
        <v>5.4757015742642025E-3</v>
      </c>
      <c r="H8" s="17">
        <v>31</v>
      </c>
      <c r="I8" s="47">
        <v>58</v>
      </c>
      <c r="J8" s="48">
        <v>6.7000000000000004E-2</v>
      </c>
      <c r="K8" s="51">
        <v>29</v>
      </c>
      <c r="L8" s="52">
        <v>39.572370689655173</v>
      </c>
      <c r="M8" s="15">
        <v>5.4794520547945206E-3</v>
      </c>
      <c r="N8" s="49" t="s">
        <v>15</v>
      </c>
      <c r="O8" s="21">
        <v>0</v>
      </c>
      <c r="P8" s="36">
        <v>49600</v>
      </c>
      <c r="Q8" s="37">
        <v>0</v>
      </c>
    </row>
    <row r="9" spans="1:21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5">
      <c r="E10" t="s">
        <v>20</v>
      </c>
      <c r="F10" t="s">
        <v>21</v>
      </c>
    </row>
    <row r="11" spans="1:21" ht="26.4" x14ac:dyDescent="0.25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5">
      <c r="B12" s="27">
        <v>36892</v>
      </c>
      <c r="C12">
        <v>200</v>
      </c>
      <c r="D12" s="30">
        <v>1600</v>
      </c>
      <c r="E12" s="34">
        <v>42.935000000000002</v>
      </c>
      <c r="F12" s="32">
        <v>68696</v>
      </c>
      <c r="H12" t="s">
        <v>69</v>
      </c>
      <c r="J12" s="27">
        <v>36920</v>
      </c>
      <c r="K12" s="32">
        <v>0</v>
      </c>
    </row>
    <row r="13" spans="1:21" x14ac:dyDescent="0.25">
      <c r="B13" s="27">
        <v>36893</v>
      </c>
      <c r="C13">
        <v>200</v>
      </c>
      <c r="D13" s="30">
        <v>1600</v>
      </c>
      <c r="E13" s="34">
        <v>45.65625</v>
      </c>
      <c r="F13" s="32">
        <v>73050</v>
      </c>
      <c r="H13" t="s">
        <v>69</v>
      </c>
      <c r="J13" s="27">
        <v>36917</v>
      </c>
      <c r="K13" s="33">
        <v>0</v>
      </c>
    </row>
    <row r="14" spans="1:21" x14ac:dyDescent="0.25">
      <c r="B14" s="27">
        <v>36894</v>
      </c>
      <c r="C14">
        <v>200</v>
      </c>
      <c r="D14" s="30">
        <v>1600</v>
      </c>
      <c r="E14" s="34">
        <v>42.957500000000003</v>
      </c>
      <c r="F14" s="32">
        <v>68732</v>
      </c>
      <c r="H14" t="s">
        <v>70</v>
      </c>
      <c r="K14" s="32">
        <v>0</v>
      </c>
    </row>
    <row r="15" spans="1:21" x14ac:dyDescent="0.25">
      <c r="B15" s="27">
        <v>36895</v>
      </c>
      <c r="C15">
        <v>200</v>
      </c>
      <c r="D15" s="30">
        <v>1600</v>
      </c>
      <c r="E15" s="34">
        <v>42.055</v>
      </c>
      <c r="F15" s="32">
        <v>67288</v>
      </c>
    </row>
    <row r="16" spans="1:21" x14ac:dyDescent="0.25">
      <c r="B16" s="27">
        <v>36896</v>
      </c>
      <c r="C16">
        <v>200</v>
      </c>
      <c r="D16" s="30">
        <v>1600</v>
      </c>
      <c r="E16" s="34">
        <v>42.344999999999999</v>
      </c>
      <c r="F16" s="32">
        <v>67752</v>
      </c>
      <c r="H16" t="s">
        <v>66</v>
      </c>
      <c r="K16" s="32">
        <v>0</v>
      </c>
    </row>
    <row r="17" spans="2:11" x14ac:dyDescent="0.25">
      <c r="B17" s="27">
        <v>36897</v>
      </c>
      <c r="C17">
        <v>200</v>
      </c>
      <c r="D17" s="30">
        <v>1600</v>
      </c>
      <c r="E17" s="34">
        <v>40.91375</v>
      </c>
      <c r="F17" s="32">
        <v>65462</v>
      </c>
      <c r="H17" t="s">
        <v>67</v>
      </c>
      <c r="K17" s="32">
        <v>0</v>
      </c>
    </row>
    <row r="18" spans="2:11" x14ac:dyDescent="0.25">
      <c r="B18" s="27">
        <v>36898</v>
      </c>
      <c r="C18">
        <v>200</v>
      </c>
      <c r="D18" s="30">
        <v>1600</v>
      </c>
      <c r="E18" s="34">
        <v>39.630000000000003</v>
      </c>
      <c r="F18" s="32">
        <v>63408</v>
      </c>
      <c r="H18" t="s">
        <v>71</v>
      </c>
      <c r="K18" s="32">
        <v>0</v>
      </c>
    </row>
    <row r="19" spans="2:11" x14ac:dyDescent="0.25">
      <c r="B19" s="27">
        <v>36899</v>
      </c>
      <c r="C19">
        <v>200</v>
      </c>
      <c r="D19" s="30">
        <v>1600</v>
      </c>
      <c r="E19" s="34">
        <v>45.094999999999999</v>
      </c>
      <c r="F19" s="32">
        <v>72152</v>
      </c>
      <c r="H19" t="s">
        <v>10</v>
      </c>
      <c r="K19" s="32">
        <v>0</v>
      </c>
    </row>
    <row r="20" spans="2:11" x14ac:dyDescent="0.25">
      <c r="B20" s="27">
        <v>36900</v>
      </c>
      <c r="C20">
        <v>200</v>
      </c>
      <c r="D20" s="30">
        <v>1600</v>
      </c>
      <c r="E20" s="34">
        <v>44.454999999999998</v>
      </c>
      <c r="F20" s="32">
        <v>71128</v>
      </c>
      <c r="H20" t="s">
        <v>72</v>
      </c>
      <c r="K20" s="33">
        <v>0</v>
      </c>
    </row>
    <row r="21" spans="2:11" x14ac:dyDescent="0.25">
      <c r="B21" s="27">
        <v>36901</v>
      </c>
      <c r="C21">
        <v>200</v>
      </c>
      <c r="D21" s="30">
        <v>1600</v>
      </c>
      <c r="E21" s="34">
        <v>44.47625</v>
      </c>
      <c r="F21" s="32">
        <v>71162</v>
      </c>
      <c r="H21" t="s">
        <v>73</v>
      </c>
      <c r="K21" s="32">
        <v>0</v>
      </c>
    </row>
    <row r="22" spans="2:11" x14ac:dyDescent="0.25">
      <c r="B22" s="27">
        <v>36902</v>
      </c>
      <c r="C22">
        <v>200</v>
      </c>
      <c r="D22" s="30">
        <v>1600</v>
      </c>
      <c r="E22" s="34">
        <v>41.46875</v>
      </c>
      <c r="F22" s="32">
        <v>66350</v>
      </c>
    </row>
    <row r="23" spans="2:11" x14ac:dyDescent="0.25">
      <c r="B23" s="27">
        <v>36903</v>
      </c>
      <c r="C23">
        <v>200</v>
      </c>
      <c r="D23" s="30">
        <v>1600</v>
      </c>
      <c r="E23" s="34">
        <v>41.884999999999998</v>
      </c>
      <c r="F23" s="32">
        <v>67016</v>
      </c>
    </row>
    <row r="24" spans="2:11" x14ac:dyDescent="0.25">
      <c r="B24" s="27">
        <v>36904</v>
      </c>
      <c r="C24">
        <v>200</v>
      </c>
      <c r="D24" s="30">
        <v>1600</v>
      </c>
      <c r="E24" s="34">
        <v>39.78125</v>
      </c>
      <c r="F24" s="32">
        <v>63650</v>
      </c>
    </row>
    <row r="25" spans="2:11" x14ac:dyDescent="0.25">
      <c r="B25" s="27">
        <v>36905</v>
      </c>
      <c r="C25">
        <v>200</v>
      </c>
      <c r="D25" s="30">
        <v>1600</v>
      </c>
      <c r="E25" s="34">
        <v>40.808750000000003</v>
      </c>
      <c r="F25" s="32">
        <v>65294</v>
      </c>
    </row>
    <row r="26" spans="2:11" x14ac:dyDescent="0.25">
      <c r="B26" s="27">
        <v>36906</v>
      </c>
      <c r="C26">
        <v>200</v>
      </c>
      <c r="D26" s="30">
        <v>1600</v>
      </c>
      <c r="E26" s="34">
        <v>41.341250000000002</v>
      </c>
      <c r="F26" s="32">
        <v>66146</v>
      </c>
    </row>
    <row r="27" spans="2:11" x14ac:dyDescent="0.25">
      <c r="B27" s="27">
        <v>36907</v>
      </c>
      <c r="C27">
        <v>200</v>
      </c>
      <c r="D27" s="30">
        <v>1600</v>
      </c>
      <c r="E27" s="34">
        <v>41.47</v>
      </c>
      <c r="F27" s="32">
        <v>66352</v>
      </c>
    </row>
    <row r="28" spans="2:11" x14ac:dyDescent="0.25">
      <c r="B28" s="27">
        <v>36908</v>
      </c>
      <c r="C28">
        <v>200</v>
      </c>
      <c r="D28" s="30">
        <v>1600</v>
      </c>
      <c r="E28" s="34">
        <v>40.825000000000003</v>
      </c>
      <c r="F28" s="32">
        <v>65320</v>
      </c>
    </row>
    <row r="29" spans="2:11" x14ac:dyDescent="0.25">
      <c r="B29" s="27">
        <v>36909</v>
      </c>
      <c r="C29">
        <v>200</v>
      </c>
      <c r="D29" s="30">
        <v>1600</v>
      </c>
      <c r="E29" s="34">
        <v>39.798749999999998</v>
      </c>
      <c r="F29" s="32">
        <v>63678</v>
      </c>
    </row>
    <row r="30" spans="2:11" x14ac:dyDescent="0.25">
      <c r="B30" s="27">
        <v>36910</v>
      </c>
      <c r="C30">
        <v>200</v>
      </c>
      <c r="D30" s="30">
        <v>1600</v>
      </c>
      <c r="E30" s="34">
        <v>32.119999999999997</v>
      </c>
      <c r="F30" s="32">
        <v>51392</v>
      </c>
    </row>
    <row r="31" spans="2:11" x14ac:dyDescent="0.25">
      <c r="B31" s="27">
        <v>36911</v>
      </c>
      <c r="C31">
        <v>200</v>
      </c>
      <c r="D31" s="30">
        <v>1600</v>
      </c>
      <c r="E31" s="34">
        <v>37.5</v>
      </c>
      <c r="F31" s="32">
        <v>60000</v>
      </c>
    </row>
    <row r="32" spans="2:11" x14ac:dyDescent="0.25">
      <c r="B32" s="27">
        <v>36912</v>
      </c>
      <c r="C32">
        <v>200</v>
      </c>
      <c r="D32" s="30">
        <v>1600</v>
      </c>
      <c r="E32" s="34">
        <v>38.307499999999997</v>
      </c>
      <c r="F32" s="32">
        <v>61292</v>
      </c>
    </row>
    <row r="33" spans="2:6" x14ac:dyDescent="0.25">
      <c r="B33" s="27">
        <v>36913</v>
      </c>
      <c r="C33">
        <v>200</v>
      </c>
      <c r="D33" s="30">
        <v>1600</v>
      </c>
      <c r="E33" s="34">
        <v>37.052500000000002</v>
      </c>
      <c r="F33" s="32">
        <v>59284</v>
      </c>
    </row>
    <row r="34" spans="2:6" x14ac:dyDescent="0.25">
      <c r="B34" s="27">
        <v>36914</v>
      </c>
      <c r="C34">
        <v>200</v>
      </c>
      <c r="D34" s="30">
        <v>1600</v>
      </c>
      <c r="E34" s="34">
        <v>35.791249999999998</v>
      </c>
      <c r="F34" s="32">
        <v>57266</v>
      </c>
    </row>
    <row r="35" spans="2:6" x14ac:dyDescent="0.25">
      <c r="B35" s="27">
        <v>36915</v>
      </c>
      <c r="C35">
        <v>200</v>
      </c>
      <c r="D35" s="30">
        <v>1600</v>
      </c>
      <c r="E35" s="34">
        <v>35.659999999999997</v>
      </c>
      <c r="F35" s="41">
        <v>57056</v>
      </c>
    </row>
    <row r="36" spans="2:6" x14ac:dyDescent="0.25">
      <c r="B36" s="27">
        <v>36916</v>
      </c>
      <c r="C36">
        <v>200</v>
      </c>
      <c r="D36" s="30">
        <v>1600</v>
      </c>
      <c r="E36" s="34">
        <v>38.811250000000001</v>
      </c>
      <c r="F36" s="41">
        <v>62098</v>
      </c>
    </row>
    <row r="37" spans="2:6" x14ac:dyDescent="0.25">
      <c r="B37" s="27">
        <v>36917</v>
      </c>
      <c r="C37">
        <v>200</v>
      </c>
      <c r="D37" s="30">
        <v>1600</v>
      </c>
      <c r="E37" s="34">
        <v>37.477499999999999</v>
      </c>
      <c r="F37" s="41">
        <v>59964</v>
      </c>
    </row>
    <row r="38" spans="2:6" x14ac:dyDescent="0.25">
      <c r="B38" s="27">
        <v>36918</v>
      </c>
      <c r="C38">
        <v>200</v>
      </c>
      <c r="D38" s="30">
        <v>1600</v>
      </c>
      <c r="E38" s="34">
        <v>30.903749999999999</v>
      </c>
      <c r="F38" s="41">
        <v>49446</v>
      </c>
    </row>
    <row r="39" spans="2:6" x14ac:dyDescent="0.25">
      <c r="B39" s="27">
        <v>36919</v>
      </c>
      <c r="C39">
        <v>200</v>
      </c>
      <c r="D39" s="30">
        <v>1600</v>
      </c>
      <c r="E39" s="34">
        <v>30.951250000000002</v>
      </c>
      <c r="F39" s="41">
        <v>49522</v>
      </c>
    </row>
    <row r="40" spans="2:6" x14ac:dyDescent="0.25">
      <c r="B40" s="27">
        <v>36920</v>
      </c>
      <c r="C40">
        <v>200</v>
      </c>
      <c r="D40" s="30">
        <v>1600</v>
      </c>
      <c r="E40" s="34">
        <v>35.126249999999999</v>
      </c>
      <c r="F40" s="41">
        <v>56202</v>
      </c>
    </row>
    <row r="41" spans="2:6" x14ac:dyDescent="0.25">
      <c r="B41" s="27">
        <v>36921</v>
      </c>
      <c r="C41">
        <v>200</v>
      </c>
      <c r="D41" s="30">
        <v>1600</v>
      </c>
      <c r="E41" s="34">
        <v>33.31</v>
      </c>
      <c r="F41" s="41">
        <v>53296</v>
      </c>
    </row>
    <row r="42" spans="2:6" x14ac:dyDescent="0.25">
      <c r="B42" s="27">
        <v>36922</v>
      </c>
      <c r="C42">
        <v>200</v>
      </c>
      <c r="D42" s="31">
        <v>1600</v>
      </c>
      <c r="E42" s="34">
        <v>36.5</v>
      </c>
      <c r="F42" s="41">
        <v>58400</v>
      </c>
    </row>
    <row r="43" spans="2:6" x14ac:dyDescent="0.25">
      <c r="B43" s="27"/>
      <c r="D43" s="32">
        <v>49600</v>
      </c>
      <c r="E43">
        <v>39.271250000000002</v>
      </c>
      <c r="F43">
        <v>1947854</v>
      </c>
    </row>
    <row r="44" spans="2:6" x14ac:dyDescent="0.25">
      <c r="B44" s="27"/>
    </row>
    <row r="45" spans="2:6" x14ac:dyDescent="0.25">
      <c r="B45" s="27"/>
    </row>
    <row r="46" spans="2:6" x14ac:dyDescent="0.25">
      <c r="B46" s="27"/>
    </row>
    <row r="47" spans="2:6" x14ac:dyDescent="0.25">
      <c r="B47" s="27"/>
    </row>
    <row r="48" spans="2:6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3:V55"/>
  <sheetViews>
    <sheetView workbookViewId="0">
      <selection activeCell="A8" sqref="A8"/>
    </sheetView>
  </sheetViews>
  <sheetFormatPr defaultRowHeight="13.2" x14ac:dyDescent="0.25"/>
  <cols>
    <col min="1" max="1" width="4.88671875" customWidth="1"/>
    <col min="2" max="2" width="10.109375" customWidth="1"/>
    <col min="3" max="3" width="9.44140625" bestFit="1" customWidth="1"/>
    <col min="4" max="4" width="10.6640625" customWidth="1"/>
    <col min="7" max="7" width="10" customWidth="1"/>
    <col min="17" max="17" width="11" customWidth="1"/>
  </cols>
  <sheetData>
    <row r="3" spans="1:22" x14ac:dyDescent="0.25">
      <c r="B3" t="s">
        <v>66</v>
      </c>
      <c r="C3" s="32">
        <f>Q8-'Prior day'!Q8</f>
        <v>0</v>
      </c>
    </row>
    <row r="5" spans="1:22" x14ac:dyDescent="0.25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5">
      <c r="A8" s="1"/>
      <c r="B8" s="12">
        <f>'Prior day'!B8</f>
        <v>36892</v>
      </c>
      <c r="C8" s="12">
        <f>'Prior day'!C8</f>
        <v>36922</v>
      </c>
      <c r="D8" s="13">
        <f>Model!D8</f>
        <v>39.080161290322579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>
        <f>_xll.ASN(D8,I8,J8,E8,L8,COUNT(Model!B12:B42),K8,F8,G8,IF(N8="Call",1,0),0)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</row>
    <row r="11" spans="1:22" x14ac:dyDescent="0.25">
      <c r="A11" s="38"/>
      <c r="B11" s="42"/>
      <c r="C11" s="42"/>
      <c r="D11" s="42"/>
      <c r="E11" s="42"/>
      <c r="F11" s="42"/>
      <c r="G11" s="42"/>
      <c r="H11" s="42"/>
      <c r="I11" s="38"/>
      <c r="J11" s="4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A12" s="38"/>
      <c r="B12" s="43"/>
      <c r="C12" s="44"/>
      <c r="D12" s="38"/>
      <c r="E12" s="39"/>
      <c r="F12" s="40"/>
      <c r="G12" s="41"/>
      <c r="H12" s="38"/>
      <c r="I12" s="38"/>
      <c r="J12" s="38"/>
    </row>
    <row r="13" spans="1:22" x14ac:dyDescent="0.25">
      <c r="A13" s="38"/>
      <c r="B13" s="43"/>
      <c r="C13" s="44"/>
      <c r="D13" s="38"/>
      <c r="E13" s="39"/>
      <c r="F13" s="40"/>
      <c r="G13" s="41"/>
      <c r="H13" s="38"/>
      <c r="I13" s="38"/>
      <c r="J13" s="38"/>
    </row>
    <row r="14" spans="1:22" x14ac:dyDescent="0.25">
      <c r="A14" s="38"/>
      <c r="B14" s="43"/>
      <c r="C14" s="44"/>
      <c r="D14" s="38"/>
      <c r="E14" s="39"/>
      <c r="F14" s="40"/>
      <c r="G14" s="41"/>
      <c r="H14" s="38"/>
      <c r="I14" s="38"/>
      <c r="J14" s="38"/>
    </row>
    <row r="15" spans="1:22" x14ac:dyDescent="0.25">
      <c r="A15" s="38"/>
      <c r="B15" s="43"/>
      <c r="C15" s="44"/>
      <c r="D15" s="38"/>
      <c r="E15" s="39"/>
      <c r="F15" s="40"/>
      <c r="G15" s="41"/>
      <c r="H15" s="38"/>
      <c r="I15" s="38"/>
      <c r="J15" s="38"/>
    </row>
    <row r="16" spans="1:22" x14ac:dyDescent="0.25">
      <c r="A16" s="38"/>
      <c r="B16" s="43"/>
      <c r="C16" s="44"/>
      <c r="D16" s="38"/>
      <c r="E16" s="39"/>
      <c r="F16" s="40"/>
      <c r="G16" s="41"/>
      <c r="H16" s="38"/>
      <c r="I16" s="38"/>
      <c r="J16" s="38"/>
    </row>
    <row r="17" spans="1:10" x14ac:dyDescent="0.25">
      <c r="A17" s="38"/>
      <c r="B17" s="43"/>
      <c r="C17" s="44"/>
      <c r="D17" s="38"/>
      <c r="E17" s="39"/>
      <c r="F17" s="40"/>
      <c r="G17" s="41"/>
      <c r="H17" s="38"/>
      <c r="I17" s="38"/>
      <c r="J17" s="38"/>
    </row>
    <row r="18" spans="1:10" x14ac:dyDescent="0.25">
      <c r="A18" s="38"/>
      <c r="B18" s="43"/>
      <c r="C18" s="44"/>
      <c r="D18" s="38"/>
      <c r="E18" s="39"/>
      <c r="F18" s="40"/>
      <c r="G18" s="41"/>
      <c r="H18" s="38"/>
      <c r="I18" s="38"/>
      <c r="J18" s="38"/>
    </row>
    <row r="19" spans="1:10" x14ac:dyDescent="0.25">
      <c r="A19" s="38"/>
      <c r="B19" s="43"/>
      <c r="C19" s="44"/>
      <c r="D19" s="38"/>
      <c r="E19" s="39"/>
      <c r="F19" s="40"/>
      <c r="G19" s="41"/>
      <c r="H19" s="38"/>
      <c r="I19" s="38"/>
      <c r="J19" s="38"/>
    </row>
    <row r="20" spans="1:10" x14ac:dyDescent="0.25">
      <c r="A20" s="38"/>
      <c r="B20" s="43"/>
      <c r="C20" s="44"/>
      <c r="D20" s="38"/>
      <c r="E20" s="39"/>
      <c r="F20" s="40"/>
      <c r="G20" s="41"/>
      <c r="H20" s="38"/>
      <c r="I20" s="38"/>
      <c r="J20" s="38"/>
    </row>
    <row r="21" spans="1:10" x14ac:dyDescent="0.25">
      <c r="A21" s="38"/>
      <c r="B21" s="43"/>
      <c r="C21" s="44"/>
      <c r="D21" s="38"/>
      <c r="E21" s="39"/>
      <c r="F21" s="40"/>
      <c r="G21" s="41"/>
      <c r="H21" s="38"/>
      <c r="I21" s="38"/>
      <c r="J21" s="38"/>
    </row>
    <row r="22" spans="1:10" x14ac:dyDescent="0.25">
      <c r="A22" s="38"/>
      <c r="B22" s="43"/>
      <c r="C22" s="44"/>
      <c r="D22" s="38"/>
      <c r="E22" s="39"/>
      <c r="F22" s="40"/>
      <c r="G22" s="41"/>
      <c r="H22" s="38"/>
      <c r="I22" s="38"/>
      <c r="J22" s="38"/>
    </row>
    <row r="23" spans="1:10" x14ac:dyDescent="0.25">
      <c r="A23" s="38"/>
      <c r="B23" s="43"/>
      <c r="C23" s="44"/>
      <c r="D23" s="38"/>
      <c r="E23" s="39"/>
      <c r="F23" s="40"/>
      <c r="G23" s="41"/>
      <c r="H23" s="38"/>
      <c r="I23" s="38"/>
      <c r="J23" s="38"/>
    </row>
    <row r="24" spans="1:10" x14ac:dyDescent="0.25">
      <c r="A24" s="38"/>
      <c r="B24" s="43"/>
      <c r="C24" s="44"/>
      <c r="D24" s="38"/>
      <c r="E24" s="39"/>
      <c r="F24" s="40"/>
      <c r="G24" s="41"/>
      <c r="H24" s="38"/>
      <c r="I24" s="38"/>
      <c r="J24" s="38"/>
    </row>
    <row r="25" spans="1:10" x14ac:dyDescent="0.25">
      <c r="A25" s="38"/>
      <c r="B25" s="43"/>
      <c r="C25" s="44"/>
      <c r="D25" s="38"/>
      <c r="E25" s="39"/>
      <c r="F25" s="40"/>
      <c r="G25" s="41"/>
      <c r="H25" s="38"/>
      <c r="I25" s="38"/>
      <c r="J25" s="38"/>
    </row>
    <row r="26" spans="1:10" x14ac:dyDescent="0.25">
      <c r="A26" s="38"/>
      <c r="B26" s="43"/>
      <c r="C26" s="44"/>
      <c r="D26" s="38"/>
      <c r="E26" s="39"/>
      <c r="F26" s="40"/>
      <c r="G26" s="41"/>
      <c r="H26" s="38"/>
      <c r="I26" s="38"/>
      <c r="J26" s="38"/>
    </row>
    <row r="27" spans="1:10" x14ac:dyDescent="0.25">
      <c r="A27" s="38"/>
      <c r="B27" s="43"/>
      <c r="C27" s="44"/>
      <c r="D27" s="38"/>
      <c r="E27" s="39"/>
      <c r="F27" s="40"/>
      <c r="G27" s="41"/>
      <c r="H27" s="38"/>
      <c r="I27" s="38"/>
      <c r="J27" s="38"/>
    </row>
    <row r="28" spans="1:10" x14ac:dyDescent="0.25">
      <c r="A28" s="38"/>
      <c r="B28" s="43"/>
      <c r="C28" s="44"/>
      <c r="D28" s="38"/>
      <c r="E28" s="39"/>
      <c r="F28" s="40"/>
      <c r="G28" s="41"/>
      <c r="H28" s="38"/>
      <c r="I28" s="38"/>
      <c r="J28" s="38"/>
    </row>
    <row r="29" spans="1:10" x14ac:dyDescent="0.25">
      <c r="A29" s="38"/>
      <c r="B29" s="43"/>
      <c r="C29" s="44"/>
      <c r="D29" s="38"/>
      <c r="E29" s="39"/>
      <c r="F29" s="40"/>
      <c r="G29" s="41"/>
      <c r="H29" s="38"/>
      <c r="I29" s="38"/>
      <c r="J29" s="38"/>
    </row>
    <row r="30" spans="1:10" x14ac:dyDescent="0.25">
      <c r="A30" s="38"/>
      <c r="B30" s="43"/>
      <c r="C30" s="44"/>
      <c r="D30" s="38"/>
      <c r="E30" s="39"/>
      <c r="F30" s="40"/>
      <c r="G30" s="41"/>
      <c r="H30" s="38"/>
      <c r="I30" s="38"/>
      <c r="J30" s="38"/>
    </row>
    <row r="31" spans="1:10" x14ac:dyDescent="0.25">
      <c r="A31" s="38"/>
      <c r="B31" s="43"/>
      <c r="C31" s="44"/>
      <c r="D31" s="38"/>
      <c r="E31" s="39"/>
      <c r="F31" s="40"/>
      <c r="G31" s="41"/>
      <c r="H31" s="38"/>
      <c r="I31" s="38"/>
      <c r="J31" s="38"/>
    </row>
    <row r="32" spans="1:10" x14ac:dyDescent="0.25">
      <c r="A32" s="38"/>
      <c r="B32" s="43"/>
      <c r="C32" s="44"/>
      <c r="D32" s="38"/>
      <c r="E32" s="39"/>
      <c r="F32" s="40"/>
      <c r="G32" s="41"/>
      <c r="H32" s="38"/>
      <c r="I32" s="38"/>
      <c r="J32" s="38"/>
    </row>
    <row r="33" spans="1:10" x14ac:dyDescent="0.25">
      <c r="A33" s="38"/>
      <c r="B33" s="43"/>
      <c r="C33" s="44"/>
      <c r="D33" s="38"/>
      <c r="E33" s="39"/>
      <c r="F33" s="40"/>
      <c r="G33" s="41"/>
      <c r="H33" s="38"/>
      <c r="I33" s="38"/>
      <c r="J33" s="38"/>
    </row>
    <row r="34" spans="1:10" x14ac:dyDescent="0.25">
      <c r="A34" s="38"/>
      <c r="B34" s="43"/>
      <c r="C34" s="44"/>
      <c r="D34" s="38"/>
      <c r="E34" s="39"/>
      <c r="F34" s="40"/>
      <c r="G34" s="41"/>
      <c r="H34" s="38"/>
      <c r="I34" s="38"/>
      <c r="J34" s="38"/>
    </row>
    <row r="35" spans="1:10" x14ac:dyDescent="0.25">
      <c r="A35" s="38"/>
      <c r="B35" s="43"/>
      <c r="C35" s="44"/>
      <c r="D35" s="38"/>
      <c r="E35" s="39"/>
      <c r="F35" s="40"/>
      <c r="G35" s="41"/>
      <c r="H35" s="38"/>
      <c r="I35" s="38"/>
      <c r="J35" s="38"/>
    </row>
    <row r="36" spans="1:10" x14ac:dyDescent="0.25">
      <c r="A36" s="38"/>
      <c r="B36" s="43"/>
      <c r="C36" s="44"/>
      <c r="D36" s="38"/>
      <c r="E36" s="39"/>
      <c r="F36" s="40"/>
      <c r="G36" s="41"/>
      <c r="H36" s="38"/>
      <c r="I36" s="38"/>
      <c r="J36" s="38"/>
    </row>
    <row r="37" spans="1:10" x14ac:dyDescent="0.25">
      <c r="A37" s="38"/>
      <c r="B37" s="43"/>
      <c r="C37" s="44"/>
      <c r="D37" s="38"/>
      <c r="E37" s="39"/>
      <c r="F37" s="40"/>
      <c r="G37" s="41"/>
      <c r="H37" s="38"/>
      <c r="I37" s="38"/>
      <c r="J37" s="38"/>
    </row>
    <row r="38" spans="1:10" x14ac:dyDescent="0.25">
      <c r="A38" s="38"/>
      <c r="B38" s="43"/>
      <c r="C38" s="38"/>
      <c r="D38" s="38"/>
      <c r="E38" s="39"/>
      <c r="F38" s="40"/>
      <c r="G38" s="41"/>
      <c r="H38" s="38"/>
      <c r="I38" s="38"/>
      <c r="J38" s="38"/>
    </row>
    <row r="39" spans="1:10" x14ac:dyDescent="0.25">
      <c r="A39" s="38"/>
      <c r="B39" s="43"/>
      <c r="C39" s="38"/>
      <c r="D39" s="38"/>
      <c r="E39" s="38"/>
      <c r="F39" s="38"/>
      <c r="G39" s="38"/>
      <c r="H39" s="38"/>
      <c r="I39" s="38"/>
      <c r="J39" s="38"/>
    </row>
    <row r="40" spans="1:10" x14ac:dyDescent="0.25">
      <c r="A40" s="38"/>
      <c r="B40" s="43"/>
      <c r="C40" s="38"/>
      <c r="D40" s="38"/>
      <c r="E40" s="38"/>
      <c r="F40" s="38"/>
      <c r="G40" s="38"/>
      <c r="H40" s="38"/>
      <c r="I40" s="38"/>
      <c r="J40" s="38"/>
    </row>
    <row r="41" spans="1:10" x14ac:dyDescent="0.25">
      <c r="A41" s="38"/>
      <c r="B41" s="43"/>
      <c r="C41" s="38"/>
      <c r="D41" s="38"/>
      <c r="E41" s="38"/>
      <c r="F41" s="38"/>
      <c r="G41" s="38"/>
      <c r="H41" s="38"/>
      <c r="I41" s="38"/>
      <c r="J41" s="38"/>
    </row>
    <row r="42" spans="1:10" x14ac:dyDescent="0.25">
      <c r="A42" s="38"/>
      <c r="B42" s="43"/>
      <c r="C42" s="38"/>
      <c r="D42" s="38"/>
      <c r="E42" s="38"/>
      <c r="F42" s="38"/>
      <c r="G42" s="38"/>
      <c r="H42" s="38"/>
      <c r="I42" s="38"/>
      <c r="J42" s="38"/>
    </row>
    <row r="43" spans="1:10" x14ac:dyDescent="0.25">
      <c r="A43" s="38"/>
      <c r="B43" s="43"/>
      <c r="C43" s="38"/>
      <c r="D43" s="38"/>
      <c r="E43" s="38"/>
      <c r="F43" s="38"/>
      <c r="G43" s="38"/>
      <c r="H43" s="38"/>
      <c r="I43" s="38"/>
      <c r="J43" s="38"/>
    </row>
    <row r="44" spans="1:10" x14ac:dyDescent="0.25">
      <c r="B44" s="27"/>
    </row>
    <row r="45" spans="1:10" x14ac:dyDescent="0.25">
      <c r="B45" s="27"/>
    </row>
    <row r="46" spans="1:10" x14ac:dyDescent="0.25">
      <c r="B46" s="27"/>
    </row>
    <row r="47" spans="1:10" x14ac:dyDescent="0.25">
      <c r="B47" s="27"/>
    </row>
    <row r="48" spans="1:10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3:V55"/>
  <sheetViews>
    <sheetView workbookViewId="0">
      <selection activeCell="Q9" sqref="Q9"/>
    </sheetView>
  </sheetViews>
  <sheetFormatPr defaultRowHeight="13.2" x14ac:dyDescent="0.25"/>
  <cols>
    <col min="1" max="1" width="4.88671875" customWidth="1"/>
    <col min="2" max="2" width="10.109375" customWidth="1"/>
    <col min="3" max="3" width="9.44140625" customWidth="1"/>
    <col min="4" max="4" width="11.109375" customWidth="1"/>
    <col min="7" max="7" width="10" customWidth="1"/>
    <col min="17" max="17" width="11" customWidth="1"/>
  </cols>
  <sheetData>
    <row r="3" spans="1:22" x14ac:dyDescent="0.25">
      <c r="B3" t="s">
        <v>67</v>
      </c>
      <c r="C3" s="32">
        <f>Q8-'Prior day'!Q8</f>
        <v>0</v>
      </c>
    </row>
    <row r="5" spans="1:22" x14ac:dyDescent="0.25">
      <c r="A5" s="1"/>
      <c r="B5" s="2"/>
      <c r="C5" s="3" t="s">
        <v>0</v>
      </c>
      <c r="D5" s="4">
        <f>Model!D5</f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5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Model!F8</f>
        <v>-7.9452054794520555E-2</v>
      </c>
      <c r="G8" s="16">
        <f>Model!G8</f>
        <v>2.7378507871321013E-3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Model!M8</f>
        <v>2.7397260273972603E-3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5">
      <c r="B11" s="29"/>
      <c r="C11" s="29"/>
      <c r="D11" s="29"/>
      <c r="E11" s="29"/>
      <c r="F11" s="29"/>
      <c r="G11" s="29"/>
      <c r="H11" s="45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B12" s="27"/>
      <c r="C12" s="28"/>
      <c r="E12" s="30"/>
      <c r="F12" s="34"/>
      <c r="G12" s="32"/>
      <c r="H12" s="32"/>
    </row>
    <row r="13" spans="1:22" x14ac:dyDescent="0.25">
      <c r="B13" s="27"/>
      <c r="C13" s="28"/>
      <c r="E13" s="30"/>
      <c r="F13" s="34"/>
      <c r="G13" s="32"/>
    </row>
    <row r="14" spans="1:22" x14ac:dyDescent="0.25">
      <c r="B14" s="27"/>
      <c r="C14" s="28"/>
      <c r="E14" s="30"/>
      <c r="F14" s="34"/>
      <c r="G14" s="32"/>
    </row>
    <row r="15" spans="1:22" x14ac:dyDescent="0.25">
      <c r="B15" s="27"/>
      <c r="C15" s="28"/>
      <c r="E15" s="30"/>
      <c r="F15" s="34"/>
      <c r="G15" s="32"/>
    </row>
    <row r="16" spans="1:22" x14ac:dyDescent="0.25">
      <c r="B16" s="27"/>
      <c r="C16" s="28"/>
      <c r="E16" s="30"/>
      <c r="F16" s="34"/>
      <c r="G16" s="32"/>
    </row>
    <row r="17" spans="2:7" x14ac:dyDescent="0.25">
      <c r="B17" s="27"/>
      <c r="C17" s="28"/>
      <c r="E17" s="30"/>
      <c r="F17" s="34"/>
      <c r="G17" s="32"/>
    </row>
    <row r="18" spans="2:7" x14ac:dyDescent="0.25">
      <c r="B18" s="27"/>
      <c r="C18" s="28"/>
      <c r="E18" s="30"/>
      <c r="F18" s="34"/>
      <c r="G18" s="32"/>
    </row>
    <row r="19" spans="2:7" x14ac:dyDescent="0.25">
      <c r="B19" s="27"/>
      <c r="C19" s="28"/>
      <c r="E19" s="30"/>
      <c r="F19" s="34"/>
      <c r="G19" s="32"/>
    </row>
    <row r="20" spans="2:7" x14ac:dyDescent="0.25">
      <c r="B20" s="27"/>
      <c r="C20" s="28"/>
      <c r="E20" s="30"/>
      <c r="F20" s="34"/>
      <c r="G20" s="32"/>
    </row>
    <row r="21" spans="2:7" x14ac:dyDescent="0.25">
      <c r="B21" s="27"/>
      <c r="C21" s="28"/>
      <c r="E21" s="30"/>
      <c r="F21" s="34"/>
      <c r="G21" s="32"/>
    </row>
    <row r="22" spans="2:7" x14ac:dyDescent="0.25">
      <c r="B22" s="27"/>
      <c r="C22" s="28"/>
      <c r="E22" s="30"/>
      <c r="F22" s="34"/>
      <c r="G22" s="32"/>
    </row>
    <row r="23" spans="2:7" x14ac:dyDescent="0.25">
      <c r="B23" s="27"/>
      <c r="C23" s="28"/>
      <c r="E23" s="30"/>
      <c r="F23" s="34"/>
      <c r="G23" s="32"/>
    </row>
    <row r="24" spans="2:7" x14ac:dyDescent="0.25">
      <c r="B24" s="27"/>
      <c r="C24" s="28"/>
      <c r="E24" s="30"/>
      <c r="F24" s="34"/>
      <c r="G24" s="32"/>
    </row>
    <row r="25" spans="2:7" x14ac:dyDescent="0.25">
      <c r="B25" s="27"/>
      <c r="C25" s="28"/>
      <c r="E25" s="30"/>
      <c r="F25" s="34"/>
      <c r="G25" s="32"/>
    </row>
    <row r="26" spans="2:7" x14ac:dyDescent="0.25">
      <c r="B26" s="27"/>
      <c r="C26" s="28"/>
      <c r="E26" s="30"/>
      <c r="F26" s="34"/>
      <c r="G26" s="32"/>
    </row>
    <row r="27" spans="2:7" x14ac:dyDescent="0.25">
      <c r="B27" s="27"/>
      <c r="C27" s="28"/>
      <c r="E27" s="30"/>
      <c r="F27" s="34"/>
      <c r="G27" s="32"/>
    </row>
    <row r="28" spans="2:7" x14ac:dyDescent="0.25">
      <c r="B28" s="27"/>
      <c r="C28" s="28"/>
      <c r="E28" s="30"/>
      <c r="F28" s="34"/>
      <c r="G28" s="32"/>
    </row>
    <row r="29" spans="2:7" x14ac:dyDescent="0.25">
      <c r="B29" s="27"/>
      <c r="C29" s="28"/>
      <c r="E29" s="30"/>
      <c r="F29" s="34"/>
      <c r="G29" s="32"/>
    </row>
    <row r="30" spans="2:7" x14ac:dyDescent="0.25">
      <c r="B30" s="27"/>
      <c r="C30" s="28"/>
      <c r="E30" s="30"/>
      <c r="F30" s="34"/>
      <c r="G30" s="32"/>
    </row>
    <row r="31" spans="2:7" x14ac:dyDescent="0.25">
      <c r="B31" s="27"/>
      <c r="C31" s="28"/>
      <c r="E31" s="30"/>
      <c r="F31" s="34"/>
      <c r="G31" s="32"/>
    </row>
    <row r="32" spans="2:7" x14ac:dyDescent="0.25">
      <c r="B32" s="27"/>
      <c r="C32" s="28"/>
      <c r="E32" s="30"/>
      <c r="F32" s="34"/>
      <c r="G32" s="32"/>
    </row>
    <row r="33" spans="2:9" x14ac:dyDescent="0.25">
      <c r="B33" s="27"/>
      <c r="C33" s="28"/>
      <c r="D33" s="38"/>
      <c r="E33" s="39"/>
      <c r="F33" s="40"/>
      <c r="G33" s="41"/>
      <c r="H33" s="38"/>
      <c r="I33" s="38"/>
    </row>
    <row r="34" spans="2:9" x14ac:dyDescent="0.25">
      <c r="B34" s="27"/>
      <c r="C34" s="28"/>
      <c r="D34" s="38"/>
      <c r="E34" s="39"/>
      <c r="F34" s="40"/>
      <c r="G34" s="41"/>
      <c r="H34" s="38"/>
      <c r="I34" s="38"/>
    </row>
    <row r="35" spans="2:9" x14ac:dyDescent="0.25">
      <c r="B35" s="27"/>
      <c r="C35" s="28"/>
      <c r="D35" s="38"/>
      <c r="E35" s="39"/>
      <c r="F35" s="40"/>
      <c r="G35" s="41"/>
      <c r="H35" s="38"/>
      <c r="I35" s="38"/>
    </row>
    <row r="36" spans="2:9" x14ac:dyDescent="0.25">
      <c r="B36" s="27"/>
      <c r="C36" s="28"/>
      <c r="D36" s="38"/>
      <c r="E36" s="39"/>
      <c r="F36" s="40"/>
      <c r="G36" s="41"/>
      <c r="H36" s="38"/>
      <c r="I36" s="38"/>
    </row>
    <row r="37" spans="2:9" x14ac:dyDescent="0.25">
      <c r="B37" s="27"/>
      <c r="C37" s="28"/>
      <c r="D37" s="38"/>
      <c r="E37" s="39"/>
      <c r="F37" s="40"/>
      <c r="G37" s="41"/>
      <c r="H37" s="38"/>
      <c r="I37" s="38"/>
    </row>
    <row r="38" spans="2:9" x14ac:dyDescent="0.25">
      <c r="B38" s="27"/>
      <c r="D38" s="38"/>
      <c r="E38" s="39"/>
      <c r="F38" s="40"/>
      <c r="G38" s="41"/>
      <c r="H38" s="38"/>
      <c r="I38" s="38"/>
    </row>
    <row r="39" spans="2:9" x14ac:dyDescent="0.25">
      <c r="B39" s="27"/>
      <c r="D39" s="38"/>
      <c r="E39" s="38"/>
      <c r="F39" s="38"/>
      <c r="G39" s="38"/>
      <c r="H39" s="38"/>
      <c r="I39" s="38"/>
    </row>
    <row r="40" spans="2:9" x14ac:dyDescent="0.25">
      <c r="B40" s="27"/>
      <c r="D40" s="38"/>
      <c r="E40" s="38"/>
      <c r="F40" s="38"/>
      <c r="G40" s="38"/>
      <c r="H40" s="38"/>
      <c r="I40" s="38"/>
    </row>
    <row r="41" spans="2:9" x14ac:dyDescent="0.25">
      <c r="B41" s="27"/>
      <c r="D41" s="38"/>
      <c r="E41" s="38"/>
      <c r="F41" s="38"/>
      <c r="G41" s="38"/>
      <c r="H41" s="38"/>
      <c r="I41" s="38"/>
    </row>
    <row r="42" spans="2:9" x14ac:dyDescent="0.25">
      <c r="B42" s="27"/>
      <c r="D42" s="38"/>
      <c r="E42" s="38"/>
      <c r="F42" s="38"/>
      <c r="G42" s="38"/>
      <c r="H42" s="38"/>
      <c r="I42" s="38"/>
    </row>
    <row r="43" spans="2:9" x14ac:dyDescent="0.25">
      <c r="B43" s="27"/>
    </row>
    <row r="44" spans="2:9" x14ac:dyDescent="0.25">
      <c r="B44" s="27"/>
    </row>
    <row r="45" spans="2:9" x14ac:dyDescent="0.25">
      <c r="B45" s="27"/>
    </row>
    <row r="46" spans="2:9" x14ac:dyDescent="0.25">
      <c r="B46" s="27"/>
    </row>
    <row r="47" spans="2:9" x14ac:dyDescent="0.25">
      <c r="B47" s="27"/>
    </row>
    <row r="48" spans="2:9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V55"/>
  <sheetViews>
    <sheetView workbookViewId="0">
      <selection activeCell="Q9" sqref="Q9"/>
    </sheetView>
  </sheetViews>
  <sheetFormatPr defaultRowHeight="13.2" x14ac:dyDescent="0.25"/>
  <cols>
    <col min="1" max="1" width="4.88671875" customWidth="1"/>
    <col min="2" max="2" width="10.109375" customWidth="1"/>
    <col min="3" max="3" width="9.44140625" customWidth="1"/>
    <col min="4" max="4" width="10.109375" customWidth="1"/>
    <col min="7" max="7" width="10" customWidth="1"/>
    <col min="17" max="17" width="11" customWidth="1"/>
  </cols>
  <sheetData>
    <row r="3" spans="1:22" x14ac:dyDescent="0.25">
      <c r="B3" t="s">
        <v>71</v>
      </c>
      <c r="C3" s="32">
        <f>Q8-'Prior day'!Q8</f>
        <v>0</v>
      </c>
    </row>
    <row r="5" spans="1:22" x14ac:dyDescent="0.25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5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Model!E8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5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B12" s="27"/>
      <c r="C12" s="28"/>
      <c r="E12" s="30"/>
      <c r="F12" s="34"/>
      <c r="G12" s="32"/>
    </row>
    <row r="13" spans="1:22" x14ac:dyDescent="0.25">
      <c r="B13" s="27"/>
      <c r="C13" s="28"/>
      <c r="E13" s="30"/>
      <c r="F13" s="34"/>
      <c r="G13" s="32"/>
    </row>
    <row r="14" spans="1:22" x14ac:dyDescent="0.25">
      <c r="B14" s="27"/>
      <c r="C14" s="28"/>
      <c r="E14" s="30"/>
      <c r="F14" s="34"/>
      <c r="G14" s="32"/>
    </row>
    <row r="15" spans="1:22" x14ac:dyDescent="0.25">
      <c r="B15" s="27"/>
      <c r="C15" s="28"/>
      <c r="E15" s="30"/>
      <c r="F15" s="34"/>
      <c r="G15" s="32"/>
    </row>
    <row r="16" spans="1:22" x14ac:dyDescent="0.25">
      <c r="B16" s="27"/>
      <c r="C16" s="28"/>
      <c r="E16" s="30"/>
      <c r="F16" s="34"/>
      <c r="G16" s="32"/>
    </row>
    <row r="17" spans="2:7" x14ac:dyDescent="0.25">
      <c r="B17" s="27"/>
      <c r="C17" s="28"/>
      <c r="E17" s="30"/>
      <c r="F17" s="34"/>
      <c r="G17" s="32"/>
    </row>
    <row r="18" spans="2:7" x14ac:dyDescent="0.25">
      <c r="B18" s="27"/>
      <c r="C18" s="28"/>
      <c r="E18" s="30"/>
      <c r="F18" s="34"/>
      <c r="G18" s="32"/>
    </row>
    <row r="19" spans="2:7" x14ac:dyDescent="0.25">
      <c r="B19" s="27"/>
      <c r="C19" s="28"/>
      <c r="E19" s="30"/>
      <c r="F19" s="34"/>
      <c r="G19" s="32"/>
    </row>
    <row r="20" spans="2:7" x14ac:dyDescent="0.25">
      <c r="B20" s="27"/>
      <c r="C20" s="28"/>
      <c r="E20" s="30"/>
      <c r="F20" s="34"/>
      <c r="G20" s="32"/>
    </row>
    <row r="21" spans="2:7" x14ac:dyDescent="0.25">
      <c r="B21" s="27"/>
      <c r="C21" s="28"/>
      <c r="E21" s="30"/>
      <c r="F21" s="34"/>
      <c r="G21" s="32"/>
    </row>
    <row r="22" spans="2:7" x14ac:dyDescent="0.25">
      <c r="B22" s="27"/>
      <c r="C22" s="28"/>
      <c r="E22" s="30"/>
      <c r="F22" s="34"/>
      <c r="G22" s="32"/>
    </row>
    <row r="23" spans="2:7" x14ac:dyDescent="0.25">
      <c r="B23" s="27"/>
      <c r="C23" s="28"/>
      <c r="E23" s="30"/>
      <c r="F23" s="34"/>
      <c r="G23" s="32"/>
    </row>
    <row r="24" spans="2:7" x14ac:dyDescent="0.25">
      <c r="B24" s="27"/>
      <c r="C24" s="28"/>
      <c r="E24" s="30"/>
      <c r="F24" s="34"/>
      <c r="G24" s="32"/>
    </row>
    <row r="25" spans="2:7" x14ac:dyDescent="0.25">
      <c r="B25" s="27"/>
      <c r="C25" s="28"/>
      <c r="E25" s="30"/>
      <c r="F25" s="34"/>
      <c r="G25" s="32"/>
    </row>
    <row r="26" spans="2:7" x14ac:dyDescent="0.25">
      <c r="B26" s="27"/>
      <c r="C26" s="28"/>
      <c r="E26" s="30"/>
      <c r="F26" s="34"/>
      <c r="G26" s="32"/>
    </row>
    <row r="27" spans="2:7" x14ac:dyDescent="0.25">
      <c r="B27" s="27"/>
      <c r="C27" s="28"/>
      <c r="E27" s="30"/>
      <c r="F27" s="34"/>
      <c r="G27" s="32"/>
    </row>
    <row r="28" spans="2:7" x14ac:dyDescent="0.25">
      <c r="B28" s="27"/>
      <c r="C28" s="28"/>
      <c r="E28" s="30"/>
      <c r="F28" s="34"/>
      <c r="G28" s="32"/>
    </row>
    <row r="29" spans="2:7" x14ac:dyDescent="0.25">
      <c r="B29" s="27"/>
      <c r="C29" s="28"/>
      <c r="E29" s="30"/>
      <c r="F29" s="34"/>
      <c r="G29" s="32"/>
    </row>
    <row r="30" spans="2:7" x14ac:dyDescent="0.25">
      <c r="B30" s="27"/>
      <c r="C30" s="28"/>
      <c r="E30" s="30"/>
      <c r="F30" s="34"/>
      <c r="G30" s="32"/>
    </row>
    <row r="31" spans="2:7" x14ac:dyDescent="0.25">
      <c r="B31" s="27"/>
      <c r="C31" s="28"/>
      <c r="E31" s="30"/>
      <c r="F31" s="34"/>
      <c r="G31" s="32"/>
    </row>
    <row r="32" spans="2:7" x14ac:dyDescent="0.25">
      <c r="B32" s="27"/>
      <c r="C32" s="28"/>
      <c r="E32" s="30"/>
      <c r="F32" s="34"/>
      <c r="G32" s="32"/>
    </row>
    <row r="33" spans="2:9" x14ac:dyDescent="0.25">
      <c r="B33" s="27"/>
      <c r="C33" s="28"/>
      <c r="D33" s="38"/>
      <c r="E33" s="39"/>
      <c r="F33" s="40"/>
      <c r="G33" s="41"/>
      <c r="H33" s="38"/>
      <c r="I33" s="38"/>
    </row>
    <row r="34" spans="2:9" x14ac:dyDescent="0.25">
      <c r="B34" s="27"/>
      <c r="C34" s="28"/>
      <c r="D34" s="38"/>
      <c r="E34" s="39"/>
      <c r="F34" s="40"/>
      <c r="G34" s="41"/>
      <c r="H34" s="38"/>
      <c r="I34" s="38"/>
    </row>
    <row r="35" spans="2:9" x14ac:dyDescent="0.25">
      <c r="B35" s="27"/>
      <c r="C35" s="28"/>
      <c r="D35" s="38"/>
      <c r="E35" s="39"/>
      <c r="F35" s="40"/>
      <c r="G35" s="41"/>
      <c r="H35" s="38"/>
      <c r="I35" s="38"/>
    </row>
    <row r="36" spans="2:9" x14ac:dyDescent="0.25">
      <c r="B36" s="27"/>
      <c r="C36" s="28"/>
      <c r="D36" s="38"/>
      <c r="E36" s="39"/>
      <c r="F36" s="40"/>
      <c r="G36" s="41"/>
      <c r="H36" s="38"/>
      <c r="I36" s="38"/>
    </row>
    <row r="37" spans="2:9" x14ac:dyDescent="0.25">
      <c r="B37" s="27"/>
      <c r="C37" s="28"/>
      <c r="D37" s="38"/>
      <c r="E37" s="39"/>
      <c r="F37" s="40"/>
      <c r="G37" s="41"/>
      <c r="H37" s="38"/>
      <c r="I37" s="38"/>
    </row>
    <row r="38" spans="2:9" x14ac:dyDescent="0.25">
      <c r="B38" s="27"/>
      <c r="D38" s="38"/>
      <c r="E38" s="39"/>
      <c r="F38" s="40"/>
      <c r="G38" s="41"/>
      <c r="H38" s="38"/>
      <c r="I38" s="38"/>
    </row>
    <row r="39" spans="2:9" x14ac:dyDescent="0.25">
      <c r="B39" s="27"/>
      <c r="D39" s="38"/>
      <c r="E39" s="38"/>
      <c r="F39" s="38"/>
      <c r="G39" s="38"/>
      <c r="H39" s="38"/>
      <c r="I39" s="38"/>
    </row>
    <row r="40" spans="2:9" x14ac:dyDescent="0.25">
      <c r="B40" s="27"/>
      <c r="D40" s="38"/>
      <c r="E40" s="38"/>
      <c r="F40" s="38"/>
      <c r="G40" s="38"/>
      <c r="H40" s="38"/>
      <c r="I40" s="38"/>
    </row>
    <row r="41" spans="2:9" x14ac:dyDescent="0.25">
      <c r="B41" s="27"/>
      <c r="D41" s="38"/>
      <c r="E41" s="38"/>
      <c r="F41" s="38"/>
      <c r="G41" s="38"/>
      <c r="H41" s="38"/>
      <c r="I41" s="38"/>
    </row>
    <row r="42" spans="2:9" x14ac:dyDescent="0.25">
      <c r="B42" s="27"/>
      <c r="D42" s="38"/>
      <c r="E42" s="38"/>
      <c r="F42" s="38"/>
      <c r="G42" s="38"/>
      <c r="H42" s="38"/>
      <c r="I42" s="38"/>
    </row>
    <row r="43" spans="2:9" x14ac:dyDescent="0.25">
      <c r="B43" s="27"/>
    </row>
    <row r="44" spans="2:9" x14ac:dyDescent="0.25">
      <c r="B44" s="27"/>
    </row>
    <row r="45" spans="2:9" x14ac:dyDescent="0.25">
      <c r="B45" s="27"/>
    </row>
    <row r="46" spans="2:9" x14ac:dyDescent="0.25">
      <c r="B46" s="27"/>
    </row>
    <row r="47" spans="2:9" x14ac:dyDescent="0.25">
      <c r="B47" s="27"/>
    </row>
    <row r="48" spans="2:9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V55"/>
  <sheetViews>
    <sheetView workbookViewId="0">
      <selection activeCell="D5" sqref="D5"/>
    </sheetView>
  </sheetViews>
  <sheetFormatPr defaultRowHeight="13.2" x14ac:dyDescent="0.25"/>
  <cols>
    <col min="1" max="1" width="4.88671875" customWidth="1"/>
    <col min="2" max="2" width="10.109375" customWidth="1"/>
    <col min="3" max="3" width="9.44140625" customWidth="1"/>
    <col min="4" max="4" width="11.88671875" customWidth="1"/>
    <col min="7" max="7" width="10" customWidth="1"/>
    <col min="17" max="17" width="11" customWidth="1"/>
  </cols>
  <sheetData>
    <row r="3" spans="1:22" x14ac:dyDescent="0.25">
      <c r="B3" t="s">
        <v>68</v>
      </c>
      <c r="C3" s="32">
        <f>Q8-'Prior day'!Q8</f>
        <v>0</v>
      </c>
    </row>
    <row r="5" spans="1:22" x14ac:dyDescent="0.25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5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39.6" x14ac:dyDescent="0.25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5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Model!K8</f>
        <v>30</v>
      </c>
      <c r="L8" s="19">
        <f>Model!L8</f>
        <v>39.417833333333334</v>
      </c>
      <c r="M8" s="15">
        <f>'Prior day'!M8</f>
        <v>5.4794520547945206E-3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5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5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5">
      <c r="B12" s="27"/>
      <c r="C12" s="28"/>
      <c r="E12" s="30"/>
      <c r="F12" s="34"/>
      <c r="G12" s="32"/>
    </row>
    <row r="13" spans="1:22" x14ac:dyDescent="0.25">
      <c r="B13" s="27"/>
      <c r="C13" s="28"/>
      <c r="E13" s="30"/>
      <c r="F13" s="34"/>
      <c r="G13" s="32"/>
    </row>
    <row r="14" spans="1:22" x14ac:dyDescent="0.25">
      <c r="B14" s="27"/>
      <c r="C14" s="28"/>
      <c r="E14" s="30"/>
      <c r="F14" s="34"/>
      <c r="G14" s="32"/>
    </row>
    <row r="15" spans="1:22" x14ac:dyDescent="0.25">
      <c r="B15" s="27"/>
      <c r="C15" s="28"/>
      <c r="E15" s="30"/>
      <c r="F15" s="34"/>
      <c r="G15" s="32"/>
    </row>
    <row r="16" spans="1:22" x14ac:dyDescent="0.25">
      <c r="B16" s="27"/>
      <c r="C16" s="28"/>
      <c r="E16" s="30"/>
      <c r="F16" s="34"/>
      <c r="G16" s="32"/>
    </row>
    <row r="17" spans="2:7" x14ac:dyDescent="0.25">
      <c r="B17" s="27"/>
      <c r="C17" s="28"/>
      <c r="E17" s="30"/>
      <c r="F17" s="34"/>
      <c r="G17" s="32"/>
    </row>
    <row r="18" spans="2:7" x14ac:dyDescent="0.25">
      <c r="B18" s="27"/>
      <c r="C18" s="28"/>
      <c r="E18" s="30"/>
      <c r="F18" s="34"/>
      <c r="G18" s="32"/>
    </row>
    <row r="19" spans="2:7" x14ac:dyDescent="0.25">
      <c r="B19" s="27"/>
      <c r="C19" s="28"/>
      <c r="E19" s="30"/>
      <c r="F19" s="34"/>
      <c r="G19" s="32"/>
    </row>
    <row r="20" spans="2:7" x14ac:dyDescent="0.25">
      <c r="B20" s="27"/>
      <c r="C20" s="28"/>
      <c r="E20" s="30"/>
      <c r="F20" s="34"/>
      <c r="G20" s="32"/>
    </row>
    <row r="21" spans="2:7" x14ac:dyDescent="0.25">
      <c r="B21" s="27"/>
      <c r="C21" s="28"/>
      <c r="E21" s="30"/>
      <c r="F21" s="34"/>
      <c r="G21" s="32"/>
    </row>
    <row r="22" spans="2:7" x14ac:dyDescent="0.25">
      <c r="B22" s="27"/>
      <c r="C22" s="28"/>
      <c r="E22" s="30"/>
      <c r="F22" s="34"/>
      <c r="G22" s="32"/>
    </row>
    <row r="23" spans="2:7" x14ac:dyDescent="0.25">
      <c r="B23" s="27"/>
      <c r="C23" s="28"/>
      <c r="E23" s="30"/>
      <c r="F23" s="34"/>
      <c r="G23" s="32"/>
    </row>
    <row r="24" spans="2:7" x14ac:dyDescent="0.25">
      <c r="B24" s="27"/>
      <c r="C24" s="28"/>
      <c r="E24" s="30"/>
      <c r="F24" s="34"/>
      <c r="G24" s="32"/>
    </row>
    <row r="25" spans="2:7" x14ac:dyDescent="0.25">
      <c r="B25" s="27"/>
      <c r="C25" s="28"/>
      <c r="E25" s="30"/>
      <c r="F25" s="34"/>
      <c r="G25" s="32"/>
    </row>
    <row r="26" spans="2:7" x14ac:dyDescent="0.25">
      <c r="B26" s="27"/>
      <c r="C26" s="28"/>
      <c r="E26" s="30"/>
      <c r="F26" s="34"/>
      <c r="G26" s="32"/>
    </row>
    <row r="27" spans="2:7" x14ac:dyDescent="0.25">
      <c r="B27" s="27"/>
      <c r="C27" s="28"/>
      <c r="E27" s="30"/>
      <c r="F27" s="34"/>
      <c r="G27" s="32"/>
    </row>
    <row r="28" spans="2:7" x14ac:dyDescent="0.25">
      <c r="B28" s="27"/>
      <c r="C28" s="28"/>
      <c r="E28" s="30"/>
      <c r="F28" s="34"/>
      <c r="G28" s="32"/>
    </row>
    <row r="29" spans="2:7" x14ac:dyDescent="0.25">
      <c r="B29" s="27"/>
      <c r="C29" s="28"/>
      <c r="E29" s="30"/>
      <c r="F29" s="34"/>
      <c r="G29" s="32"/>
    </row>
    <row r="30" spans="2:7" x14ac:dyDescent="0.25">
      <c r="B30" s="27"/>
      <c r="C30" s="28"/>
      <c r="E30" s="30"/>
      <c r="F30" s="34"/>
      <c r="G30" s="32"/>
    </row>
    <row r="31" spans="2:7" x14ac:dyDescent="0.25">
      <c r="B31" s="27"/>
      <c r="C31" s="28"/>
      <c r="E31" s="30"/>
      <c r="F31" s="34"/>
      <c r="G31" s="32"/>
    </row>
    <row r="32" spans="2:7" x14ac:dyDescent="0.25">
      <c r="B32" s="27"/>
      <c r="C32" s="28"/>
      <c r="E32" s="30"/>
      <c r="F32" s="34"/>
      <c r="G32" s="32"/>
    </row>
    <row r="33" spans="2:9" x14ac:dyDescent="0.25">
      <c r="B33" s="27"/>
      <c r="C33" s="28"/>
      <c r="D33" s="38"/>
      <c r="E33" s="39"/>
      <c r="F33" s="40"/>
      <c r="G33" s="41"/>
      <c r="H33" s="38"/>
      <c r="I33" s="38"/>
    </row>
    <row r="34" spans="2:9" x14ac:dyDescent="0.25">
      <c r="B34" s="27"/>
      <c r="C34" s="28"/>
      <c r="D34" s="38"/>
      <c r="E34" s="39"/>
      <c r="F34" s="40"/>
      <c r="G34" s="41"/>
      <c r="H34" s="38"/>
      <c r="I34" s="38"/>
    </row>
    <row r="35" spans="2:9" x14ac:dyDescent="0.25">
      <c r="B35" s="27"/>
      <c r="C35" s="28"/>
      <c r="D35" s="38"/>
      <c r="E35" s="39"/>
      <c r="F35" s="40"/>
      <c r="G35" s="41"/>
      <c r="H35" s="38"/>
      <c r="I35" s="38"/>
    </row>
    <row r="36" spans="2:9" x14ac:dyDescent="0.25">
      <c r="B36" s="27"/>
      <c r="C36" s="28"/>
      <c r="D36" s="38"/>
      <c r="E36" s="39"/>
      <c r="F36" s="40"/>
      <c r="G36" s="41"/>
      <c r="H36" s="38"/>
      <c r="I36" s="38"/>
    </row>
    <row r="37" spans="2:9" x14ac:dyDescent="0.25">
      <c r="B37" s="27"/>
      <c r="C37" s="28"/>
      <c r="D37" s="38"/>
      <c r="E37" s="39"/>
      <c r="F37" s="40"/>
      <c r="G37" s="41"/>
      <c r="H37" s="38"/>
      <c r="I37" s="38"/>
    </row>
    <row r="38" spans="2:9" x14ac:dyDescent="0.25">
      <c r="B38" s="27"/>
      <c r="D38" s="38"/>
      <c r="E38" s="39"/>
      <c r="F38" s="40"/>
      <c r="G38" s="41"/>
      <c r="H38" s="38"/>
      <c r="I38" s="38"/>
    </row>
    <row r="39" spans="2:9" x14ac:dyDescent="0.25">
      <c r="B39" s="27"/>
      <c r="D39" s="38"/>
      <c r="E39" s="38"/>
      <c r="F39" s="38"/>
      <c r="G39" s="38"/>
      <c r="H39" s="38"/>
      <c r="I39" s="38"/>
    </row>
    <row r="40" spans="2:9" x14ac:dyDescent="0.25">
      <c r="B40" s="27"/>
      <c r="D40" s="38"/>
      <c r="E40" s="38"/>
      <c r="F40" s="38"/>
      <c r="G40" s="38"/>
      <c r="H40" s="38"/>
      <c r="I40" s="38"/>
    </row>
    <row r="41" spans="2:9" x14ac:dyDescent="0.25">
      <c r="B41" s="27"/>
      <c r="D41" s="38"/>
      <c r="E41" s="38"/>
      <c r="F41" s="38"/>
      <c r="G41" s="38"/>
      <c r="H41" s="38"/>
      <c r="I41" s="38"/>
    </row>
    <row r="42" spans="2:9" x14ac:dyDescent="0.25">
      <c r="B42" s="27"/>
      <c r="D42" s="38"/>
      <c r="E42" s="38"/>
      <c r="F42" s="38"/>
      <c r="G42" s="38"/>
      <c r="H42" s="38"/>
      <c r="I42" s="38"/>
    </row>
    <row r="43" spans="2:9" x14ac:dyDescent="0.25">
      <c r="B43" s="27"/>
    </row>
    <row r="44" spans="2:9" x14ac:dyDescent="0.25">
      <c r="B44" s="27"/>
    </row>
    <row r="45" spans="2:9" x14ac:dyDescent="0.25">
      <c r="B45" s="27"/>
    </row>
    <row r="46" spans="2:9" x14ac:dyDescent="0.25">
      <c r="B46" s="27"/>
    </row>
    <row r="47" spans="2:9" x14ac:dyDescent="0.25">
      <c r="B47" s="27"/>
    </row>
    <row r="48" spans="2:9" x14ac:dyDescent="0.25">
      <c r="B48" s="27"/>
    </row>
    <row r="49" spans="2:2" x14ac:dyDescent="0.25">
      <c r="B49" s="27"/>
    </row>
    <row r="50" spans="2:2" x14ac:dyDescent="0.25">
      <c r="B50" s="27"/>
    </row>
    <row r="51" spans="2:2" x14ac:dyDescent="0.25">
      <c r="B51" s="27"/>
    </row>
    <row r="52" spans="2:2" x14ac:dyDescent="0.25">
      <c r="B52" s="27"/>
    </row>
    <row r="53" spans="2:2" x14ac:dyDescent="0.25">
      <c r="B53" s="27"/>
    </row>
    <row r="54" spans="2:2" x14ac:dyDescent="0.25">
      <c r="B54" s="27"/>
    </row>
    <row r="55" spans="2:2" x14ac:dyDescent="0.25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259"/>
  <sheetViews>
    <sheetView workbookViewId="0">
      <selection activeCell="G7" sqref="G7"/>
    </sheetView>
  </sheetViews>
  <sheetFormatPr defaultColWidth="9.109375" defaultRowHeight="13.2" x14ac:dyDescent="0.25"/>
  <cols>
    <col min="1" max="1" width="12.5546875" style="60" customWidth="1"/>
    <col min="2" max="3" width="9.109375" style="60"/>
    <col min="4" max="4" width="14.33203125" style="60" customWidth="1"/>
    <col min="5" max="9" width="9.109375" style="60"/>
    <col min="10" max="10" width="9.44140625" style="62" customWidth="1"/>
    <col min="11" max="56" width="9.109375" style="60"/>
    <col min="57" max="57" width="9.44140625" style="62" customWidth="1"/>
    <col min="58" max="16384" width="9.109375" style="60"/>
  </cols>
  <sheetData>
    <row r="1" spans="1:58" x14ac:dyDescent="0.25">
      <c r="A1" s="55" t="s">
        <v>23</v>
      </c>
      <c r="B1" s="56" t="s">
        <v>24</v>
      </c>
      <c r="C1" s="57"/>
      <c r="D1" s="58">
        <v>36921</v>
      </c>
      <c r="E1" s="59"/>
      <c r="I1" s="61"/>
    </row>
    <row r="2" spans="1:58" x14ac:dyDescent="0.25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5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5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ht="13.8" x14ac:dyDescent="0.3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ht="13.8" x14ac:dyDescent="0.3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5">
      <c r="A7" s="73">
        <v>36922</v>
      </c>
      <c r="B7" s="74">
        <v>39.549999999999997</v>
      </c>
      <c r="C7" s="74">
        <v>40.15</v>
      </c>
      <c r="D7" s="74">
        <v>40.75</v>
      </c>
      <c r="E7" s="69"/>
      <c r="F7" s="74">
        <v>28.65</v>
      </c>
      <c r="G7" s="74">
        <v>28.95</v>
      </c>
      <c r="H7" s="74">
        <v>29.25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0.30499999999999999</v>
      </c>
      <c r="X7" s="75">
        <v>0.61</v>
      </c>
      <c r="Y7" s="75">
        <v>0.91500000000000004</v>
      </c>
      <c r="AA7" s="75">
        <v>0.4</v>
      </c>
      <c r="AB7" s="75">
        <v>0.8</v>
      </c>
      <c r="AC7" s="75">
        <v>1.2</v>
      </c>
      <c r="AE7" s="75">
        <v>-0.75</v>
      </c>
      <c r="AF7" s="75">
        <v>2.75</v>
      </c>
      <c r="AG7" s="75">
        <v>0.75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5">
      <c r="A8" s="73">
        <v>36923</v>
      </c>
      <c r="B8" s="74">
        <v>40.4</v>
      </c>
      <c r="C8" s="74">
        <v>41</v>
      </c>
      <c r="D8" s="74">
        <v>41.6</v>
      </c>
      <c r="E8" s="69"/>
      <c r="F8" s="74">
        <v>33.700000000000003</v>
      </c>
      <c r="G8" s="74">
        <v>34</v>
      </c>
      <c r="H8" s="74">
        <v>34.299999999999997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0.28937499999999999</v>
      </c>
      <c r="X8" s="75">
        <v>0.57874999999999999</v>
      </c>
      <c r="Y8" s="75">
        <v>0.86812500000000004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ht="13.8" x14ac:dyDescent="0.3">
      <c r="A9" s="73">
        <v>36924</v>
      </c>
      <c r="B9" s="74">
        <v>40.4</v>
      </c>
      <c r="C9" s="74">
        <v>41</v>
      </c>
      <c r="D9" s="74">
        <v>41.6</v>
      </c>
      <c r="E9" s="69"/>
      <c r="F9" s="74">
        <v>33.700000000000003</v>
      </c>
      <c r="G9" s="74">
        <v>34</v>
      </c>
      <c r="H9" s="74">
        <v>34.299999999999997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0.21437500000000001</v>
      </c>
      <c r="X9" s="75">
        <v>0.42875000000000002</v>
      </c>
      <c r="Y9" s="75">
        <v>0.64312499999999995</v>
      </c>
      <c r="AA9" s="75">
        <v>0.4</v>
      </c>
      <c r="AB9" s="75">
        <v>0.8</v>
      </c>
      <c r="AC9" s="75">
        <v>1.2</v>
      </c>
      <c r="AE9" s="75">
        <v>-0.25</v>
      </c>
      <c r="AF9" s="75">
        <v>1.2</v>
      </c>
      <c r="AG9" s="75">
        <v>0.3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ht="13.8" x14ac:dyDescent="0.3">
      <c r="A10" s="73">
        <v>36925</v>
      </c>
      <c r="B10" s="74">
        <v>36.4</v>
      </c>
      <c r="C10" s="74">
        <v>37</v>
      </c>
      <c r="D10" s="74">
        <v>37.6</v>
      </c>
      <c r="E10" s="69"/>
      <c r="F10" s="74">
        <v>33.700000000000003</v>
      </c>
      <c r="G10" s="74">
        <v>34</v>
      </c>
      <c r="H10" s="74">
        <v>34.299999999999997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0.21437500000000001</v>
      </c>
      <c r="X10" s="75">
        <v>0.42875000000000002</v>
      </c>
      <c r="Y10" s="75">
        <v>0.64312499999999995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1.3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ht="13.8" x14ac:dyDescent="0.3">
      <c r="A11" s="73">
        <v>36926</v>
      </c>
      <c r="B11" s="74">
        <v>36.4</v>
      </c>
      <c r="C11" s="74">
        <v>37</v>
      </c>
      <c r="D11" s="74">
        <v>37.6</v>
      </c>
      <c r="E11" s="69"/>
      <c r="F11" s="74">
        <v>33.700000000000003</v>
      </c>
      <c r="G11" s="74">
        <v>34</v>
      </c>
      <c r="H11" s="74">
        <v>34.299999999999997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0.25968750000000002</v>
      </c>
      <c r="X11" s="75">
        <v>0.51937500000000003</v>
      </c>
      <c r="Y11" s="75">
        <v>0.77906249999999999</v>
      </c>
      <c r="AA11" s="75">
        <v>0.4</v>
      </c>
      <c r="AB11" s="75">
        <v>0.8</v>
      </c>
      <c r="AC11" s="75">
        <v>1.2</v>
      </c>
      <c r="AE11" s="75">
        <v>-0.25</v>
      </c>
      <c r="AF11" s="75">
        <v>2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ht="13.8" x14ac:dyDescent="0.3">
      <c r="A12" s="73">
        <v>36927</v>
      </c>
      <c r="B12" s="74">
        <v>43.65</v>
      </c>
      <c r="C12" s="74">
        <v>44.25</v>
      </c>
      <c r="D12" s="74">
        <v>44.85</v>
      </c>
      <c r="E12" s="69"/>
      <c r="F12" s="74">
        <v>33.700000000000003</v>
      </c>
      <c r="G12" s="74">
        <v>34</v>
      </c>
      <c r="H12" s="74">
        <v>34.299999999999997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0.32874999999999999</v>
      </c>
      <c r="X12" s="75">
        <v>0.65749999999999997</v>
      </c>
      <c r="Y12" s="75">
        <v>0.98624999999999996</v>
      </c>
      <c r="AA12" s="75">
        <v>0.4</v>
      </c>
      <c r="AB12" s="75">
        <v>0.8</v>
      </c>
      <c r="AC12" s="75">
        <v>1.2</v>
      </c>
      <c r="AE12" s="75">
        <v>-0.35</v>
      </c>
      <c r="AF12" s="75">
        <v>2.5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ht="13.8" x14ac:dyDescent="0.3">
      <c r="A13" s="73">
        <v>36928</v>
      </c>
      <c r="B13" s="74">
        <v>43.65</v>
      </c>
      <c r="C13" s="74">
        <v>44.25</v>
      </c>
      <c r="D13" s="74">
        <v>44.85</v>
      </c>
      <c r="E13" s="69"/>
      <c r="F13" s="74">
        <v>33.700000000000003</v>
      </c>
      <c r="G13" s="74">
        <v>34</v>
      </c>
      <c r="H13" s="74">
        <v>34.299999999999997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0.3725</v>
      </c>
      <c r="X13" s="75">
        <v>0.745</v>
      </c>
      <c r="Y13" s="75">
        <v>1.1174999999999999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</v>
      </c>
      <c r="AG13" s="75">
        <v>0.5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ht="13.8" x14ac:dyDescent="0.3">
      <c r="A14" s="73">
        <v>36929</v>
      </c>
      <c r="B14" s="74">
        <v>43.65</v>
      </c>
      <c r="C14" s="74">
        <v>44.25</v>
      </c>
      <c r="D14" s="74">
        <v>44.85</v>
      </c>
      <c r="E14" s="69"/>
      <c r="F14" s="74">
        <v>33.700000000000003</v>
      </c>
      <c r="G14" s="74">
        <v>34</v>
      </c>
      <c r="H14" s="74">
        <v>34.299999999999997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0.36312499999999998</v>
      </c>
      <c r="X14" s="75">
        <v>0.72624999999999995</v>
      </c>
      <c r="Y14" s="75">
        <v>1.089375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ht="13.8" x14ac:dyDescent="0.3">
      <c r="A15" s="73">
        <v>36930</v>
      </c>
      <c r="B15" s="74">
        <v>43.65</v>
      </c>
      <c r="C15" s="74">
        <v>44.25</v>
      </c>
      <c r="D15" s="74">
        <v>44.85</v>
      </c>
      <c r="E15" s="69"/>
      <c r="F15" s="74">
        <v>33.700000000000003</v>
      </c>
      <c r="G15" s="74">
        <v>34</v>
      </c>
      <c r="H15" s="74">
        <v>34.299999999999997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0.26187500000000002</v>
      </c>
      <c r="X15" s="75">
        <v>0.52375000000000005</v>
      </c>
      <c r="Y15" s="75">
        <v>0.78562500000000002</v>
      </c>
      <c r="AA15" s="75">
        <v>0.4</v>
      </c>
      <c r="AB15" s="75">
        <v>0.8</v>
      </c>
      <c r="AC15" s="75">
        <v>1.2</v>
      </c>
      <c r="AE15" s="75">
        <v>-0.35</v>
      </c>
      <c r="AF15" s="75">
        <v>1.9</v>
      </c>
      <c r="AG15" s="75">
        <v>0.3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ht="13.8" x14ac:dyDescent="0.3">
      <c r="A16" s="73">
        <v>36931</v>
      </c>
      <c r="B16" s="74">
        <v>43.65</v>
      </c>
      <c r="C16" s="74">
        <v>44.25</v>
      </c>
      <c r="D16" s="74">
        <v>44.85</v>
      </c>
      <c r="E16" s="69"/>
      <c r="F16" s="74">
        <v>33.700000000000003</v>
      </c>
      <c r="G16" s="74">
        <v>34</v>
      </c>
      <c r="H16" s="74">
        <v>34.299999999999997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0.1915625</v>
      </c>
      <c r="X16" s="75">
        <v>0.38312499999999999</v>
      </c>
      <c r="Y16" s="75">
        <v>0.57468750000000002</v>
      </c>
      <c r="AA16" s="75">
        <v>0.4</v>
      </c>
      <c r="AB16" s="75">
        <v>0.8</v>
      </c>
      <c r="AC16" s="75">
        <v>1.2</v>
      </c>
      <c r="AE16" s="75">
        <v>-0.25</v>
      </c>
      <c r="AF16" s="75">
        <v>1.75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ht="13.8" x14ac:dyDescent="0.3">
      <c r="A17" s="73">
        <v>36932</v>
      </c>
      <c r="B17" s="74">
        <v>36.4</v>
      </c>
      <c r="C17" s="74">
        <v>37</v>
      </c>
      <c r="D17" s="74">
        <v>37.6</v>
      </c>
      <c r="E17" s="69"/>
      <c r="F17" s="74">
        <v>33.700000000000003</v>
      </c>
      <c r="G17" s="74">
        <v>34</v>
      </c>
      <c r="H17" s="74">
        <v>34.299999999999997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0.1915625</v>
      </c>
      <c r="X17" s="75">
        <v>0.38312499999999999</v>
      </c>
      <c r="Y17" s="75">
        <v>0.57468750000000002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ht="13.8" x14ac:dyDescent="0.3">
      <c r="A18" s="73">
        <v>36933</v>
      </c>
      <c r="B18" s="74">
        <v>36.4</v>
      </c>
      <c r="C18" s="74">
        <v>37</v>
      </c>
      <c r="D18" s="74">
        <v>37.6</v>
      </c>
      <c r="E18" s="69"/>
      <c r="F18" s="74">
        <v>33.700000000000003</v>
      </c>
      <c r="G18" s="74">
        <v>34</v>
      </c>
      <c r="H18" s="74">
        <v>34.299999999999997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0.19218750000000001</v>
      </c>
      <c r="X18" s="75">
        <v>0.38437500000000002</v>
      </c>
      <c r="Y18" s="75">
        <v>0.57656249999999998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0.35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ht="13.8" x14ac:dyDescent="0.3">
      <c r="A19" s="73">
        <v>36934</v>
      </c>
      <c r="B19" s="74">
        <v>43.65</v>
      </c>
      <c r="C19" s="74">
        <v>44.25</v>
      </c>
      <c r="D19" s="74">
        <v>44.85</v>
      </c>
      <c r="E19" s="69"/>
      <c r="F19" s="74">
        <v>33.700000000000003</v>
      </c>
      <c r="G19" s="74">
        <v>34</v>
      </c>
      <c r="H19" s="74">
        <v>34.299999999999997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0.22062499999999999</v>
      </c>
      <c r="X19" s="75">
        <v>0.44124999999999998</v>
      </c>
      <c r="Y19" s="75">
        <v>0.66187499999999999</v>
      </c>
      <c r="AA19" s="75">
        <v>0.4</v>
      </c>
      <c r="AB19" s="75">
        <v>0.8</v>
      </c>
      <c r="AC19" s="75">
        <v>1.2</v>
      </c>
      <c r="AE19" s="75">
        <v>-0.75</v>
      </c>
      <c r="AF19" s="75">
        <v>2</v>
      </c>
      <c r="AG19" s="75">
        <v>0.75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ht="13.8" x14ac:dyDescent="0.3">
      <c r="A20" s="73">
        <v>36935</v>
      </c>
      <c r="B20" s="74">
        <v>43.65</v>
      </c>
      <c r="C20" s="74">
        <v>44.25</v>
      </c>
      <c r="D20" s="74">
        <v>44.85</v>
      </c>
      <c r="E20" s="69"/>
      <c r="F20" s="74">
        <v>33.700000000000003</v>
      </c>
      <c r="G20" s="74">
        <v>34</v>
      </c>
      <c r="H20" s="74">
        <v>34.299999999999997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0.22062499999999999</v>
      </c>
      <c r="X20" s="75">
        <v>0.44124999999999998</v>
      </c>
      <c r="Y20" s="75">
        <v>0.66187499999999999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ht="13.8" x14ac:dyDescent="0.3">
      <c r="A21" s="73">
        <v>36936</v>
      </c>
      <c r="B21" s="74">
        <v>43.65</v>
      </c>
      <c r="C21" s="74">
        <v>44.25</v>
      </c>
      <c r="D21" s="74">
        <v>44.85</v>
      </c>
      <c r="E21" s="69"/>
      <c r="F21" s="74">
        <v>33.700000000000003</v>
      </c>
      <c r="G21" s="74">
        <v>34</v>
      </c>
      <c r="H21" s="74">
        <v>34.299999999999997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0.18312500000000001</v>
      </c>
      <c r="X21" s="75">
        <v>0.36625000000000002</v>
      </c>
      <c r="Y21" s="75">
        <v>0.54937499999999995</v>
      </c>
      <c r="AA21" s="75">
        <v>0.06</v>
      </c>
      <c r="AB21" s="75">
        <v>0.12</v>
      </c>
      <c r="AC21" s="75">
        <v>0.18</v>
      </c>
      <c r="AE21" s="75">
        <v>-0.25</v>
      </c>
      <c r="AF21" s="75">
        <v>1.4</v>
      </c>
      <c r="AG21" s="75">
        <v>0.3</v>
      </c>
      <c r="AI21" s="75">
        <v>-0.15</v>
      </c>
      <c r="AJ21" s="75">
        <v>0.5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ht="13.8" x14ac:dyDescent="0.3">
      <c r="A22" s="73">
        <v>36937</v>
      </c>
      <c r="B22" s="74">
        <v>43.65</v>
      </c>
      <c r="C22" s="74">
        <v>44.25</v>
      </c>
      <c r="D22" s="74">
        <v>44.85</v>
      </c>
      <c r="E22" s="69"/>
      <c r="F22" s="74">
        <v>33.700000000000003</v>
      </c>
      <c r="G22" s="74">
        <v>34</v>
      </c>
      <c r="H22" s="74">
        <v>34.299999999999997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0.18312500000000001</v>
      </c>
      <c r="X22" s="75">
        <v>0.36625000000000002</v>
      </c>
      <c r="Y22" s="75">
        <v>0.54937499999999995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ht="13.8" x14ac:dyDescent="0.3">
      <c r="A23" s="73">
        <v>36938</v>
      </c>
      <c r="B23" s="74">
        <v>43.65</v>
      </c>
      <c r="C23" s="74">
        <v>44.25</v>
      </c>
      <c r="D23" s="74">
        <v>44.85</v>
      </c>
      <c r="E23" s="69"/>
      <c r="F23" s="74">
        <v>33.700000000000003</v>
      </c>
      <c r="G23" s="74">
        <v>34</v>
      </c>
      <c r="H23" s="74">
        <v>34.299999999999997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0.19218750000000001</v>
      </c>
      <c r="X23" s="75">
        <v>0.38437500000000002</v>
      </c>
      <c r="Y23" s="75">
        <v>0.57656249999999998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1.5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ht="13.8" x14ac:dyDescent="0.3">
      <c r="A24" s="73">
        <v>36939</v>
      </c>
      <c r="B24" s="74">
        <v>36.4</v>
      </c>
      <c r="C24" s="74">
        <v>37</v>
      </c>
      <c r="D24" s="74">
        <v>37.6</v>
      </c>
      <c r="E24" s="69"/>
      <c r="F24" s="74">
        <v>33.700000000000003</v>
      </c>
      <c r="G24" s="74">
        <v>34</v>
      </c>
      <c r="H24" s="74">
        <v>34.299999999999997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0.233125</v>
      </c>
      <c r="X24" s="75">
        <v>0.46625</v>
      </c>
      <c r="Y24" s="75">
        <v>0.69937499999999997</v>
      </c>
      <c r="AA24" s="75">
        <v>0.06</v>
      </c>
      <c r="AB24" s="75">
        <v>0.12</v>
      </c>
      <c r="AC24" s="75">
        <v>0.18</v>
      </c>
      <c r="AE24" s="75">
        <v>-0.35</v>
      </c>
      <c r="AF24" s="75">
        <v>3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ht="13.8" x14ac:dyDescent="0.3">
      <c r="A25" s="73">
        <v>36940</v>
      </c>
      <c r="B25" s="74">
        <v>36.4</v>
      </c>
      <c r="C25" s="74">
        <v>37</v>
      </c>
      <c r="D25" s="74">
        <v>37.6</v>
      </c>
      <c r="E25" s="69"/>
      <c r="F25" s="74">
        <v>33.700000000000003</v>
      </c>
      <c r="G25" s="74">
        <v>34</v>
      </c>
      <c r="H25" s="74">
        <v>34.299999999999997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0.26937499999999998</v>
      </c>
      <c r="X25" s="75">
        <v>0.53874999999999995</v>
      </c>
      <c r="Y25" s="75">
        <v>0.80812499999999998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0.5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ht="13.8" x14ac:dyDescent="0.3">
      <c r="A26" s="73">
        <v>36941</v>
      </c>
      <c r="B26" s="74">
        <v>43.65</v>
      </c>
      <c r="C26" s="74">
        <v>44.25</v>
      </c>
      <c r="D26" s="74">
        <v>44.85</v>
      </c>
      <c r="E26" s="69"/>
      <c r="F26" s="74">
        <v>33.700000000000003</v>
      </c>
      <c r="G26" s="74">
        <v>34</v>
      </c>
      <c r="H26" s="74">
        <v>34.299999999999997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0.26937499999999998</v>
      </c>
      <c r="X26" s="75">
        <v>0.53874999999999995</v>
      </c>
      <c r="Y26" s="75">
        <v>0.80812499999999998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ht="13.8" x14ac:dyDescent="0.3">
      <c r="A27" s="73">
        <v>36942</v>
      </c>
      <c r="B27" s="74">
        <v>43.65</v>
      </c>
      <c r="C27" s="74">
        <v>44.25</v>
      </c>
      <c r="D27" s="74">
        <v>44.85</v>
      </c>
      <c r="E27" s="69"/>
      <c r="F27" s="74">
        <v>33.700000000000003</v>
      </c>
      <c r="G27" s="74">
        <v>34</v>
      </c>
      <c r="H27" s="74">
        <v>34.299999999999997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0.19968749999999999</v>
      </c>
      <c r="X27" s="75">
        <v>0.39937499999999998</v>
      </c>
      <c r="Y27" s="75">
        <v>0.59906250000000005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1.2</v>
      </c>
      <c r="AG27" s="75">
        <v>0.3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ht="13.8" x14ac:dyDescent="0.3">
      <c r="A28" s="73">
        <v>36943</v>
      </c>
      <c r="B28" s="74">
        <v>43.65</v>
      </c>
      <c r="C28" s="74">
        <v>44.25</v>
      </c>
      <c r="D28" s="74">
        <v>44.85</v>
      </c>
      <c r="E28" s="69"/>
      <c r="F28" s="74">
        <v>33.700000000000003</v>
      </c>
      <c r="G28" s="74">
        <v>34</v>
      </c>
      <c r="H28" s="74">
        <v>34.299999999999997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0.1746875</v>
      </c>
      <c r="X28" s="75">
        <v>0.34937499999999999</v>
      </c>
      <c r="Y28" s="75">
        <v>0.52406249999999999</v>
      </c>
      <c r="AA28" s="75">
        <v>0.06</v>
      </c>
      <c r="AB28" s="75">
        <v>0.12</v>
      </c>
      <c r="AC28" s="75">
        <v>0.18</v>
      </c>
      <c r="AE28" s="75">
        <v>-0.25</v>
      </c>
      <c r="AF28" s="75">
        <v>1.3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ht="13.8" x14ac:dyDescent="0.3">
      <c r="A29" s="73">
        <v>36944</v>
      </c>
      <c r="B29" s="74">
        <v>43.65</v>
      </c>
      <c r="C29" s="74">
        <v>44.25</v>
      </c>
      <c r="D29" s="74">
        <v>44.85</v>
      </c>
      <c r="E29" s="69"/>
      <c r="F29" s="74">
        <v>33.700000000000003</v>
      </c>
      <c r="G29" s="74">
        <v>34</v>
      </c>
      <c r="H29" s="74">
        <v>34.299999999999997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0.1746875</v>
      </c>
      <c r="X29" s="75">
        <v>0.34937499999999999</v>
      </c>
      <c r="Y29" s="75">
        <v>0.52406249999999999</v>
      </c>
      <c r="AA29" s="75">
        <v>5.7623999999999995E-2</v>
      </c>
      <c r="AB29" s="75">
        <v>0.11524799999999999</v>
      </c>
      <c r="AC29" s="75">
        <v>0.17287199999999997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ht="13.8" x14ac:dyDescent="0.3">
      <c r="A30" s="73">
        <v>36945</v>
      </c>
      <c r="B30" s="74">
        <v>43.65</v>
      </c>
      <c r="C30" s="74">
        <v>44.25</v>
      </c>
      <c r="D30" s="74">
        <v>44.85</v>
      </c>
      <c r="E30" s="69"/>
      <c r="F30" s="74">
        <v>33.700000000000003</v>
      </c>
      <c r="G30" s="74">
        <v>34</v>
      </c>
      <c r="H30" s="74">
        <v>34.299999999999997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0.17531250000000001</v>
      </c>
      <c r="X30" s="75">
        <v>0.35062500000000002</v>
      </c>
      <c r="Y30" s="75">
        <v>0.52593749999999995</v>
      </c>
      <c r="AA30" s="75">
        <v>0.06</v>
      </c>
      <c r="AB30" s="75">
        <v>0.12</v>
      </c>
      <c r="AC30" s="75">
        <v>0.18</v>
      </c>
      <c r="AE30" s="75">
        <v>-0.25</v>
      </c>
      <c r="AF30" s="75">
        <v>1.3</v>
      </c>
      <c r="AG30" s="75">
        <v>0.35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ht="13.8" x14ac:dyDescent="0.3">
      <c r="A31" s="73">
        <v>36946</v>
      </c>
      <c r="B31" s="74">
        <v>36.4</v>
      </c>
      <c r="C31" s="74">
        <v>37</v>
      </c>
      <c r="D31" s="74">
        <v>37.6</v>
      </c>
      <c r="E31" s="69"/>
      <c r="F31" s="74">
        <v>33.700000000000003</v>
      </c>
      <c r="G31" s="74">
        <v>34</v>
      </c>
      <c r="H31" s="74">
        <v>34.299999999999997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0.2159375</v>
      </c>
      <c r="X31" s="75">
        <v>0.43187500000000001</v>
      </c>
      <c r="Y31" s="75">
        <v>0.64781250000000001</v>
      </c>
      <c r="AA31" s="75">
        <v>0.06</v>
      </c>
      <c r="AB31" s="75">
        <v>0.12</v>
      </c>
      <c r="AC31" s="75">
        <v>0.18</v>
      </c>
      <c r="AE31" s="75">
        <v>-0.75</v>
      </c>
      <c r="AF31" s="75">
        <v>1.5</v>
      </c>
      <c r="AG31" s="75">
        <v>0.75</v>
      </c>
      <c r="AI31" s="75">
        <v>-0.15</v>
      </c>
      <c r="AJ31" s="75">
        <v>0.3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ht="13.8" x14ac:dyDescent="0.3">
      <c r="A32" s="73">
        <v>36947</v>
      </c>
      <c r="B32" s="74">
        <v>36.4</v>
      </c>
      <c r="C32" s="74">
        <v>37</v>
      </c>
      <c r="D32" s="74">
        <v>37.6</v>
      </c>
      <c r="E32" s="69"/>
      <c r="F32" s="74">
        <v>33.700000000000003</v>
      </c>
      <c r="G32" s="74">
        <v>34</v>
      </c>
      <c r="H32" s="74">
        <v>34.299999999999997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0.2159375</v>
      </c>
      <c r="X32" s="75">
        <v>0.43187500000000001</v>
      </c>
      <c r="Y32" s="75">
        <v>0.64781250000000001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5">
      <c r="A33" s="73">
        <v>36948</v>
      </c>
      <c r="B33" s="74">
        <v>43.65</v>
      </c>
      <c r="C33" s="74">
        <v>44.25</v>
      </c>
      <c r="D33" s="74">
        <v>44.85</v>
      </c>
      <c r="E33" s="69"/>
      <c r="F33" s="74">
        <v>33.700000000000003</v>
      </c>
      <c r="G33" s="74">
        <v>34</v>
      </c>
      <c r="H33" s="74">
        <v>34.299999999999997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0.1784375</v>
      </c>
      <c r="X33" s="75">
        <v>0.356875</v>
      </c>
      <c r="Y33" s="75">
        <v>0.53531249999999997</v>
      </c>
      <c r="AA33" s="75">
        <v>0.06</v>
      </c>
      <c r="AB33" s="75">
        <v>0.12</v>
      </c>
      <c r="AC33" s="75">
        <v>0.18</v>
      </c>
      <c r="AE33" s="75">
        <v>-0.25</v>
      </c>
      <c r="AF33" s="75">
        <v>1</v>
      </c>
      <c r="AG33" s="75">
        <v>0.3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5">
      <c r="A34" s="73">
        <v>36949</v>
      </c>
      <c r="B34" s="74">
        <v>43.65</v>
      </c>
      <c r="C34" s="74">
        <v>44.25</v>
      </c>
      <c r="D34" s="74">
        <v>44.85</v>
      </c>
      <c r="E34" s="69"/>
      <c r="F34" s="74">
        <v>33.700000000000003</v>
      </c>
      <c r="G34" s="74">
        <v>34</v>
      </c>
      <c r="H34" s="74">
        <v>34.299999999999997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0.1784375</v>
      </c>
      <c r="X34" s="75">
        <v>0.356875</v>
      </c>
      <c r="Y34" s="75">
        <v>0.53531249999999997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0.9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5">
      <c r="A35" s="73">
        <v>36950</v>
      </c>
      <c r="B35" s="74">
        <v>43.65</v>
      </c>
      <c r="C35" s="74">
        <v>44.25</v>
      </c>
      <c r="D35" s="74">
        <v>44.85</v>
      </c>
      <c r="E35" s="69"/>
      <c r="F35" s="74">
        <v>33.700000000000003</v>
      </c>
      <c r="G35" s="74">
        <v>34</v>
      </c>
      <c r="H35" s="74">
        <v>34.299999999999997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0.19093750000000001</v>
      </c>
      <c r="X35" s="75">
        <v>0.38187500000000002</v>
      </c>
      <c r="Y35" s="75">
        <v>0.57281249999999995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5">
      <c r="A36" s="73">
        <v>36951</v>
      </c>
      <c r="B36" s="74">
        <v>42.1</v>
      </c>
      <c r="C36" s="74">
        <v>42.5</v>
      </c>
      <c r="D36" s="74">
        <v>42.9</v>
      </c>
      <c r="E36" s="69"/>
      <c r="F36" s="74">
        <v>33.799999999999997</v>
      </c>
      <c r="G36" s="74">
        <v>34</v>
      </c>
      <c r="H36" s="74">
        <v>34.200000000000003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0.2238</v>
      </c>
      <c r="X36" s="75">
        <v>0.4476</v>
      </c>
      <c r="Y36" s="75">
        <v>0.6714</v>
      </c>
      <c r="AA36" s="75">
        <v>0.06</v>
      </c>
      <c r="AB36" s="75">
        <v>0.12</v>
      </c>
      <c r="AC36" s="75">
        <v>0.18</v>
      </c>
      <c r="AE36" s="75">
        <v>-0.35</v>
      </c>
      <c r="AF36" s="75">
        <v>1.2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5">
      <c r="A37" s="73">
        <v>36952</v>
      </c>
      <c r="B37" s="74">
        <v>42.1</v>
      </c>
      <c r="C37" s="74">
        <v>42.5</v>
      </c>
      <c r="D37" s="74">
        <v>42.9</v>
      </c>
      <c r="E37" s="69"/>
      <c r="F37" s="74">
        <v>33.799999999999997</v>
      </c>
      <c r="G37" s="74">
        <v>34</v>
      </c>
      <c r="H37" s="74">
        <v>34.200000000000003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0.2586</v>
      </c>
      <c r="X37" s="75">
        <v>0.51719999999999999</v>
      </c>
      <c r="Y37" s="75">
        <v>0.77580000000000005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1.5</v>
      </c>
      <c r="AG37" s="75">
        <v>0.5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5">
      <c r="A38" s="73">
        <v>36981</v>
      </c>
      <c r="B38" s="74">
        <v>42.1</v>
      </c>
      <c r="C38" s="74">
        <v>42.5</v>
      </c>
      <c r="D38" s="74">
        <v>42.9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0.2586</v>
      </c>
      <c r="X38" s="75">
        <v>0.51719999999999999</v>
      </c>
      <c r="Y38" s="75">
        <v>0.77580000000000005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5">
      <c r="A39" s="73">
        <v>36982</v>
      </c>
      <c r="B39" s="74">
        <v>41.5</v>
      </c>
      <c r="C39" s="74">
        <v>41.75</v>
      </c>
      <c r="D39" s="74">
        <v>42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0.19169999999999998</v>
      </c>
      <c r="X39" s="75">
        <v>0.38339999999999996</v>
      </c>
      <c r="Y39" s="75">
        <v>0.57509999999999994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0.9</v>
      </c>
      <c r="AG39" s="75">
        <v>0.3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5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0.16770000000000002</v>
      </c>
      <c r="X40" s="75">
        <v>0.33540000000000003</v>
      </c>
      <c r="Y40" s="75">
        <v>0.5031000000000001</v>
      </c>
      <c r="AA40" s="75">
        <v>0.06</v>
      </c>
      <c r="AB40" s="75">
        <v>0.12</v>
      </c>
      <c r="AC40" s="75">
        <v>0.18</v>
      </c>
      <c r="AE40" s="75">
        <v>-0.25</v>
      </c>
      <c r="AF40" s="75">
        <v>1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5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0.16770000000000002</v>
      </c>
      <c r="X41" s="75">
        <v>0.33540000000000003</v>
      </c>
      <c r="Y41" s="75">
        <v>0.5031000000000001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5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0.16830000000000001</v>
      </c>
      <c r="X42" s="75">
        <v>0.33660000000000001</v>
      </c>
      <c r="Y42" s="75">
        <v>0.50490000000000002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0.35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5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0.20730000000000001</v>
      </c>
      <c r="X43" s="75">
        <v>0.41460000000000002</v>
      </c>
      <c r="Y43" s="75">
        <v>0.62190000000000001</v>
      </c>
      <c r="AA43" s="75">
        <v>0.06</v>
      </c>
      <c r="AB43" s="75">
        <v>0.12</v>
      </c>
      <c r="AC43" s="75">
        <v>0.18</v>
      </c>
      <c r="AE43" s="75">
        <v>-0.75</v>
      </c>
      <c r="AF43" s="75">
        <v>1.5</v>
      </c>
      <c r="AG43" s="75">
        <v>0.75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5">
      <c r="A44" s="73">
        <v>37135</v>
      </c>
      <c r="B44" s="74">
        <v>42.3</v>
      </c>
      <c r="C44" s="74">
        <v>43</v>
      </c>
      <c r="D44" s="74">
        <v>43.7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0.20730000000000001</v>
      </c>
      <c r="X44" s="75">
        <v>0.41460000000000002</v>
      </c>
      <c r="Y44" s="75">
        <v>0.62190000000000001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5">
      <c r="A45" s="73">
        <v>37165</v>
      </c>
      <c r="B45" s="74">
        <v>40.950000000000003</v>
      </c>
      <c r="C45" s="74">
        <v>41.5</v>
      </c>
      <c r="D45" s="74">
        <v>42.05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0.17130000000000004</v>
      </c>
      <c r="X45" s="75">
        <v>0.34260000000000007</v>
      </c>
      <c r="Y45" s="75">
        <v>0.51390000000000013</v>
      </c>
      <c r="AA45" s="75">
        <v>0.06</v>
      </c>
      <c r="AB45" s="75">
        <v>0.12</v>
      </c>
      <c r="AC45" s="75">
        <v>0.18</v>
      </c>
      <c r="AE45" s="75">
        <v>-0.25</v>
      </c>
      <c r="AF45" s="75">
        <v>1</v>
      </c>
      <c r="AG45" s="75">
        <v>0.3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5">
      <c r="A46" s="73">
        <v>37196</v>
      </c>
      <c r="B46" s="74">
        <v>40.950000000000003</v>
      </c>
      <c r="C46" s="74">
        <v>41.5</v>
      </c>
      <c r="D46" s="74">
        <v>42.05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0.17130000000000004</v>
      </c>
      <c r="X46" s="75">
        <v>0.34260000000000007</v>
      </c>
      <c r="Y46" s="75">
        <v>0.51390000000000013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0.9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5">
      <c r="A47" s="73">
        <v>37226</v>
      </c>
      <c r="B47" s="74">
        <v>40.950000000000003</v>
      </c>
      <c r="C47" s="74">
        <v>41.5</v>
      </c>
      <c r="D47" s="74">
        <v>42.05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0.18329999999999999</v>
      </c>
      <c r="X47" s="75">
        <v>0.36659999999999998</v>
      </c>
      <c r="Y47" s="75">
        <v>0.54989999999999994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5">
      <c r="A48" s="73">
        <v>37257</v>
      </c>
      <c r="B48" s="74">
        <v>40.799999999999997</v>
      </c>
      <c r="C48" s="74">
        <v>41.5</v>
      </c>
      <c r="D48" s="74">
        <v>42.2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0.21484799999999998</v>
      </c>
      <c r="X48" s="75">
        <v>0.42969599999999997</v>
      </c>
      <c r="Y48" s="75">
        <v>0.64454400000000001</v>
      </c>
      <c r="AA48" s="75">
        <v>0.06</v>
      </c>
      <c r="AB48" s="75">
        <v>0.12</v>
      </c>
      <c r="AC48" s="75">
        <v>0.18</v>
      </c>
      <c r="AE48" s="75">
        <v>-0.35</v>
      </c>
      <c r="AF48" s="75">
        <v>1.2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5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0.248256</v>
      </c>
      <c r="X49" s="75">
        <v>0.49651200000000001</v>
      </c>
      <c r="Y49" s="75">
        <v>0.74476799999999999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1.5</v>
      </c>
      <c r="AG49" s="75">
        <v>0.5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5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0.248256</v>
      </c>
      <c r="X50" s="75">
        <v>0.49651200000000001</v>
      </c>
      <c r="Y50" s="75">
        <v>0.74476799999999999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5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0.18403199999999997</v>
      </c>
      <c r="X51" s="75">
        <v>0.36806399999999995</v>
      </c>
      <c r="Y51" s="75">
        <v>0.55209599999999992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0.9</v>
      </c>
      <c r="AG51" s="75">
        <v>0.3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5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0.16099200000000002</v>
      </c>
      <c r="X52" s="75">
        <v>0.32198400000000005</v>
      </c>
      <c r="Y52" s="75">
        <v>0.48297600000000007</v>
      </c>
      <c r="AA52" s="75">
        <v>0.06</v>
      </c>
      <c r="AB52" s="75">
        <v>0.12</v>
      </c>
      <c r="AC52" s="75">
        <v>0.18</v>
      </c>
      <c r="AE52" s="75">
        <v>-0.25</v>
      </c>
      <c r="AF52" s="75">
        <v>1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5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0.16099200000000002</v>
      </c>
      <c r="X53" s="75">
        <v>0.32198400000000005</v>
      </c>
      <c r="Y53" s="75">
        <v>0.48297600000000007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5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0.16156799999999999</v>
      </c>
      <c r="X54" s="75">
        <v>0.32313599999999998</v>
      </c>
      <c r="Y54" s="75">
        <v>0.48470399999999997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0.35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5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0.19900799999999999</v>
      </c>
      <c r="X55" s="75">
        <v>0.39801599999999998</v>
      </c>
      <c r="Y55" s="75">
        <v>0.597024</v>
      </c>
      <c r="AA55" s="75">
        <v>0.06</v>
      </c>
      <c r="AB55" s="75">
        <v>0.12</v>
      </c>
      <c r="AC55" s="75">
        <v>0.18</v>
      </c>
      <c r="AE55" s="75">
        <v>-0.75</v>
      </c>
      <c r="AF55" s="75">
        <v>1.5</v>
      </c>
      <c r="AG55" s="75">
        <v>0.75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5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0.19900799999999999</v>
      </c>
      <c r="X56" s="75">
        <v>0.39801599999999998</v>
      </c>
      <c r="Y56" s="75">
        <v>0.597024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5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0.16444800000000004</v>
      </c>
      <c r="X57" s="75">
        <v>0.32889600000000008</v>
      </c>
      <c r="Y57" s="75">
        <v>0.49334400000000012</v>
      </c>
      <c r="AA57" s="75">
        <v>0.06</v>
      </c>
      <c r="AB57" s="75">
        <v>0.12</v>
      </c>
      <c r="AC57" s="75">
        <v>0.18</v>
      </c>
      <c r="AE57" s="75">
        <v>-0.25</v>
      </c>
      <c r="AF57" s="75">
        <v>1</v>
      </c>
      <c r="AG57" s="75">
        <v>0.3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5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0.16444800000000004</v>
      </c>
      <c r="X58" s="75">
        <v>0.32889600000000008</v>
      </c>
      <c r="Y58" s="75">
        <v>0.49334400000000012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0.9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5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0.17596799999999999</v>
      </c>
      <c r="X59" s="75">
        <v>0.35193599999999997</v>
      </c>
      <c r="Y59" s="75">
        <v>0.52790399999999993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5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0.20625407999999998</v>
      </c>
      <c r="X60" s="75">
        <v>0.41250815999999996</v>
      </c>
      <c r="Y60" s="75">
        <v>0.61876223999999991</v>
      </c>
      <c r="AA60" s="75">
        <v>0.06</v>
      </c>
      <c r="AB60" s="75">
        <v>0.12</v>
      </c>
      <c r="AC60" s="75">
        <v>0.18</v>
      </c>
      <c r="AE60" s="75">
        <v>-0.35</v>
      </c>
      <c r="AF60" s="75">
        <v>1.2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5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0.23832575999999997</v>
      </c>
      <c r="X61" s="75">
        <v>0.47665151999999994</v>
      </c>
      <c r="Y61" s="75">
        <v>0.71497727999999994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1.5</v>
      </c>
      <c r="AG61" s="75">
        <v>0.5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5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0.23832575999999997</v>
      </c>
      <c r="X62" s="75">
        <v>0.47665151999999994</v>
      </c>
      <c r="Y62" s="75">
        <v>0.71497727999999994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5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0.17667072</v>
      </c>
      <c r="X63" s="75">
        <v>0.35334144000000001</v>
      </c>
      <c r="Y63" s="75">
        <v>0.53001216000000007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0.9</v>
      </c>
      <c r="AG63" s="75">
        <v>0.3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5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0.15455232000000002</v>
      </c>
      <c r="X64" s="75">
        <v>0.30910464000000004</v>
      </c>
      <c r="Y64" s="75">
        <v>0.46365696000000006</v>
      </c>
      <c r="AA64" s="75">
        <v>0.06</v>
      </c>
      <c r="AB64" s="75">
        <v>0.12</v>
      </c>
      <c r="AC64" s="75">
        <v>0.18</v>
      </c>
      <c r="AE64" s="75">
        <v>-0.25</v>
      </c>
      <c r="AF64" s="75">
        <v>1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5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0.15455232000000002</v>
      </c>
      <c r="X65" s="75">
        <v>0.30910464000000004</v>
      </c>
      <c r="Y65" s="75">
        <v>0.46365696000000006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5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0.15510527999999998</v>
      </c>
      <c r="X66" s="75">
        <v>0.31021055999999997</v>
      </c>
      <c r="Y66" s="75">
        <v>0.46531583999999993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0.35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5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0.19104767999999997</v>
      </c>
      <c r="X67" s="75">
        <v>0.38209535999999994</v>
      </c>
      <c r="Y67" s="75">
        <v>0.57314303999999994</v>
      </c>
      <c r="AA67" s="75">
        <v>0.06</v>
      </c>
      <c r="AB67" s="75">
        <v>0.12</v>
      </c>
      <c r="AC67" s="75">
        <v>0.18</v>
      </c>
      <c r="AE67" s="75">
        <v>-0.75</v>
      </c>
      <c r="AF67" s="75">
        <v>1.5</v>
      </c>
      <c r="AG67" s="75">
        <v>0.75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5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0.19104767999999997</v>
      </c>
      <c r="X68" s="75">
        <v>0.38209535999999994</v>
      </c>
      <c r="Y68" s="75">
        <v>0.57314303999999994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5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0.15787008000000002</v>
      </c>
      <c r="X69" s="75">
        <v>0.31574016000000005</v>
      </c>
      <c r="Y69" s="75">
        <v>0.47361024000000007</v>
      </c>
      <c r="AA69" s="75">
        <v>0.06</v>
      </c>
      <c r="AB69" s="75">
        <v>0.12</v>
      </c>
      <c r="AC69" s="75">
        <v>0.18</v>
      </c>
      <c r="AE69" s="75">
        <v>-0.25</v>
      </c>
      <c r="AF69" s="75">
        <v>1</v>
      </c>
      <c r="AG69" s="75">
        <v>0.3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5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0.15787008000000002</v>
      </c>
      <c r="X70" s="75">
        <v>0.31574016000000005</v>
      </c>
      <c r="Y70" s="75">
        <v>0.47361024000000007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0.9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5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0.16892927999999999</v>
      </c>
      <c r="X71" s="75">
        <v>0.33785855999999997</v>
      </c>
      <c r="Y71" s="75">
        <v>0.50678783999999999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5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0.19800391679999998</v>
      </c>
      <c r="X72" s="75">
        <v>0.39600783359999997</v>
      </c>
      <c r="Y72" s="75">
        <v>0.59401175039999998</v>
      </c>
      <c r="AA72" s="75">
        <v>0.06</v>
      </c>
      <c r="AB72" s="75">
        <v>0.12</v>
      </c>
      <c r="AC72" s="75">
        <v>0.18</v>
      </c>
      <c r="AE72" s="75">
        <v>-0.35</v>
      </c>
      <c r="AF72" s="75">
        <v>1.2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5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0.22879272959999997</v>
      </c>
      <c r="X73" s="75">
        <v>0.45758545919999993</v>
      </c>
      <c r="Y73" s="75">
        <v>0.6863781887999999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1.5</v>
      </c>
      <c r="AG73" s="75">
        <v>0.5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5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0.22879272959999997</v>
      </c>
      <c r="X74" s="75">
        <v>0.45758545919999993</v>
      </c>
      <c r="Y74" s="75">
        <v>0.6863781887999999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5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0.1696038912</v>
      </c>
      <c r="X75" s="75">
        <v>0.33920778239999999</v>
      </c>
      <c r="Y75" s="75">
        <v>0.50881167360000001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0.9</v>
      </c>
      <c r="AG75" s="75">
        <v>0.3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5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0.14837022720000001</v>
      </c>
      <c r="X76" s="75">
        <v>0.29674045440000002</v>
      </c>
      <c r="Y76" s="75">
        <v>0.4451106816</v>
      </c>
      <c r="AA76" s="75">
        <v>0.06</v>
      </c>
      <c r="AB76" s="75">
        <v>0.12</v>
      </c>
      <c r="AC76" s="75">
        <v>0.18</v>
      </c>
      <c r="AE76" s="75">
        <v>-0.25</v>
      </c>
      <c r="AF76" s="75">
        <v>1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5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0.14837022720000001</v>
      </c>
      <c r="X77" s="75">
        <v>0.29674045440000002</v>
      </c>
      <c r="Y77" s="75">
        <v>0.4451106816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5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0.14890106879999998</v>
      </c>
      <c r="X78" s="75">
        <v>0.29780213759999996</v>
      </c>
      <c r="Y78" s="75">
        <v>0.44670320639999994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0.35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5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0.18340577279999995</v>
      </c>
      <c r="X79" s="75">
        <v>0.3668115455999999</v>
      </c>
      <c r="Y79" s="75">
        <v>0.55021731839999988</v>
      </c>
      <c r="AA79" s="75">
        <v>0.06</v>
      </c>
      <c r="AB79" s="75">
        <v>0.12</v>
      </c>
      <c r="AC79" s="75">
        <v>0.18</v>
      </c>
      <c r="AE79" s="75">
        <v>-0.75</v>
      </c>
      <c r="AF79" s="75">
        <v>1.5</v>
      </c>
      <c r="AG79" s="75">
        <v>0.75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5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0.18340577279999995</v>
      </c>
      <c r="X80" s="75">
        <v>0.3668115455999999</v>
      </c>
      <c r="Y80" s="75">
        <v>0.55021731839999988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5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0.1515552768</v>
      </c>
      <c r="X81" s="75">
        <v>0.3031105536</v>
      </c>
      <c r="Y81" s="75">
        <v>0.45466583039999997</v>
      </c>
      <c r="AA81" s="75">
        <v>0.06</v>
      </c>
      <c r="AB81" s="75">
        <v>0.12</v>
      </c>
      <c r="AC81" s="75">
        <v>0.18</v>
      </c>
      <c r="AE81" s="75">
        <v>-0.25</v>
      </c>
      <c r="AF81" s="75">
        <v>1</v>
      </c>
      <c r="AG81" s="75">
        <v>0.3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5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0.1515552768</v>
      </c>
      <c r="X82" s="75">
        <v>0.3031105536</v>
      </c>
      <c r="Y82" s="75">
        <v>0.45466583039999997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0.9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5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0.16217210879999999</v>
      </c>
      <c r="X83" s="75">
        <v>0.32434421759999998</v>
      </c>
      <c r="Y83" s="75">
        <v>0.48651632639999998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5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0.19008376012799999</v>
      </c>
      <c r="X84" s="75">
        <v>0.38016752025599998</v>
      </c>
      <c r="Y84" s="75">
        <v>0.57025128038399997</v>
      </c>
      <c r="AA84" s="75">
        <v>0.06</v>
      </c>
      <c r="AB84" s="75">
        <v>0.12</v>
      </c>
      <c r="AC84" s="75">
        <v>0.18</v>
      </c>
      <c r="AE84" s="75">
        <v>-0.35</v>
      </c>
      <c r="AF84" s="75">
        <v>1.2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5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0.21964102041599992</v>
      </c>
      <c r="X85" s="75">
        <v>0.43928204083199984</v>
      </c>
      <c r="Y85" s="75">
        <v>0.65892306124799971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1.5</v>
      </c>
      <c r="AG85" s="75">
        <v>0.5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5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0.21964102041599992</v>
      </c>
      <c r="X86" s="75">
        <v>0.43928204083199984</v>
      </c>
      <c r="Y86" s="75">
        <v>0.65892306124799971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5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0.16281973555199999</v>
      </c>
      <c r="X87" s="75">
        <v>0.32563947110399999</v>
      </c>
      <c r="Y87" s="75">
        <v>0.48845920665599996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0.9</v>
      </c>
      <c r="AG87" s="75">
        <v>0.3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5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0.142435418112</v>
      </c>
      <c r="X88" s="75">
        <v>0.284870836224</v>
      </c>
      <c r="Y88" s="75">
        <v>0.427306254336</v>
      </c>
      <c r="AA88" s="75">
        <v>0.06</v>
      </c>
      <c r="AB88" s="75">
        <v>0.12</v>
      </c>
      <c r="AC88" s="75">
        <v>0.18</v>
      </c>
      <c r="AE88" s="75">
        <v>-0.25</v>
      </c>
      <c r="AF88" s="75">
        <v>1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5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0.142435418112</v>
      </c>
      <c r="X89" s="75">
        <v>0.284870836224</v>
      </c>
      <c r="Y89" s="75">
        <v>0.427306254336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5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0.14294502604799997</v>
      </c>
      <c r="X90" s="75">
        <v>0.28589005209599994</v>
      </c>
      <c r="Y90" s="75">
        <v>0.4288350781439999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0.35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5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0.17606954188799995</v>
      </c>
      <c r="X91" s="75">
        <v>0.35213908377599989</v>
      </c>
      <c r="Y91" s="75">
        <v>0.52820862566399984</v>
      </c>
      <c r="AA91" s="75">
        <v>0.06</v>
      </c>
      <c r="AB91" s="75">
        <v>0.12</v>
      </c>
      <c r="AC91" s="75">
        <v>0.18</v>
      </c>
      <c r="AE91" s="75">
        <v>-0.75</v>
      </c>
      <c r="AF91" s="75">
        <v>1.5</v>
      </c>
      <c r="AG91" s="75">
        <v>0.75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5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0.17606954188799995</v>
      </c>
      <c r="X92" s="75">
        <v>0.35213908377599989</v>
      </c>
      <c r="Y92" s="75">
        <v>0.52820862566399984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5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0.145493065728</v>
      </c>
      <c r="X93" s="75">
        <v>0.290986131456</v>
      </c>
      <c r="Y93" s="75">
        <v>0.43647919718399997</v>
      </c>
      <c r="AA93" s="75">
        <v>0.06</v>
      </c>
      <c r="AB93" s="75">
        <v>0.12</v>
      </c>
      <c r="AC93" s="75">
        <v>0.18</v>
      </c>
      <c r="AE93" s="75">
        <v>-0.25</v>
      </c>
      <c r="AF93" s="75">
        <v>1</v>
      </c>
      <c r="AG93" s="75">
        <v>0.3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5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0.145493065728</v>
      </c>
      <c r="X94" s="75">
        <v>0.290986131456</v>
      </c>
      <c r="Y94" s="75">
        <v>0.43647919718399997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0.9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5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0.15568522444799998</v>
      </c>
      <c r="X95" s="75">
        <v>0.31137044889599996</v>
      </c>
      <c r="Y95" s="75">
        <v>0.46705567334399994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5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0.18248040972287996</v>
      </c>
      <c r="X96" s="75">
        <v>0.36496081944575992</v>
      </c>
      <c r="Y96" s="75">
        <v>0.54744122916863991</v>
      </c>
      <c r="AA96" s="75">
        <v>0.06</v>
      </c>
      <c r="AB96" s="75">
        <v>0.12</v>
      </c>
      <c r="AC96" s="75">
        <v>0.18</v>
      </c>
      <c r="AE96" s="75">
        <v>-0.35</v>
      </c>
      <c r="AF96" s="75">
        <v>1.2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5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0.21085537959935993</v>
      </c>
      <c r="X97" s="75">
        <v>0.42171075919871986</v>
      </c>
      <c r="Y97" s="75">
        <v>0.63256613879807977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1.5</v>
      </c>
      <c r="AG97" s="75">
        <v>0.5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5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0.21085537959935993</v>
      </c>
      <c r="X98" s="75">
        <v>0.42171075919871986</v>
      </c>
      <c r="Y98" s="75">
        <v>0.63256613879807977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5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0.15630694612991997</v>
      </c>
      <c r="X99" s="75">
        <v>0.31261389225983993</v>
      </c>
      <c r="Y99" s="75">
        <v>0.4689208383897599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0.9</v>
      </c>
      <c r="AG99" s="75">
        <v>0.3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5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0.13673800138751999</v>
      </c>
      <c r="X100" s="75">
        <v>0.27347600277503997</v>
      </c>
      <c r="Y100" s="75">
        <v>0.41021400416255993</v>
      </c>
      <c r="AA100" s="75">
        <v>0.06</v>
      </c>
      <c r="AB100" s="75">
        <v>0.12</v>
      </c>
      <c r="AC100" s="75">
        <v>0.18</v>
      </c>
      <c r="AE100" s="75">
        <v>-0.25</v>
      </c>
      <c r="AF100" s="75">
        <v>1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5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0.13673800138751999</v>
      </c>
      <c r="X101" s="75">
        <v>0.27347600277503997</v>
      </c>
      <c r="Y101" s="75">
        <v>0.41021400416255993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5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0.13722722500607998</v>
      </c>
      <c r="X102" s="75">
        <v>0.27445445001215996</v>
      </c>
      <c r="Y102" s="75">
        <v>0.41168167501823993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0.35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5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0.16902676021247995</v>
      </c>
      <c r="X103" s="75">
        <v>0.3380535204249599</v>
      </c>
      <c r="Y103" s="75">
        <v>0.50708028063743982</v>
      </c>
      <c r="AA103" s="75">
        <v>0.06</v>
      </c>
      <c r="AB103" s="75">
        <v>0.12</v>
      </c>
      <c r="AC103" s="75">
        <v>0.18</v>
      </c>
      <c r="AE103" s="75">
        <v>-0.75</v>
      </c>
      <c r="AF103" s="75">
        <v>1.5</v>
      </c>
      <c r="AG103" s="75">
        <v>0.75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5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0.16902676021247995</v>
      </c>
      <c r="X104" s="75">
        <v>0.3380535204249599</v>
      </c>
      <c r="Y104" s="75">
        <v>0.50708028063743982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5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0.13967334309887999</v>
      </c>
      <c r="X105" s="75">
        <v>0.27934668619775999</v>
      </c>
      <c r="Y105" s="75">
        <v>0.41902002929663995</v>
      </c>
      <c r="AA105" s="75">
        <v>0.06</v>
      </c>
      <c r="AB105" s="75">
        <v>0.12</v>
      </c>
      <c r="AC105" s="75">
        <v>0.18</v>
      </c>
      <c r="AE105" s="75">
        <v>-0.25</v>
      </c>
      <c r="AF105" s="75">
        <v>1</v>
      </c>
      <c r="AG105" s="75">
        <v>0.3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5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0.13967334309887999</v>
      </c>
      <c r="X106" s="75">
        <v>0.27934668619775999</v>
      </c>
      <c r="Y106" s="75">
        <v>0.41902002929663995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0.9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5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0.14945781547007997</v>
      </c>
      <c r="X107" s="75">
        <v>0.29891563094015994</v>
      </c>
      <c r="Y107" s="75">
        <v>0.44837344641023991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5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0.17518119333396476</v>
      </c>
      <c r="X108" s="75">
        <v>0.35036238666792952</v>
      </c>
      <c r="Y108" s="75">
        <v>0.52554358000189427</v>
      </c>
      <c r="AA108" s="75">
        <v>0.06</v>
      </c>
      <c r="AB108" s="75">
        <v>0.12</v>
      </c>
      <c r="AC108" s="75">
        <v>0.18</v>
      </c>
      <c r="AE108" s="75">
        <v>-0.35</v>
      </c>
      <c r="AF108" s="75">
        <v>1.2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5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0.20242116441538555</v>
      </c>
      <c r="X109" s="75">
        <v>0.40484232883077109</v>
      </c>
      <c r="Y109" s="75">
        <v>0.60726349324615669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1.5</v>
      </c>
      <c r="AG109" s="75">
        <v>0.5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5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0.20242116441538555</v>
      </c>
      <c r="X110" s="75">
        <v>0.40484232883077109</v>
      </c>
      <c r="Y110" s="75">
        <v>0.60726349324615669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5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0.15005466828472316</v>
      </c>
      <c r="X111" s="75">
        <v>0.30010933656944633</v>
      </c>
      <c r="Y111" s="75">
        <v>0.45016400485416952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0.9</v>
      </c>
      <c r="AG111" s="75">
        <v>0.3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5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0.13126848133201918</v>
      </c>
      <c r="X112" s="75">
        <v>0.26253696266403836</v>
      </c>
      <c r="Y112" s="75">
        <v>0.39380544399605755</v>
      </c>
      <c r="AA112" s="75">
        <v>0.06</v>
      </c>
      <c r="AB112" s="75">
        <v>0.12</v>
      </c>
      <c r="AC112" s="75">
        <v>0.18</v>
      </c>
      <c r="AE112" s="75">
        <v>-0.25</v>
      </c>
      <c r="AF112" s="75">
        <v>1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5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0.13126848133201918</v>
      </c>
      <c r="X113" s="75">
        <v>0.26253696266403836</v>
      </c>
      <c r="Y113" s="75">
        <v>0.39380544399605755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5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0.13173813600583678</v>
      </c>
      <c r="X114" s="75">
        <v>0.26347627201167356</v>
      </c>
      <c r="Y114" s="75">
        <v>0.39521440801751034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0.35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5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0.16226568980398076</v>
      </c>
      <c r="X115" s="75">
        <v>0.32453137960796152</v>
      </c>
      <c r="Y115" s="75">
        <v>0.48679706941194228</v>
      </c>
      <c r="AA115" s="75">
        <v>0.06</v>
      </c>
      <c r="AB115" s="75">
        <v>0.12</v>
      </c>
      <c r="AC115" s="75">
        <v>0.18</v>
      </c>
      <c r="AE115" s="75">
        <v>-0.75</v>
      </c>
      <c r="AF115" s="75">
        <v>1.5</v>
      </c>
      <c r="AG115" s="75">
        <v>0.75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5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0.16226568980398076</v>
      </c>
      <c r="X116" s="75">
        <v>0.32453137960796152</v>
      </c>
      <c r="Y116" s="75">
        <v>0.48679706941194228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5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0.13408640937492478</v>
      </c>
      <c r="X117" s="75">
        <v>0.26817281874984955</v>
      </c>
      <c r="Y117" s="75">
        <v>0.40225922812477433</v>
      </c>
      <c r="AA117" s="75">
        <v>0.06</v>
      </c>
      <c r="AB117" s="75">
        <v>0.12</v>
      </c>
      <c r="AC117" s="75">
        <v>0.18</v>
      </c>
      <c r="AE117" s="75">
        <v>-0.25</v>
      </c>
      <c r="AF117" s="75">
        <v>1</v>
      </c>
      <c r="AG117" s="75">
        <v>0.3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5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0.13408640937492478</v>
      </c>
      <c r="X118" s="75">
        <v>0.26817281874984955</v>
      </c>
      <c r="Y118" s="75">
        <v>0.40225922812477433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0.9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5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0.14347950285127675</v>
      </c>
      <c r="X119" s="75">
        <v>0.2869590057025535</v>
      </c>
      <c r="Y119" s="75">
        <v>0.43043850855383026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5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0.16817394560060617</v>
      </c>
      <c r="X120" s="75">
        <v>0.33634789120121233</v>
      </c>
      <c r="Y120" s="75">
        <v>0.5045218368018185</v>
      </c>
      <c r="AA120" s="75">
        <v>0.06</v>
      </c>
      <c r="AB120" s="75">
        <v>0.12</v>
      </c>
      <c r="AC120" s="75">
        <v>0.18</v>
      </c>
      <c r="AE120" s="75">
        <v>-0.35</v>
      </c>
      <c r="AF120" s="75">
        <v>1.2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5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0.19432431783877013</v>
      </c>
      <c r="X121" s="75">
        <v>0.38864863567754027</v>
      </c>
      <c r="Y121" s="75">
        <v>0.5829729535163104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1.5</v>
      </c>
      <c r="AG121" s="75">
        <v>0.5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5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0.19432431783877013</v>
      </c>
      <c r="X122" s="75">
        <v>0.38864863567754027</v>
      </c>
      <c r="Y122" s="75">
        <v>0.5829729535163104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5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0.14405248155333425</v>
      </c>
      <c r="X123" s="75">
        <v>0.2881049631066685</v>
      </c>
      <c r="Y123" s="75">
        <v>0.43215744466000272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0.9</v>
      </c>
      <c r="AG123" s="75">
        <v>0.3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5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0.12601774207873842</v>
      </c>
      <c r="X124" s="75">
        <v>0.25203548415747684</v>
      </c>
      <c r="Y124" s="75">
        <v>0.37805322623621529</v>
      </c>
      <c r="AA124" s="75">
        <v>0.06</v>
      </c>
      <c r="AB124" s="75">
        <v>0.12</v>
      </c>
      <c r="AC124" s="75">
        <v>0.18</v>
      </c>
      <c r="AE124" s="75">
        <v>-0.25</v>
      </c>
      <c r="AF124" s="75">
        <v>1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5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0.12601774207873842</v>
      </c>
      <c r="X125" s="75">
        <v>0.25203548415747684</v>
      </c>
      <c r="Y125" s="75">
        <v>0.37805322623621529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5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0.1264686105656033</v>
      </c>
      <c r="X126" s="75">
        <v>0.25293722113120659</v>
      </c>
      <c r="Y126" s="75">
        <v>0.37940583169680986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0.35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5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0.15577506221182152</v>
      </c>
      <c r="X127" s="75">
        <v>0.31155012442364305</v>
      </c>
      <c r="Y127" s="75">
        <v>0.46732518663546457</v>
      </c>
      <c r="AA127" s="75">
        <v>0.06</v>
      </c>
      <c r="AB127" s="75">
        <v>0.12</v>
      </c>
      <c r="AC127" s="75">
        <v>0.18</v>
      </c>
      <c r="AE127" s="75">
        <v>-0.75</v>
      </c>
      <c r="AF127" s="75">
        <v>1.5</v>
      </c>
      <c r="AG127" s="75">
        <v>0.75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5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0.15577506221182152</v>
      </c>
      <c r="X128" s="75">
        <v>0.31155012442364305</v>
      </c>
      <c r="Y128" s="75">
        <v>0.46732518663546457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5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0.12872295299992781</v>
      </c>
      <c r="X129" s="75">
        <v>0.25744590599985562</v>
      </c>
      <c r="Y129" s="75">
        <v>0.38616885899978343</v>
      </c>
      <c r="AA129" s="75">
        <v>0.06</v>
      </c>
      <c r="AB129" s="75">
        <v>0.12</v>
      </c>
      <c r="AC129" s="75">
        <v>0.18</v>
      </c>
      <c r="AE129" s="75">
        <v>-0.25</v>
      </c>
      <c r="AF129" s="75">
        <v>1</v>
      </c>
      <c r="AG129" s="75">
        <v>0.3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5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0.12872295299992781</v>
      </c>
      <c r="X130" s="75">
        <v>0.25744590599985562</v>
      </c>
      <c r="Y130" s="75">
        <v>0.38616885899978343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0.9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5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0.1377403227372257</v>
      </c>
      <c r="X131" s="75">
        <v>0.27548064547445139</v>
      </c>
      <c r="Y131" s="75">
        <v>0.41322096821167709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5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0.1614469877765819</v>
      </c>
      <c r="X132" s="75">
        <v>0.32289397555316379</v>
      </c>
      <c r="Y132" s="75">
        <v>0.48434096332974569</v>
      </c>
      <c r="AA132" s="75">
        <v>0.06</v>
      </c>
      <c r="AB132" s="75">
        <v>0.12</v>
      </c>
      <c r="AC132" s="75">
        <v>0.18</v>
      </c>
      <c r="AE132" s="75">
        <v>-0.35</v>
      </c>
      <c r="AF132" s="75">
        <v>1.2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5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0.18655134512521931</v>
      </c>
      <c r="X133" s="75">
        <v>0.37310269025043863</v>
      </c>
      <c r="Y133" s="75">
        <v>0.55965403537565794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1.5</v>
      </c>
      <c r="AG133" s="75">
        <v>0.5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5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0.18655134512521931</v>
      </c>
      <c r="X134" s="75">
        <v>0.37310269025043863</v>
      </c>
      <c r="Y134" s="75">
        <v>0.55965403537565794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5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0.13829038229120086</v>
      </c>
      <c r="X135" s="75">
        <v>0.27658076458240172</v>
      </c>
      <c r="Y135" s="75">
        <v>0.4148711468736026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0.9</v>
      </c>
      <c r="AG135" s="75">
        <v>0.3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5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0.12097703239558887</v>
      </c>
      <c r="X136" s="75">
        <v>0.24195406479117773</v>
      </c>
      <c r="Y136" s="75">
        <v>0.36293109718676658</v>
      </c>
      <c r="AA136" s="75">
        <v>0.06</v>
      </c>
      <c r="AB136" s="75">
        <v>0.12</v>
      </c>
      <c r="AC136" s="75">
        <v>0.18</v>
      </c>
      <c r="AE136" s="75">
        <v>-0.25</v>
      </c>
      <c r="AF136" s="75">
        <v>1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5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0.12097703239558887</v>
      </c>
      <c r="X137" s="75">
        <v>0.24195406479117773</v>
      </c>
      <c r="Y137" s="75">
        <v>0.36293109718676658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5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0.12140986614297916</v>
      </c>
      <c r="X138" s="75">
        <v>0.24281973228595832</v>
      </c>
      <c r="Y138" s="75">
        <v>0.36422959842893748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0.35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5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0.14954405972334867</v>
      </c>
      <c r="X139" s="75">
        <v>0.29908811944669733</v>
      </c>
      <c r="Y139" s="75">
        <v>0.448632179170046</v>
      </c>
      <c r="AA139" s="75">
        <v>0.06</v>
      </c>
      <c r="AB139" s="75">
        <v>0.12</v>
      </c>
      <c r="AC139" s="75">
        <v>0.18</v>
      </c>
      <c r="AE139" s="75">
        <v>-0.75</v>
      </c>
      <c r="AF139" s="75">
        <v>1.5</v>
      </c>
      <c r="AG139" s="75">
        <v>0.75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5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0.14954405972334867</v>
      </c>
      <c r="X140" s="75">
        <v>0.29908811944669733</v>
      </c>
      <c r="Y140" s="75">
        <v>0.448632179170046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5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0.12357403487993067</v>
      </c>
      <c r="X141" s="75">
        <v>0.24714806975986134</v>
      </c>
      <c r="Y141" s="75">
        <v>0.37072210463979199</v>
      </c>
      <c r="AA141" s="75">
        <v>0.06</v>
      </c>
      <c r="AB141" s="75">
        <v>0.12</v>
      </c>
      <c r="AC141" s="75">
        <v>0.18</v>
      </c>
      <c r="AE141" s="75">
        <v>-0.25</v>
      </c>
      <c r="AF141" s="75">
        <v>1</v>
      </c>
      <c r="AG141" s="75">
        <v>0.3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5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0.12357403487993067</v>
      </c>
      <c r="X142" s="75">
        <v>0.24714806975986134</v>
      </c>
      <c r="Y142" s="75">
        <v>0.37072210463979199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0.9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5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0.13223070982773666</v>
      </c>
      <c r="X143" s="75">
        <v>0.26446141965547332</v>
      </c>
      <c r="Y143" s="75">
        <v>0.39669212948320998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5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0.15498910826551862</v>
      </c>
      <c r="X144" s="75">
        <v>0.30997821653103724</v>
      </c>
      <c r="Y144" s="75">
        <v>0.46496732479655589</v>
      </c>
      <c r="AA144" s="75">
        <v>0.06</v>
      </c>
      <c r="AB144" s="75">
        <v>0.12</v>
      </c>
      <c r="AC144" s="75">
        <v>0.18</v>
      </c>
      <c r="AE144" s="75">
        <v>-0.35</v>
      </c>
      <c r="AF144" s="75">
        <v>1.2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5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0.17908929132021054</v>
      </c>
      <c r="X145" s="75">
        <v>0.35817858264042107</v>
      </c>
      <c r="Y145" s="75">
        <v>0.53726787396063158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1.5</v>
      </c>
      <c r="AG145" s="75">
        <v>0.5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5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0.17908929132021054</v>
      </c>
      <c r="X146" s="75">
        <v>0.35817858264042107</v>
      </c>
      <c r="Y146" s="75">
        <v>0.53726787396063158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5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0.13275876699955283</v>
      </c>
      <c r="X147" s="75">
        <v>0.26551753399910566</v>
      </c>
      <c r="Y147" s="75">
        <v>0.39827630099865852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0.9</v>
      </c>
      <c r="AG147" s="75">
        <v>0.3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5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0.11613795109976531</v>
      </c>
      <c r="X148" s="75">
        <v>0.23227590219953062</v>
      </c>
      <c r="Y148" s="75">
        <v>0.34841385329929592</v>
      </c>
      <c r="AA148" s="75">
        <v>0.06</v>
      </c>
      <c r="AB148" s="75">
        <v>0.12</v>
      </c>
      <c r="AC148" s="75">
        <v>0.18</v>
      </c>
      <c r="AE148" s="75">
        <v>-0.25</v>
      </c>
      <c r="AF148" s="75">
        <v>1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5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0.11613795109976531</v>
      </c>
      <c r="X149" s="75">
        <v>0.23227590219953062</v>
      </c>
      <c r="Y149" s="75">
        <v>0.34841385329929592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5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0.11655347149725999</v>
      </c>
      <c r="X150" s="75">
        <v>0.23310694299451998</v>
      </c>
      <c r="Y150" s="75">
        <v>0.34966041449177998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0.35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5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0.1435622973344147</v>
      </c>
      <c r="X151" s="75">
        <v>0.28712459466882939</v>
      </c>
      <c r="Y151" s="75">
        <v>0.43068689200324406</v>
      </c>
      <c r="AA151" s="75">
        <v>0.06</v>
      </c>
      <c r="AB151" s="75">
        <v>0.12</v>
      </c>
      <c r="AC151" s="75">
        <v>0.18</v>
      </c>
      <c r="AE151" s="75">
        <v>-0.75</v>
      </c>
      <c r="AF151" s="75">
        <v>1.5</v>
      </c>
      <c r="AG151" s="75">
        <v>0.75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5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0.1435622973344147</v>
      </c>
      <c r="X152" s="75">
        <v>0.28712459466882939</v>
      </c>
      <c r="Y152" s="75">
        <v>0.43068689200324406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5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0.11863107348473344</v>
      </c>
      <c r="X153" s="75">
        <v>0.23726214696946687</v>
      </c>
      <c r="Y153" s="75">
        <v>0.3558932204542003</v>
      </c>
      <c r="AA153" s="75">
        <v>0.06</v>
      </c>
      <c r="AB153" s="75">
        <v>0.12</v>
      </c>
      <c r="AC153" s="75">
        <v>0.18</v>
      </c>
      <c r="AE153" s="75">
        <v>-0.25</v>
      </c>
      <c r="AF153" s="75">
        <v>1</v>
      </c>
      <c r="AG153" s="75">
        <v>0.3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5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0.11863107348473344</v>
      </c>
      <c r="X154" s="75">
        <v>0.23726214696946687</v>
      </c>
      <c r="Y154" s="75">
        <v>0.3558932204542003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0.9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5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0.12694148143462719</v>
      </c>
      <c r="X155" s="75">
        <v>0.25388296286925438</v>
      </c>
      <c r="Y155" s="75">
        <v>0.38082444430388157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5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0.14878954393489788</v>
      </c>
      <c r="X156" s="75">
        <v>0.29757908786979576</v>
      </c>
      <c r="Y156" s="75">
        <v>0.44636863180469366</v>
      </c>
      <c r="AA156" s="75">
        <v>0.06</v>
      </c>
      <c r="AB156" s="75">
        <v>0.12</v>
      </c>
      <c r="AC156" s="75">
        <v>0.18</v>
      </c>
      <c r="AE156" s="75">
        <v>-0.35</v>
      </c>
      <c r="AF156" s="75">
        <v>1.2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5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0.17192571966740211</v>
      </c>
      <c r="X157" s="75">
        <v>0.34385143933480422</v>
      </c>
      <c r="Y157" s="75">
        <v>0.51577715900220633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1.5</v>
      </c>
      <c r="AG157" s="75">
        <v>0.5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5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0.17192571966740211</v>
      </c>
      <c r="X158" s="75">
        <v>0.34385143933480422</v>
      </c>
      <c r="Y158" s="75">
        <v>0.51577715900220633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5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0.12744841631957071</v>
      </c>
      <c r="X159" s="75">
        <v>0.25489683263914142</v>
      </c>
      <c r="Y159" s="75">
        <v>0.38234524895871214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0.9</v>
      </c>
      <c r="AG159" s="75">
        <v>0.3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5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0.11149243305577469</v>
      </c>
      <c r="X160" s="75">
        <v>0.22298486611154938</v>
      </c>
      <c r="Y160" s="75">
        <v>0.33447729916732405</v>
      </c>
      <c r="AA160" s="75">
        <v>0.06</v>
      </c>
      <c r="AB160" s="75">
        <v>0.12</v>
      </c>
      <c r="AC160" s="75">
        <v>0.18</v>
      </c>
      <c r="AE160" s="75">
        <v>-0.25</v>
      </c>
      <c r="AF160" s="75">
        <v>1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5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0.11149243305577469</v>
      </c>
      <c r="X161" s="75">
        <v>0.22298486611154938</v>
      </c>
      <c r="Y161" s="75">
        <v>0.33447729916732405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5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0.11189133263736958</v>
      </c>
      <c r="X162" s="75">
        <v>0.22378266527473917</v>
      </c>
      <c r="Y162" s="75">
        <v>0.33567399791210872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0.35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5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0.13781980544103811</v>
      </c>
      <c r="X163" s="75">
        <v>0.27563961088207622</v>
      </c>
      <c r="Y163" s="75">
        <v>0.41345941632311434</v>
      </c>
      <c r="AA163" s="75">
        <v>0.06</v>
      </c>
      <c r="AB163" s="75">
        <v>0.12</v>
      </c>
      <c r="AC163" s="75">
        <v>0.18</v>
      </c>
      <c r="AE163" s="75">
        <v>-0.75</v>
      </c>
      <c r="AF163" s="75">
        <v>1.5</v>
      </c>
      <c r="AG163" s="75">
        <v>0.75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5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0.13781980544103811</v>
      </c>
      <c r="X164" s="75">
        <v>0.27563961088207622</v>
      </c>
      <c r="Y164" s="75">
        <v>0.41345941632311434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5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0.1138858305453441</v>
      </c>
      <c r="X165" s="75">
        <v>0.22777166109068819</v>
      </c>
      <c r="Y165" s="75">
        <v>0.34165749163603232</v>
      </c>
      <c r="AA165" s="75">
        <v>0.06</v>
      </c>
      <c r="AB165" s="75">
        <v>0.12</v>
      </c>
      <c r="AC165" s="75">
        <v>0.18</v>
      </c>
      <c r="AE165" s="75">
        <v>-0.25</v>
      </c>
      <c r="AF165" s="75">
        <v>1</v>
      </c>
      <c r="AG165" s="75">
        <v>0.3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5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0.1138858305453441</v>
      </c>
      <c r="X166" s="75">
        <v>0.22777166109068819</v>
      </c>
      <c r="Y166" s="75">
        <v>0.34165749163603232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0.9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5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0.12186382217724211</v>
      </c>
      <c r="X167" s="75">
        <v>0.24372764435448421</v>
      </c>
      <c r="Y167" s="75">
        <v>0.36559146653172631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5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0.14283796217750197</v>
      </c>
      <c r="X168" s="75">
        <v>0.28567592435500394</v>
      </c>
      <c r="Y168" s="75">
        <v>0.42851388653250588</v>
      </c>
      <c r="AA168" s="75">
        <v>0.06</v>
      </c>
      <c r="AB168" s="75">
        <v>0.12</v>
      </c>
      <c r="AC168" s="75">
        <v>0.18</v>
      </c>
      <c r="AE168" s="75">
        <v>-0.35</v>
      </c>
      <c r="AF168" s="75">
        <v>1.2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5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0.16504869088070606</v>
      </c>
      <c r="X169" s="75">
        <v>0.33009738176141212</v>
      </c>
      <c r="Y169" s="75">
        <v>0.49514607264211818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1.5</v>
      </c>
      <c r="AG169" s="75">
        <v>0.5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5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0.16504869088070606</v>
      </c>
      <c r="X170" s="75">
        <v>0.33009738176141212</v>
      </c>
      <c r="Y170" s="75">
        <v>0.49514607264211818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5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0.12235047966678786</v>
      </c>
      <c r="X171" s="75">
        <v>0.24470095933357572</v>
      </c>
      <c r="Y171" s="75">
        <v>0.36705143900036358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0.9</v>
      </c>
      <c r="AG171" s="75">
        <v>0.3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5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0.1070327357335437</v>
      </c>
      <c r="X172" s="75">
        <v>0.2140654714670874</v>
      </c>
      <c r="Y172" s="75">
        <v>0.32109820720063109</v>
      </c>
      <c r="AA172" s="75">
        <v>0.06</v>
      </c>
      <c r="AB172" s="75">
        <v>0.12</v>
      </c>
      <c r="AC172" s="75">
        <v>0.18</v>
      </c>
      <c r="AE172" s="75">
        <v>-0.25</v>
      </c>
      <c r="AF172" s="75">
        <v>1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5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0.1070327357335437</v>
      </c>
      <c r="X173" s="75">
        <v>0.2140654714670874</v>
      </c>
      <c r="Y173" s="75">
        <v>0.32109820720063109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5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0.10741567933187479</v>
      </c>
      <c r="X174" s="75">
        <v>0.21483135866374958</v>
      </c>
      <c r="Y174" s="75">
        <v>0.32224703799562437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0.35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5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0.13230701322339661</v>
      </c>
      <c r="X175" s="75">
        <v>0.26461402644679322</v>
      </c>
      <c r="Y175" s="75">
        <v>0.39692103967018982</v>
      </c>
      <c r="AA175" s="75">
        <v>0.06</v>
      </c>
      <c r="AB175" s="75">
        <v>0.12</v>
      </c>
      <c r="AC175" s="75">
        <v>0.18</v>
      </c>
      <c r="AE175" s="75">
        <v>-0.75</v>
      </c>
      <c r="AF175" s="75">
        <v>1.5</v>
      </c>
      <c r="AG175" s="75">
        <v>0.75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5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0.13230701322339661</v>
      </c>
      <c r="X176" s="75">
        <v>0.26461402644679322</v>
      </c>
      <c r="Y176" s="75">
        <v>0.39692103967018982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5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0.10933039732353032</v>
      </c>
      <c r="X177" s="75">
        <v>0.21866079464706065</v>
      </c>
      <c r="Y177" s="75">
        <v>0.32799119197059096</v>
      </c>
      <c r="AA177" s="75">
        <v>0.06</v>
      </c>
      <c r="AB177" s="75">
        <v>0.12</v>
      </c>
      <c r="AC177" s="75">
        <v>0.18</v>
      </c>
      <c r="AE177" s="75">
        <v>-0.25</v>
      </c>
      <c r="AF177" s="75">
        <v>1</v>
      </c>
      <c r="AG177" s="75">
        <v>0.3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5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0.10933039732353032</v>
      </c>
      <c r="X178" s="75">
        <v>0.21866079464706065</v>
      </c>
      <c r="Y178" s="75">
        <v>0.32799119197059096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0.9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5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0.11698926929015241</v>
      </c>
      <c r="X179" s="75">
        <v>0.23397853858030482</v>
      </c>
      <c r="Y179" s="75">
        <v>0.35096780787045723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5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0.13712444369040189</v>
      </c>
      <c r="X180" s="75">
        <v>0.27424888738080377</v>
      </c>
      <c r="Y180" s="75">
        <v>0.41137333107120566</v>
      </c>
      <c r="AA180" s="75">
        <v>0.06</v>
      </c>
      <c r="AB180" s="75">
        <v>0.12</v>
      </c>
      <c r="AC180" s="75">
        <v>0.18</v>
      </c>
      <c r="AE180" s="75">
        <v>-0.35</v>
      </c>
      <c r="AF180" s="75">
        <v>1.2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5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0.15844674324547781</v>
      </c>
      <c r="X181" s="75">
        <v>0.31689348649095561</v>
      </c>
      <c r="Y181" s="75">
        <v>0.47534022973643342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1.5</v>
      </c>
      <c r="AG181" s="75">
        <v>0.5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5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0.15844674324547781</v>
      </c>
      <c r="X182" s="75">
        <v>0.31689348649095561</v>
      </c>
      <c r="Y182" s="75">
        <v>0.47534022973643342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5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0.11745646048011635</v>
      </c>
      <c r="X183" s="75">
        <v>0.2349129209602327</v>
      </c>
      <c r="Y183" s="75">
        <v>0.35236938144034902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0.9</v>
      </c>
      <c r="AG183" s="75">
        <v>0.3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5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0.10275142630420195</v>
      </c>
      <c r="X184" s="75">
        <v>0.2055028526084039</v>
      </c>
      <c r="Y184" s="75">
        <v>0.30825427891260582</v>
      </c>
      <c r="AA184" s="75">
        <v>0.06</v>
      </c>
      <c r="AB184" s="75">
        <v>0.12</v>
      </c>
      <c r="AC184" s="75">
        <v>0.18</v>
      </c>
      <c r="AE184" s="75">
        <v>-0.25</v>
      </c>
      <c r="AF184" s="75">
        <v>1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5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0.10275142630420195</v>
      </c>
      <c r="X185" s="75">
        <v>0.2055028526084039</v>
      </c>
      <c r="Y185" s="75">
        <v>0.30825427891260582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5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0.10311905215859979</v>
      </c>
      <c r="X186" s="75">
        <v>0.20623810431719958</v>
      </c>
      <c r="Y186" s="75">
        <v>0.30935715647579937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0.35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5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0.12701473269446073</v>
      </c>
      <c r="X187" s="75">
        <v>0.25402946538892146</v>
      </c>
      <c r="Y187" s="75">
        <v>0.38104419808338219</v>
      </c>
      <c r="AA187" s="75">
        <v>0.06</v>
      </c>
      <c r="AB187" s="75">
        <v>0.12</v>
      </c>
      <c r="AC187" s="75">
        <v>0.18</v>
      </c>
      <c r="AE187" s="75">
        <v>-0.75</v>
      </c>
      <c r="AF187" s="75">
        <v>1.5</v>
      </c>
      <c r="AG187" s="75">
        <v>0.75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5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0.12701473269446073</v>
      </c>
      <c r="X188" s="75">
        <v>0.25402946538892146</v>
      </c>
      <c r="Y188" s="75">
        <v>0.38104419808338219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5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0.10495718143058912</v>
      </c>
      <c r="X189" s="75">
        <v>0.20991436286117823</v>
      </c>
      <c r="Y189" s="75">
        <v>0.31487154429176734</v>
      </c>
      <c r="AA189" s="75">
        <v>0.06</v>
      </c>
      <c r="AB189" s="75">
        <v>0.12</v>
      </c>
      <c r="AC189" s="75">
        <v>0.18</v>
      </c>
      <c r="AE189" s="75">
        <v>-0.25</v>
      </c>
      <c r="AF189" s="75">
        <v>1</v>
      </c>
      <c r="AG189" s="75">
        <v>0.3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5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0.10495718143058912</v>
      </c>
      <c r="X190" s="75">
        <v>0.20991436286117823</v>
      </c>
      <c r="Y190" s="75">
        <v>0.31487154429176734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0.9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5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0.11230969851854633</v>
      </c>
      <c r="X191" s="75">
        <v>0.22461939703709266</v>
      </c>
      <c r="Y191" s="75">
        <v>0.33692909555563899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5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0.1316394659427858</v>
      </c>
      <c r="X192" s="75">
        <v>0.26327893188557161</v>
      </c>
      <c r="Y192" s="75">
        <v>0.39491839782835741</v>
      </c>
      <c r="AA192" s="75">
        <v>0.06</v>
      </c>
      <c r="AB192" s="75">
        <v>0.12</v>
      </c>
      <c r="AC192" s="75">
        <v>0.18</v>
      </c>
      <c r="AE192" s="75">
        <v>-0.35</v>
      </c>
      <c r="AF192" s="75">
        <v>1.2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5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0.15210887351565869</v>
      </c>
      <c r="X193" s="75">
        <v>0.30421774703131738</v>
      </c>
      <c r="Y193" s="75">
        <v>0.45632662054697604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1.5</v>
      </c>
      <c r="AG193" s="75">
        <v>0.5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5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0.15210887351565869</v>
      </c>
      <c r="X194" s="75">
        <v>0.30421774703131738</v>
      </c>
      <c r="Y194" s="75">
        <v>0.45632662054697604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5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0.11275820206091169</v>
      </c>
      <c r="X195" s="75">
        <v>0.22551640412182339</v>
      </c>
      <c r="Y195" s="75">
        <v>0.33827460618273508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0.9</v>
      </c>
      <c r="AG195" s="75">
        <v>0.3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5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9.8641369252033873E-2</v>
      </c>
      <c r="X196" s="75">
        <v>0.19728273850406775</v>
      </c>
      <c r="Y196" s="75">
        <v>0.29592410775610162</v>
      </c>
      <c r="AA196" s="75">
        <v>0.06</v>
      </c>
      <c r="AB196" s="75">
        <v>0.12</v>
      </c>
      <c r="AC196" s="75">
        <v>0.18</v>
      </c>
      <c r="AE196" s="75">
        <v>-0.25</v>
      </c>
      <c r="AF196" s="75">
        <v>1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5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9.8641369252033873E-2</v>
      </c>
      <c r="X197" s="75">
        <v>0.19728273850406775</v>
      </c>
      <c r="Y197" s="75">
        <v>0.29592410775610162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5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9.8994290072255797E-2</v>
      </c>
      <c r="X198" s="75">
        <v>0.19798858014451159</v>
      </c>
      <c r="Y198" s="75">
        <v>0.29698287021676739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0.35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5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0.12193414338668229</v>
      </c>
      <c r="X199" s="75">
        <v>0.24386828677336458</v>
      </c>
      <c r="Y199" s="75">
        <v>0.36580243016004688</v>
      </c>
      <c r="AA199" s="75">
        <v>0.06</v>
      </c>
      <c r="AB199" s="75">
        <v>0.12</v>
      </c>
      <c r="AC199" s="75">
        <v>0.18</v>
      </c>
      <c r="AE199" s="75">
        <v>-0.75</v>
      </c>
      <c r="AF199" s="75">
        <v>1.5</v>
      </c>
      <c r="AG199" s="75">
        <v>0.75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5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0.12193414338668229</v>
      </c>
      <c r="X200" s="75">
        <v>0.24386828677336458</v>
      </c>
      <c r="Y200" s="75">
        <v>0.36580243016004688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5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0.10075889417336556</v>
      </c>
      <c r="X201" s="75">
        <v>0.20151778834673112</v>
      </c>
      <c r="Y201" s="75">
        <v>0.30227668252009665</v>
      </c>
      <c r="AA201" s="75">
        <v>0.06</v>
      </c>
      <c r="AB201" s="75">
        <v>0.12</v>
      </c>
      <c r="AC201" s="75">
        <v>0.18</v>
      </c>
      <c r="AE201" s="75">
        <v>-0.25</v>
      </c>
      <c r="AF201" s="75">
        <v>1</v>
      </c>
      <c r="AG201" s="75">
        <v>0.3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5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0.10075889417336556</v>
      </c>
      <c r="X202" s="75">
        <v>0.20151778834673112</v>
      </c>
      <c r="Y202" s="75">
        <v>0.30227668252009665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0.9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5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0.10781731057780447</v>
      </c>
      <c r="X203" s="75">
        <v>0.21563462115560894</v>
      </c>
      <c r="Y203" s="75">
        <v>0.32345193173341341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5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0.12637388730507437</v>
      </c>
      <c r="X204" s="75">
        <v>0.25274777461014875</v>
      </c>
      <c r="Y204" s="75">
        <v>0.37912166191522312</v>
      </c>
      <c r="AA204" s="75">
        <v>0.06</v>
      </c>
      <c r="AB204" s="75">
        <v>0.12</v>
      </c>
      <c r="AC204" s="75">
        <v>0.18</v>
      </c>
      <c r="AE204" s="75">
        <v>-0.35</v>
      </c>
      <c r="AF204" s="75">
        <v>1.2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5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0.14602451857503235</v>
      </c>
      <c r="X205" s="75">
        <v>0.29204903715006469</v>
      </c>
      <c r="Y205" s="75">
        <v>0.43807355572509704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1.5</v>
      </c>
      <c r="AG205" s="75">
        <v>0.5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5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0.14602451857503235</v>
      </c>
      <c r="X206" s="75">
        <v>0.29204903715006469</v>
      </c>
      <c r="Y206" s="75">
        <v>0.43807355572509704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5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0.10824787397847521</v>
      </c>
      <c r="X207" s="75">
        <v>0.21649574795695042</v>
      </c>
      <c r="Y207" s="75">
        <v>0.32474362193542561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0.9</v>
      </c>
      <c r="AG207" s="75">
        <v>0.3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5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9.469571448195252E-2</v>
      </c>
      <c r="X208" s="75">
        <v>0.18939142896390504</v>
      </c>
      <c r="Y208" s="75">
        <v>0.28408714344585756</v>
      </c>
      <c r="AA208" s="75">
        <v>0.06</v>
      </c>
      <c r="AB208" s="75">
        <v>0.12</v>
      </c>
      <c r="AC208" s="75">
        <v>0.18</v>
      </c>
      <c r="AE208" s="75">
        <v>-0.25</v>
      </c>
      <c r="AF208" s="75">
        <v>1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5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9.469571448195252E-2</v>
      </c>
      <c r="X209" s="75">
        <v>0.18939142896390504</v>
      </c>
      <c r="Y209" s="75">
        <v>0.28408714344585756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5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9.5034518469365559E-2</v>
      </c>
      <c r="X210" s="75">
        <v>0.19006903693873112</v>
      </c>
      <c r="Y210" s="75">
        <v>0.28510355540809668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5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0.11705677765121499</v>
      </c>
      <c r="X211" s="75">
        <v>0.23411355530242997</v>
      </c>
      <c r="Y211" s="75">
        <v>0.35117033295364497</v>
      </c>
      <c r="AA211" s="75">
        <v>0.06</v>
      </c>
      <c r="AB211" s="75">
        <v>0.12</v>
      </c>
      <c r="AC211" s="75">
        <v>0.18</v>
      </c>
      <c r="AE211" s="75">
        <v>-0.75</v>
      </c>
      <c r="AF211" s="75">
        <v>1.5</v>
      </c>
      <c r="AG211" s="75">
        <v>0.75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5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0.11705677765121499</v>
      </c>
      <c r="X212" s="75">
        <v>0.23411355530242997</v>
      </c>
      <c r="Y212" s="75">
        <v>0.35117033295364497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5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9.6728538406430919E-2</v>
      </c>
      <c r="X213" s="75">
        <v>0.19345707681286184</v>
      </c>
      <c r="Y213" s="75">
        <v>0.29018561521929276</v>
      </c>
      <c r="AA213" s="75">
        <v>0.06</v>
      </c>
      <c r="AB213" s="75">
        <v>0.12</v>
      </c>
      <c r="AC213" s="75">
        <v>0.18</v>
      </c>
      <c r="AE213" s="75">
        <v>-0.25</v>
      </c>
      <c r="AF213" s="75">
        <v>1</v>
      </c>
      <c r="AG213" s="75">
        <v>0.3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5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9.6728538406430919E-2</v>
      </c>
      <c r="X214" s="75">
        <v>0.19345707681286184</v>
      </c>
      <c r="Y214" s="75">
        <v>0.29018561521929276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0.9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5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0.10350461815469228</v>
      </c>
      <c r="X215" s="75">
        <v>0.20700923630938456</v>
      </c>
      <c r="Y215" s="75">
        <v>0.31051385446407687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5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0.1213189318128714</v>
      </c>
      <c r="X216" s="75">
        <v>0.2426378636257428</v>
      </c>
      <c r="Y216" s="75">
        <v>0.3639567954386142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1.2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5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0.14018353783203102</v>
      </c>
      <c r="X217" s="75">
        <v>0.28036707566406205</v>
      </c>
      <c r="Y217" s="75">
        <v>0.42055061349609307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1.5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5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0.14018353783203102</v>
      </c>
      <c r="X218" s="75">
        <v>0.28036707566406205</v>
      </c>
      <c r="Y218" s="75">
        <v>0.42055061349609307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5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0.1039179590193362</v>
      </c>
      <c r="X219" s="75">
        <v>0.20783591803867241</v>
      </c>
      <c r="Y219" s="75">
        <v>0.31175387705800861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0.9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5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9.0907885902674415E-2</v>
      </c>
      <c r="X220" s="75">
        <v>0.18181577180534883</v>
      </c>
      <c r="Y220" s="75">
        <v>0.27272365770802326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1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5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9.0907885902674415E-2</v>
      </c>
      <c r="X221" s="75">
        <v>0.18181577180534883</v>
      </c>
      <c r="Y221" s="75">
        <v>0.27272365770802326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5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9.1233137730590941E-2</v>
      </c>
      <c r="X222" s="75">
        <v>0.18246627546118188</v>
      </c>
      <c r="Y222" s="75">
        <v>0.27369941319177282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5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0.11237450654516638</v>
      </c>
      <c r="X223" s="75">
        <v>0.22474901309033277</v>
      </c>
      <c r="Y223" s="75">
        <v>0.33712351963549914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1.25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5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0.11237450654516638</v>
      </c>
      <c r="X224" s="75">
        <v>0.22474901309033277</v>
      </c>
      <c r="Y224" s="75">
        <v>0.33712351963549914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5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9.285939687017368E-2</v>
      </c>
      <c r="X225" s="75">
        <v>0.18571879374034736</v>
      </c>
      <c r="Y225" s="75">
        <v>0.27857819061052103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5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9.285939687017368E-2</v>
      </c>
      <c r="X226" s="75">
        <v>0.18571879374034736</v>
      </c>
      <c r="Y226" s="75">
        <v>0.27857819061052103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5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9.9364433428504595E-2</v>
      </c>
      <c r="X227" s="75">
        <v>0.19872886685700919</v>
      </c>
      <c r="Y227" s="75">
        <v>0.29809330028551378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5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0.11646617454035653</v>
      </c>
      <c r="X228" s="75">
        <v>0.23293234908071306</v>
      </c>
      <c r="Y228" s="75">
        <v>0.3493985236210696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5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0.13457619631874979</v>
      </c>
      <c r="X229" s="75">
        <v>0.26915239263749957</v>
      </c>
      <c r="Y229" s="75">
        <v>0.40372858895624936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5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0.13457619631874979</v>
      </c>
      <c r="X230" s="75">
        <v>0.26915239263749957</v>
      </c>
      <c r="Y230" s="75">
        <v>0.40372858895624936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5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5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5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5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5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5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5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5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5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5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5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5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5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5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5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5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5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5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5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5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5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5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5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5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5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5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5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5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5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59"/>
  <sheetViews>
    <sheetView workbookViewId="0">
      <selection sqref="A1:IV65536"/>
    </sheetView>
  </sheetViews>
  <sheetFormatPr defaultColWidth="9.109375" defaultRowHeight="13.2" x14ac:dyDescent="0.25"/>
  <cols>
    <col min="1" max="1" width="12.5546875" style="60" customWidth="1"/>
    <col min="2" max="3" width="9.109375" style="60"/>
    <col min="4" max="4" width="14.33203125" style="60" customWidth="1"/>
    <col min="5" max="9" width="9.109375" style="60"/>
    <col min="10" max="10" width="9.44140625" style="62" customWidth="1"/>
    <col min="11" max="56" width="9.109375" style="60"/>
    <col min="57" max="57" width="9.44140625" style="62" customWidth="1"/>
    <col min="58" max="16384" width="9.109375" style="60"/>
  </cols>
  <sheetData>
    <row r="1" spans="1:58" x14ac:dyDescent="0.25">
      <c r="A1" s="55" t="s">
        <v>23</v>
      </c>
      <c r="B1" s="56" t="s">
        <v>24</v>
      </c>
      <c r="C1" s="57"/>
      <c r="D1" s="58">
        <v>36920</v>
      </c>
      <c r="E1" s="59"/>
      <c r="I1" s="61"/>
    </row>
    <row r="2" spans="1:58" x14ac:dyDescent="0.25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5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5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ht="13.8" x14ac:dyDescent="0.3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ht="13.8" x14ac:dyDescent="0.3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5">
      <c r="A7" s="73">
        <v>36921</v>
      </c>
      <c r="B7" s="74">
        <v>44</v>
      </c>
      <c r="C7" s="74">
        <v>44.6</v>
      </c>
      <c r="D7" s="74">
        <v>45.2</v>
      </c>
      <c r="E7" s="69"/>
      <c r="F7" s="74">
        <v>33.01</v>
      </c>
      <c r="G7" s="74">
        <v>33.31</v>
      </c>
      <c r="H7" s="74">
        <v>33.61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0.25406250000000002</v>
      </c>
      <c r="X7" s="75">
        <v>0.50812500000000005</v>
      </c>
      <c r="Y7" s="75">
        <v>0.76218750000000002</v>
      </c>
      <c r="AA7" s="75">
        <v>0.4</v>
      </c>
      <c r="AB7" s="75">
        <v>0.8</v>
      </c>
      <c r="AC7" s="75">
        <v>1.2</v>
      </c>
      <c r="AE7" s="75">
        <v>-0.25</v>
      </c>
      <c r="AF7" s="75">
        <v>1.5</v>
      </c>
      <c r="AG7" s="75">
        <v>0.35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5">
      <c r="A8" s="73">
        <v>36922</v>
      </c>
      <c r="B8" s="74">
        <v>40.65</v>
      </c>
      <c r="C8" s="74">
        <v>41.25</v>
      </c>
      <c r="D8" s="74">
        <v>41.85</v>
      </c>
      <c r="E8" s="69"/>
      <c r="F8" s="74">
        <v>36.200000000000003</v>
      </c>
      <c r="G8" s="74">
        <v>36.5</v>
      </c>
      <c r="H8" s="74">
        <v>36.799999999999997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0.30406250000000001</v>
      </c>
      <c r="X8" s="75">
        <v>0.60812500000000003</v>
      </c>
      <c r="Y8" s="75">
        <v>0.91218750000000004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ht="13.8" x14ac:dyDescent="0.3">
      <c r="A9" s="73">
        <v>36923</v>
      </c>
      <c r="B9" s="74">
        <v>42.4</v>
      </c>
      <c r="C9" s="74">
        <v>43</v>
      </c>
      <c r="D9" s="74">
        <v>43.6</v>
      </c>
      <c r="E9" s="69"/>
      <c r="F9" s="74">
        <v>36.200000000000003</v>
      </c>
      <c r="G9" s="74">
        <v>36.5</v>
      </c>
      <c r="H9" s="74">
        <v>36.799999999999997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0.28843750000000001</v>
      </c>
      <c r="X9" s="75">
        <v>0.57687500000000003</v>
      </c>
      <c r="Y9" s="75">
        <v>0.86531250000000004</v>
      </c>
      <c r="AA9" s="75">
        <v>0.4</v>
      </c>
      <c r="AB9" s="75">
        <v>0.8</v>
      </c>
      <c r="AC9" s="75">
        <v>1.2</v>
      </c>
      <c r="AE9" s="75">
        <v>-0.75</v>
      </c>
      <c r="AF9" s="75">
        <v>2.75</v>
      </c>
      <c r="AG9" s="75">
        <v>0.75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ht="13.8" x14ac:dyDescent="0.3">
      <c r="A10" s="73">
        <v>36924</v>
      </c>
      <c r="B10" s="74">
        <v>41.9</v>
      </c>
      <c r="C10" s="74">
        <v>42.5</v>
      </c>
      <c r="D10" s="74">
        <v>43.1</v>
      </c>
      <c r="E10" s="69"/>
      <c r="F10" s="74">
        <v>36.200000000000003</v>
      </c>
      <c r="G10" s="74">
        <v>36.5</v>
      </c>
      <c r="H10" s="74">
        <v>36.799999999999997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0.2134375</v>
      </c>
      <c r="X10" s="75">
        <v>0.426875</v>
      </c>
      <c r="Y10" s="75">
        <v>0.64031249999999995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1.2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ht="13.8" x14ac:dyDescent="0.3">
      <c r="A11" s="73">
        <v>36925</v>
      </c>
      <c r="B11" s="74">
        <v>36.4</v>
      </c>
      <c r="C11" s="74">
        <v>37</v>
      </c>
      <c r="D11" s="74">
        <v>37.6</v>
      </c>
      <c r="E11" s="69"/>
      <c r="F11" s="74">
        <v>36.200000000000003</v>
      </c>
      <c r="G11" s="74">
        <v>36.5</v>
      </c>
      <c r="H11" s="74">
        <v>36.799999999999997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0.2134375</v>
      </c>
      <c r="X11" s="75">
        <v>0.426875</v>
      </c>
      <c r="Y11" s="75">
        <v>0.64031249999999995</v>
      </c>
      <c r="AA11" s="75">
        <v>0.4</v>
      </c>
      <c r="AB11" s="75">
        <v>0.8</v>
      </c>
      <c r="AC11" s="75">
        <v>1.2</v>
      </c>
      <c r="AE11" s="75">
        <v>-0.25</v>
      </c>
      <c r="AF11" s="75">
        <v>1.3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ht="13.8" x14ac:dyDescent="0.3">
      <c r="A12" s="73">
        <v>36926</v>
      </c>
      <c r="B12" s="74">
        <v>36.4</v>
      </c>
      <c r="C12" s="74">
        <v>37</v>
      </c>
      <c r="D12" s="74">
        <v>37.6</v>
      </c>
      <c r="E12" s="69"/>
      <c r="F12" s="74">
        <v>36.200000000000003</v>
      </c>
      <c r="G12" s="74">
        <v>36.5</v>
      </c>
      <c r="H12" s="74">
        <v>36.799999999999997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0.25874999999999998</v>
      </c>
      <c r="X12" s="75">
        <v>0.51749999999999996</v>
      </c>
      <c r="Y12" s="75">
        <v>0.77625</v>
      </c>
      <c r="AA12" s="75">
        <v>0.4</v>
      </c>
      <c r="AB12" s="75">
        <v>0.8</v>
      </c>
      <c r="AC12" s="75">
        <v>1.2</v>
      </c>
      <c r="AE12" s="75">
        <v>-0.25</v>
      </c>
      <c r="AF12" s="75">
        <v>2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ht="13.8" x14ac:dyDescent="0.3">
      <c r="A13" s="73">
        <v>36927</v>
      </c>
      <c r="B13" s="74">
        <v>44.4</v>
      </c>
      <c r="C13" s="74">
        <v>45</v>
      </c>
      <c r="D13" s="74">
        <v>45.6</v>
      </c>
      <c r="E13" s="69"/>
      <c r="F13" s="74">
        <v>36.200000000000003</v>
      </c>
      <c r="G13" s="74">
        <v>36.5</v>
      </c>
      <c r="H13" s="74">
        <v>36.799999999999997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0.32687500000000003</v>
      </c>
      <c r="X13" s="75">
        <v>0.65375000000000005</v>
      </c>
      <c r="Y13" s="75">
        <v>0.98062499999999997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2.5</v>
      </c>
      <c r="AG13" s="75">
        <v>0.3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ht="13.8" x14ac:dyDescent="0.3">
      <c r="A14" s="73">
        <v>36928</v>
      </c>
      <c r="B14" s="74">
        <v>44.4</v>
      </c>
      <c r="C14" s="74">
        <v>45</v>
      </c>
      <c r="D14" s="74">
        <v>45.6</v>
      </c>
      <c r="E14" s="69"/>
      <c r="F14" s="74">
        <v>36.200000000000003</v>
      </c>
      <c r="G14" s="74">
        <v>36.5</v>
      </c>
      <c r="H14" s="74">
        <v>36.799999999999997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0.37062499999999998</v>
      </c>
      <c r="X14" s="75">
        <v>0.74124999999999996</v>
      </c>
      <c r="Y14" s="75">
        <v>1.1118749999999999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ht="13.8" x14ac:dyDescent="0.3">
      <c r="A15" s="73">
        <v>36929</v>
      </c>
      <c r="B15" s="74">
        <v>44.4</v>
      </c>
      <c r="C15" s="74">
        <v>45</v>
      </c>
      <c r="D15" s="74">
        <v>45.6</v>
      </c>
      <c r="E15" s="69"/>
      <c r="F15" s="74">
        <v>36.200000000000003</v>
      </c>
      <c r="G15" s="74">
        <v>36.5</v>
      </c>
      <c r="H15" s="74">
        <v>36.799999999999997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0.36125000000000002</v>
      </c>
      <c r="X15" s="75">
        <v>0.72250000000000003</v>
      </c>
      <c r="Y15" s="75">
        <v>1.08375</v>
      </c>
      <c r="AA15" s="75">
        <v>0.4</v>
      </c>
      <c r="AB15" s="75">
        <v>0.8</v>
      </c>
      <c r="AC15" s="75">
        <v>1.2</v>
      </c>
      <c r="AE15" s="75">
        <v>-0.35</v>
      </c>
      <c r="AF15" s="75">
        <v>2</v>
      </c>
      <c r="AG15" s="75">
        <v>0.5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ht="13.8" x14ac:dyDescent="0.3">
      <c r="A16" s="73">
        <v>36930</v>
      </c>
      <c r="B16" s="74">
        <v>44.4</v>
      </c>
      <c r="C16" s="74">
        <v>45</v>
      </c>
      <c r="D16" s="74">
        <v>45.6</v>
      </c>
      <c r="E16" s="69"/>
      <c r="F16" s="74">
        <v>36.200000000000003</v>
      </c>
      <c r="G16" s="74">
        <v>36.5</v>
      </c>
      <c r="H16" s="74">
        <v>36.799999999999997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0.26</v>
      </c>
      <c r="X16" s="75">
        <v>0.52</v>
      </c>
      <c r="Y16" s="75">
        <v>0.78</v>
      </c>
      <c r="AA16" s="75">
        <v>0.4</v>
      </c>
      <c r="AB16" s="75">
        <v>0.8</v>
      </c>
      <c r="AC16" s="75">
        <v>1.2</v>
      </c>
      <c r="AE16" s="75">
        <v>-0.35</v>
      </c>
      <c r="AF16" s="75">
        <v>1.9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ht="13.8" x14ac:dyDescent="0.3">
      <c r="A17" s="73">
        <v>36931</v>
      </c>
      <c r="B17" s="74">
        <v>44.4</v>
      </c>
      <c r="C17" s="74">
        <v>45</v>
      </c>
      <c r="D17" s="74">
        <v>45.6</v>
      </c>
      <c r="E17" s="69"/>
      <c r="F17" s="74">
        <v>36.200000000000003</v>
      </c>
      <c r="G17" s="74">
        <v>36.5</v>
      </c>
      <c r="H17" s="74">
        <v>36.799999999999997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0.19062499999999999</v>
      </c>
      <c r="X17" s="75">
        <v>0.38124999999999998</v>
      </c>
      <c r="Y17" s="75">
        <v>0.57187500000000002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ht="13.8" x14ac:dyDescent="0.3">
      <c r="A18" s="73">
        <v>36932</v>
      </c>
      <c r="B18" s="74">
        <v>36.4</v>
      </c>
      <c r="C18" s="74">
        <v>37</v>
      </c>
      <c r="D18" s="74">
        <v>37.6</v>
      </c>
      <c r="E18" s="69"/>
      <c r="F18" s="74">
        <v>36.200000000000003</v>
      </c>
      <c r="G18" s="74">
        <v>36.5</v>
      </c>
      <c r="H18" s="74">
        <v>36.799999999999997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0.19062499999999999</v>
      </c>
      <c r="X18" s="75">
        <v>0.38124999999999998</v>
      </c>
      <c r="Y18" s="75">
        <v>0.57187500000000002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ht="13.8" x14ac:dyDescent="0.3">
      <c r="A19" s="73">
        <v>36933</v>
      </c>
      <c r="B19" s="74">
        <v>36.4</v>
      </c>
      <c r="C19" s="74">
        <v>37</v>
      </c>
      <c r="D19" s="74">
        <v>37.6</v>
      </c>
      <c r="E19" s="69"/>
      <c r="F19" s="74">
        <v>36.200000000000003</v>
      </c>
      <c r="G19" s="74">
        <v>36.5</v>
      </c>
      <c r="H19" s="74">
        <v>36.799999999999997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0.19125</v>
      </c>
      <c r="X19" s="75">
        <v>0.38250000000000001</v>
      </c>
      <c r="Y19" s="75">
        <v>0.57374999999999998</v>
      </c>
      <c r="AA19" s="75">
        <v>0.4</v>
      </c>
      <c r="AB19" s="75">
        <v>0.8</v>
      </c>
      <c r="AC19" s="75">
        <v>1.2</v>
      </c>
      <c r="AE19" s="75">
        <v>-0.25</v>
      </c>
      <c r="AF19" s="75">
        <v>1.75</v>
      </c>
      <c r="AG19" s="75">
        <v>0.35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ht="13.8" x14ac:dyDescent="0.3">
      <c r="A20" s="73">
        <v>36934</v>
      </c>
      <c r="B20" s="74">
        <v>44.4</v>
      </c>
      <c r="C20" s="74">
        <v>45</v>
      </c>
      <c r="D20" s="74">
        <v>45.6</v>
      </c>
      <c r="E20" s="69"/>
      <c r="F20" s="74">
        <v>36.200000000000003</v>
      </c>
      <c r="G20" s="74">
        <v>36.5</v>
      </c>
      <c r="H20" s="74">
        <v>36.799999999999997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0.21968750000000001</v>
      </c>
      <c r="X20" s="75">
        <v>0.43937500000000002</v>
      </c>
      <c r="Y20" s="75">
        <v>0.6590625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ht="13.8" x14ac:dyDescent="0.3">
      <c r="A21" s="73">
        <v>36935</v>
      </c>
      <c r="B21" s="74">
        <v>44.4</v>
      </c>
      <c r="C21" s="74">
        <v>45</v>
      </c>
      <c r="D21" s="74">
        <v>45.6</v>
      </c>
      <c r="E21" s="69"/>
      <c r="F21" s="74">
        <v>36.200000000000003</v>
      </c>
      <c r="G21" s="74">
        <v>36.5</v>
      </c>
      <c r="H21" s="74">
        <v>36.799999999999997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0.21968750000000001</v>
      </c>
      <c r="X21" s="75">
        <v>0.43937500000000002</v>
      </c>
      <c r="Y21" s="75">
        <v>0.6590625</v>
      </c>
      <c r="AA21" s="75">
        <v>0.4</v>
      </c>
      <c r="AB21" s="75">
        <v>0.8</v>
      </c>
      <c r="AC21" s="75">
        <v>1.2</v>
      </c>
      <c r="AE21" s="75">
        <v>-0.75</v>
      </c>
      <c r="AF21" s="75">
        <v>2</v>
      </c>
      <c r="AG21" s="75">
        <v>0.75</v>
      </c>
      <c r="AI21" s="75">
        <v>-0.15</v>
      </c>
      <c r="AJ21" s="75">
        <v>1.5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ht="13.8" x14ac:dyDescent="0.3">
      <c r="A22" s="73">
        <v>36936</v>
      </c>
      <c r="B22" s="74">
        <v>44.4</v>
      </c>
      <c r="C22" s="74">
        <v>45</v>
      </c>
      <c r="D22" s="74">
        <v>45.6</v>
      </c>
      <c r="E22" s="69"/>
      <c r="F22" s="74">
        <v>36.200000000000003</v>
      </c>
      <c r="G22" s="74">
        <v>36.5</v>
      </c>
      <c r="H22" s="74">
        <v>36.799999999999997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0.1821875</v>
      </c>
      <c r="X22" s="75">
        <v>0.364375</v>
      </c>
      <c r="Y22" s="75">
        <v>0.54656249999999995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ht="13.8" x14ac:dyDescent="0.3">
      <c r="A23" s="73">
        <v>36937</v>
      </c>
      <c r="B23" s="74">
        <v>44.4</v>
      </c>
      <c r="C23" s="74">
        <v>45</v>
      </c>
      <c r="D23" s="74">
        <v>45.6</v>
      </c>
      <c r="E23" s="69"/>
      <c r="F23" s="74">
        <v>36.200000000000003</v>
      </c>
      <c r="G23" s="74">
        <v>36.5</v>
      </c>
      <c r="H23" s="74">
        <v>36.799999999999997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0.1821875</v>
      </c>
      <c r="X23" s="75">
        <v>0.364375</v>
      </c>
      <c r="Y23" s="75">
        <v>0.54656249999999995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1.4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ht="13.8" x14ac:dyDescent="0.3">
      <c r="A24" s="73">
        <v>36938</v>
      </c>
      <c r="B24" s="74">
        <v>44.4</v>
      </c>
      <c r="C24" s="74">
        <v>45</v>
      </c>
      <c r="D24" s="74">
        <v>45.6</v>
      </c>
      <c r="E24" s="69"/>
      <c r="F24" s="74">
        <v>36.200000000000003</v>
      </c>
      <c r="G24" s="74">
        <v>36.5</v>
      </c>
      <c r="H24" s="74">
        <v>36.799999999999997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0.19125</v>
      </c>
      <c r="X24" s="75">
        <v>0.38250000000000001</v>
      </c>
      <c r="Y24" s="75">
        <v>0.57374999999999998</v>
      </c>
      <c r="AA24" s="75">
        <v>0.06</v>
      </c>
      <c r="AB24" s="75">
        <v>0.12</v>
      </c>
      <c r="AC24" s="75">
        <v>0.18</v>
      </c>
      <c r="AE24" s="75">
        <v>-0.25</v>
      </c>
      <c r="AF24" s="75">
        <v>1.5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ht="13.8" x14ac:dyDescent="0.3">
      <c r="A25" s="73">
        <v>36939</v>
      </c>
      <c r="B25" s="74">
        <v>36.4</v>
      </c>
      <c r="C25" s="74">
        <v>37</v>
      </c>
      <c r="D25" s="74">
        <v>37.6</v>
      </c>
      <c r="E25" s="69"/>
      <c r="F25" s="74">
        <v>36.200000000000003</v>
      </c>
      <c r="G25" s="74">
        <v>36.5</v>
      </c>
      <c r="H25" s="74">
        <v>36.799999999999997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0.23218749999999999</v>
      </c>
      <c r="X25" s="75">
        <v>0.46437499999999998</v>
      </c>
      <c r="Y25" s="75">
        <v>0.69656249999999997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0.3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ht="13.8" x14ac:dyDescent="0.3">
      <c r="A26" s="73">
        <v>36940</v>
      </c>
      <c r="B26" s="74">
        <v>36.4</v>
      </c>
      <c r="C26" s="74">
        <v>37</v>
      </c>
      <c r="D26" s="74">
        <v>37.6</v>
      </c>
      <c r="E26" s="69"/>
      <c r="F26" s="74">
        <v>36.200000000000003</v>
      </c>
      <c r="G26" s="74">
        <v>36.5</v>
      </c>
      <c r="H26" s="74">
        <v>36.799999999999997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0.2684375</v>
      </c>
      <c r="X26" s="75">
        <v>0.53687499999999999</v>
      </c>
      <c r="Y26" s="75">
        <v>0.80531249999999999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ht="13.8" x14ac:dyDescent="0.3">
      <c r="A27" s="73">
        <v>36941</v>
      </c>
      <c r="B27" s="74">
        <v>44.4</v>
      </c>
      <c r="C27" s="74">
        <v>45</v>
      </c>
      <c r="D27" s="74">
        <v>45.6</v>
      </c>
      <c r="E27" s="69"/>
      <c r="F27" s="74">
        <v>36.200000000000003</v>
      </c>
      <c r="G27" s="74">
        <v>36.5</v>
      </c>
      <c r="H27" s="74">
        <v>36.799999999999997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0.2684375</v>
      </c>
      <c r="X27" s="75">
        <v>0.53687499999999999</v>
      </c>
      <c r="Y27" s="75">
        <v>0.80531249999999999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3</v>
      </c>
      <c r="AG27" s="75">
        <v>0.5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ht="13.8" x14ac:dyDescent="0.3">
      <c r="A28" s="73">
        <v>36942</v>
      </c>
      <c r="B28" s="74">
        <v>44.4</v>
      </c>
      <c r="C28" s="74">
        <v>45</v>
      </c>
      <c r="D28" s="74">
        <v>45.6</v>
      </c>
      <c r="E28" s="69"/>
      <c r="F28" s="74">
        <v>36.200000000000003</v>
      </c>
      <c r="G28" s="74">
        <v>36.5</v>
      </c>
      <c r="H28" s="74">
        <v>36.799999999999997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0.19875000000000001</v>
      </c>
      <c r="X28" s="75">
        <v>0.39750000000000002</v>
      </c>
      <c r="Y28" s="75">
        <v>0.59624999999999995</v>
      </c>
      <c r="AA28" s="75">
        <v>0.06</v>
      </c>
      <c r="AB28" s="75">
        <v>0.12</v>
      </c>
      <c r="AC28" s="75">
        <v>0.18</v>
      </c>
      <c r="AE28" s="75">
        <v>-0.35</v>
      </c>
      <c r="AF28" s="75">
        <v>1.2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ht="13.8" x14ac:dyDescent="0.3">
      <c r="A29" s="73">
        <v>36943</v>
      </c>
      <c r="B29" s="74">
        <v>44.4</v>
      </c>
      <c r="C29" s="74">
        <v>45</v>
      </c>
      <c r="D29" s="74">
        <v>45.6</v>
      </c>
      <c r="E29" s="69"/>
      <c r="F29" s="74">
        <v>36.200000000000003</v>
      </c>
      <c r="G29" s="74">
        <v>36.5</v>
      </c>
      <c r="H29" s="74">
        <v>36.799999999999997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0.17374999999999999</v>
      </c>
      <c r="X29" s="75">
        <v>0.34749999999999998</v>
      </c>
      <c r="Y29" s="75">
        <v>0.52124999999999999</v>
      </c>
      <c r="AA29" s="75">
        <v>0.06</v>
      </c>
      <c r="AB29" s="75">
        <v>0.12</v>
      </c>
      <c r="AC29" s="75">
        <v>0.18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ht="13.8" x14ac:dyDescent="0.3">
      <c r="A30" s="73">
        <v>36944</v>
      </c>
      <c r="B30" s="74">
        <v>44.4</v>
      </c>
      <c r="C30" s="74">
        <v>45</v>
      </c>
      <c r="D30" s="74">
        <v>45.6</v>
      </c>
      <c r="E30" s="69"/>
      <c r="F30" s="74">
        <v>36.200000000000003</v>
      </c>
      <c r="G30" s="74">
        <v>36.5</v>
      </c>
      <c r="H30" s="74">
        <v>36.799999999999997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0.17374999999999999</v>
      </c>
      <c r="X30" s="75">
        <v>0.34749999999999998</v>
      </c>
      <c r="Y30" s="75">
        <v>0.52124999999999999</v>
      </c>
      <c r="AA30" s="75">
        <v>5.7623999999999995E-2</v>
      </c>
      <c r="AB30" s="75">
        <v>0.11524799999999999</v>
      </c>
      <c r="AC30" s="75">
        <v>0.17287199999999997</v>
      </c>
      <c r="AE30" s="75">
        <v>-0.25</v>
      </c>
      <c r="AF30" s="75">
        <v>1.3</v>
      </c>
      <c r="AG30" s="75">
        <v>0.3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ht="13.8" x14ac:dyDescent="0.3">
      <c r="A31" s="73">
        <v>36945</v>
      </c>
      <c r="B31" s="74">
        <v>44.4</v>
      </c>
      <c r="C31" s="74">
        <v>45</v>
      </c>
      <c r="D31" s="74">
        <v>45.6</v>
      </c>
      <c r="E31" s="69"/>
      <c r="F31" s="74">
        <v>38.200000000000003</v>
      </c>
      <c r="G31" s="74">
        <v>38.5</v>
      </c>
      <c r="H31" s="74">
        <v>38.799999999999997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0.174375</v>
      </c>
      <c r="X31" s="75">
        <v>0.34875</v>
      </c>
      <c r="Y31" s="75">
        <v>0.52312499999999995</v>
      </c>
      <c r="AA31" s="75">
        <v>0.06</v>
      </c>
      <c r="AB31" s="75">
        <v>0.12</v>
      </c>
      <c r="AC31" s="75">
        <v>0.18</v>
      </c>
      <c r="AE31" s="75">
        <v>-0.25</v>
      </c>
      <c r="AF31" s="75">
        <v>1.3</v>
      </c>
      <c r="AG31" s="75">
        <v>0.35</v>
      </c>
      <c r="AI31" s="75">
        <v>-0.15</v>
      </c>
      <c r="AJ31" s="75">
        <v>0.5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ht="13.8" x14ac:dyDescent="0.3">
      <c r="A32" s="73">
        <v>36946</v>
      </c>
      <c r="B32" s="74">
        <v>36.4</v>
      </c>
      <c r="C32" s="74">
        <v>37</v>
      </c>
      <c r="D32" s="74">
        <v>37.6</v>
      </c>
      <c r="E32" s="69"/>
      <c r="F32" s="74">
        <v>39.200000000000003</v>
      </c>
      <c r="G32" s="74">
        <v>39.5</v>
      </c>
      <c r="H32" s="74">
        <v>39.799999999999997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</v>
      </c>
      <c r="X32" s="75">
        <v>0.43</v>
      </c>
      <c r="Y32" s="75">
        <v>0.64500000000000002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5">
      <c r="A33" s="73">
        <v>36947</v>
      </c>
      <c r="B33" s="74">
        <v>36.4</v>
      </c>
      <c r="C33" s="74">
        <v>37</v>
      </c>
      <c r="D33" s="74">
        <v>37.6</v>
      </c>
      <c r="E33" s="69"/>
      <c r="F33" s="74">
        <v>37.700000000000003</v>
      </c>
      <c r="G33" s="74">
        <v>38</v>
      </c>
      <c r="H33" s="74">
        <v>38.299999999999997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0.215</v>
      </c>
      <c r="X33" s="75">
        <v>0.43</v>
      </c>
      <c r="Y33" s="75">
        <v>0.64500000000000002</v>
      </c>
      <c r="AA33" s="75">
        <v>0.06</v>
      </c>
      <c r="AB33" s="75">
        <v>0.12</v>
      </c>
      <c r="AC33" s="75">
        <v>0.18</v>
      </c>
      <c r="AE33" s="75">
        <v>-0.75</v>
      </c>
      <c r="AF33" s="75">
        <v>1.5</v>
      </c>
      <c r="AG33" s="75">
        <v>0.75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5">
      <c r="A34" s="73">
        <v>36948</v>
      </c>
      <c r="B34" s="74">
        <v>44.4</v>
      </c>
      <c r="C34" s="74">
        <v>45</v>
      </c>
      <c r="D34" s="74">
        <v>45.6</v>
      </c>
      <c r="E34" s="69"/>
      <c r="F34" s="74">
        <v>37.700000000000003</v>
      </c>
      <c r="G34" s="74">
        <v>38</v>
      </c>
      <c r="H34" s="74">
        <v>38.299999999999997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0.17749999999999999</v>
      </c>
      <c r="X34" s="75">
        <v>0.35499999999999998</v>
      </c>
      <c r="Y34" s="75">
        <v>0.53249999999999997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1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5">
      <c r="A35" s="73">
        <v>36949</v>
      </c>
      <c r="B35" s="74">
        <v>44.4</v>
      </c>
      <c r="C35" s="74">
        <v>45</v>
      </c>
      <c r="D35" s="74">
        <v>45.6</v>
      </c>
      <c r="E35" s="69"/>
      <c r="F35" s="74">
        <v>35.700000000000003</v>
      </c>
      <c r="G35" s="74">
        <v>36</v>
      </c>
      <c r="H35" s="74">
        <v>36.299999999999997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0.17749999999999999</v>
      </c>
      <c r="X35" s="75">
        <v>0.35499999999999998</v>
      </c>
      <c r="Y35" s="75">
        <v>0.53249999999999997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5">
      <c r="A36" s="73">
        <v>36950</v>
      </c>
      <c r="B36" s="74">
        <v>44.4</v>
      </c>
      <c r="C36" s="74">
        <v>45</v>
      </c>
      <c r="D36" s="74">
        <v>45.6</v>
      </c>
      <c r="E36" s="69"/>
      <c r="F36" s="74">
        <v>37.700000000000003</v>
      </c>
      <c r="G36" s="74">
        <v>38</v>
      </c>
      <c r="H36" s="74">
        <v>38.299999999999997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0.19</v>
      </c>
      <c r="X36" s="75">
        <v>0.38</v>
      </c>
      <c r="Y36" s="75">
        <v>0.56999999999999995</v>
      </c>
      <c r="AA36" s="75">
        <v>0.06</v>
      </c>
      <c r="AB36" s="75">
        <v>0.12</v>
      </c>
      <c r="AC36" s="75">
        <v>0.18</v>
      </c>
      <c r="AE36" s="75">
        <v>-0.25</v>
      </c>
      <c r="AF36" s="75">
        <v>0.9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5">
      <c r="A37" s="73">
        <v>36951</v>
      </c>
      <c r="B37" s="74">
        <v>43.35</v>
      </c>
      <c r="C37" s="74">
        <v>43.75</v>
      </c>
      <c r="D37" s="74">
        <v>44.15</v>
      </c>
      <c r="E37" s="69"/>
      <c r="F37" s="74">
        <v>35.799999999999997</v>
      </c>
      <c r="G37" s="74">
        <v>36</v>
      </c>
      <c r="H37" s="74">
        <v>36.200000000000003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0.22289999999999999</v>
      </c>
      <c r="X37" s="75">
        <v>0.44579999999999997</v>
      </c>
      <c r="Y37" s="75">
        <v>0.66869999999999996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1.2</v>
      </c>
      <c r="AG37" s="75">
        <v>0.3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5">
      <c r="A38" s="73">
        <v>36981</v>
      </c>
      <c r="B38" s="74">
        <v>43.35</v>
      </c>
      <c r="C38" s="74">
        <v>43.75</v>
      </c>
      <c r="D38" s="74">
        <v>44.15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0.25769999999999998</v>
      </c>
      <c r="X38" s="75">
        <v>0.51539999999999997</v>
      </c>
      <c r="Y38" s="75">
        <v>0.7730999999999999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5">
      <c r="A39" s="73">
        <v>36982</v>
      </c>
      <c r="B39" s="74">
        <v>42</v>
      </c>
      <c r="C39" s="74">
        <v>42.25</v>
      </c>
      <c r="D39" s="74">
        <v>42.5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0.25769999999999998</v>
      </c>
      <c r="X39" s="75">
        <v>0.51539999999999997</v>
      </c>
      <c r="Y39" s="75">
        <v>0.7730999999999999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1.5</v>
      </c>
      <c r="AG39" s="75">
        <v>0.5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5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0.1908</v>
      </c>
      <c r="X40" s="75">
        <v>0.38159999999999999</v>
      </c>
      <c r="Y40" s="75">
        <v>0.57240000000000002</v>
      </c>
      <c r="AA40" s="75">
        <v>0.06</v>
      </c>
      <c r="AB40" s="75">
        <v>0.12</v>
      </c>
      <c r="AC40" s="75">
        <v>0.18</v>
      </c>
      <c r="AE40" s="75">
        <v>-0.35</v>
      </c>
      <c r="AF40" s="75">
        <v>0.9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5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0.1668</v>
      </c>
      <c r="X41" s="75">
        <v>0.33360000000000001</v>
      </c>
      <c r="Y41" s="75">
        <v>0.50039999999999996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5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0.1668</v>
      </c>
      <c r="X42" s="75">
        <v>0.33360000000000001</v>
      </c>
      <c r="Y42" s="75">
        <v>0.50039999999999996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5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0.16740000000000002</v>
      </c>
      <c r="X43" s="75">
        <v>0.33480000000000004</v>
      </c>
      <c r="Y43" s="75">
        <v>0.50220000000000009</v>
      </c>
      <c r="AA43" s="75">
        <v>0.06</v>
      </c>
      <c r="AB43" s="75">
        <v>0.12</v>
      </c>
      <c r="AC43" s="75">
        <v>0.18</v>
      </c>
      <c r="AE43" s="75">
        <v>-0.25</v>
      </c>
      <c r="AF43" s="75">
        <v>1</v>
      </c>
      <c r="AG43" s="75">
        <v>0.35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5">
      <c r="A44" s="73">
        <v>37135</v>
      </c>
      <c r="B44" s="74">
        <v>41.3</v>
      </c>
      <c r="C44" s="74">
        <v>42</v>
      </c>
      <c r="D44" s="74">
        <v>42.7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0.20640000000000003</v>
      </c>
      <c r="X44" s="75">
        <v>0.41280000000000006</v>
      </c>
      <c r="Y44" s="75">
        <v>0.61920000000000008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5">
      <c r="A45" s="73">
        <v>37165</v>
      </c>
      <c r="B45" s="74">
        <v>41.2</v>
      </c>
      <c r="C45" s="74">
        <v>41.75</v>
      </c>
      <c r="D45" s="74">
        <v>42.3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0.20640000000000003</v>
      </c>
      <c r="X45" s="75">
        <v>0.41280000000000006</v>
      </c>
      <c r="Y45" s="75">
        <v>0.61920000000000008</v>
      </c>
      <c r="AA45" s="75">
        <v>0.06</v>
      </c>
      <c r="AB45" s="75">
        <v>0.12</v>
      </c>
      <c r="AC45" s="75">
        <v>0.18</v>
      </c>
      <c r="AE45" s="75">
        <v>-0.75</v>
      </c>
      <c r="AF45" s="75">
        <v>1.5</v>
      </c>
      <c r="AG45" s="75">
        <v>0.75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5">
      <c r="A46" s="73">
        <v>37196</v>
      </c>
      <c r="B46" s="74">
        <v>41.2</v>
      </c>
      <c r="C46" s="74">
        <v>41.75</v>
      </c>
      <c r="D46" s="74">
        <v>42.3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0.1704</v>
      </c>
      <c r="X46" s="75">
        <v>0.34079999999999999</v>
      </c>
      <c r="Y46" s="75">
        <v>0.51119999999999999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1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5">
      <c r="A47" s="73">
        <v>37226</v>
      </c>
      <c r="B47" s="74">
        <v>41.2</v>
      </c>
      <c r="C47" s="74">
        <v>41.75</v>
      </c>
      <c r="D47" s="74">
        <v>42.3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0.1704</v>
      </c>
      <c r="X47" s="75">
        <v>0.34079999999999999</v>
      </c>
      <c r="Y47" s="75">
        <v>0.51119999999999999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5">
      <c r="A48" s="73">
        <v>37257</v>
      </c>
      <c r="B48" s="74">
        <v>41.05</v>
      </c>
      <c r="C48" s="74">
        <v>41.75</v>
      </c>
      <c r="D48" s="74">
        <v>42.45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0.18240000000000001</v>
      </c>
      <c r="X48" s="75">
        <v>0.36480000000000001</v>
      </c>
      <c r="Y48" s="75">
        <v>0.54720000000000002</v>
      </c>
      <c r="AA48" s="75">
        <v>0.06</v>
      </c>
      <c r="AB48" s="75">
        <v>0.12</v>
      </c>
      <c r="AC48" s="75">
        <v>0.18</v>
      </c>
      <c r="AE48" s="75">
        <v>-0.25</v>
      </c>
      <c r="AF48" s="75">
        <v>0.9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5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0.21398399999999998</v>
      </c>
      <c r="X49" s="75">
        <v>0.42796799999999996</v>
      </c>
      <c r="Y49" s="75">
        <v>0.64195199999999997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1.2</v>
      </c>
      <c r="AG49" s="75">
        <v>0.3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5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0.24739199999999995</v>
      </c>
      <c r="X50" s="75">
        <v>0.49478399999999989</v>
      </c>
      <c r="Y50" s="75">
        <v>0.74217599999999984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5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0.24739199999999995</v>
      </c>
      <c r="X51" s="75">
        <v>0.49478399999999989</v>
      </c>
      <c r="Y51" s="75">
        <v>0.74217599999999984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1.5</v>
      </c>
      <c r="AG51" s="75">
        <v>0.5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5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0.18316799999999997</v>
      </c>
      <c r="X52" s="75">
        <v>0.36633599999999994</v>
      </c>
      <c r="Y52" s="75">
        <v>0.54950399999999988</v>
      </c>
      <c r="AA52" s="75">
        <v>0.06</v>
      </c>
      <c r="AB52" s="75">
        <v>0.12</v>
      </c>
      <c r="AC52" s="75">
        <v>0.18</v>
      </c>
      <c r="AE52" s="75">
        <v>-0.35</v>
      </c>
      <c r="AF52" s="75">
        <v>0.9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5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0.16012799999999999</v>
      </c>
      <c r="X53" s="75">
        <v>0.32025599999999999</v>
      </c>
      <c r="Y53" s="75">
        <v>0.48038399999999998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5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0.16012799999999999</v>
      </c>
      <c r="X54" s="75">
        <v>0.32025599999999999</v>
      </c>
      <c r="Y54" s="75">
        <v>0.48038399999999998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5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0.16070400000000001</v>
      </c>
      <c r="X55" s="75">
        <v>0.32140800000000003</v>
      </c>
      <c r="Y55" s="75">
        <v>0.48211200000000004</v>
      </c>
      <c r="AA55" s="75">
        <v>0.06</v>
      </c>
      <c r="AB55" s="75">
        <v>0.12</v>
      </c>
      <c r="AC55" s="75">
        <v>0.18</v>
      </c>
      <c r="AE55" s="75">
        <v>-0.25</v>
      </c>
      <c r="AF55" s="75">
        <v>1</v>
      </c>
      <c r="AG55" s="75">
        <v>0.35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5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0.19814400000000004</v>
      </c>
      <c r="X56" s="75">
        <v>0.39628800000000008</v>
      </c>
      <c r="Y56" s="75">
        <v>0.59443200000000007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5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0.19814400000000004</v>
      </c>
      <c r="X57" s="75">
        <v>0.39628800000000008</v>
      </c>
      <c r="Y57" s="75">
        <v>0.59443200000000007</v>
      </c>
      <c r="AA57" s="75">
        <v>0.06</v>
      </c>
      <c r="AB57" s="75">
        <v>0.12</v>
      </c>
      <c r="AC57" s="75">
        <v>0.18</v>
      </c>
      <c r="AE57" s="75">
        <v>-0.75</v>
      </c>
      <c r="AF57" s="75">
        <v>1.5</v>
      </c>
      <c r="AG57" s="75">
        <v>0.75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5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0.16358399999999998</v>
      </c>
      <c r="X58" s="75">
        <v>0.32716799999999996</v>
      </c>
      <c r="Y58" s="75">
        <v>0.49075199999999997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1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5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0.16358399999999998</v>
      </c>
      <c r="X59" s="75">
        <v>0.32716799999999996</v>
      </c>
      <c r="Y59" s="75">
        <v>0.49075199999999997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5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0.17510399999999998</v>
      </c>
      <c r="X60" s="75">
        <v>0.35020799999999996</v>
      </c>
      <c r="Y60" s="75">
        <v>0.525312</v>
      </c>
      <c r="AA60" s="75">
        <v>0.06</v>
      </c>
      <c r="AB60" s="75">
        <v>0.12</v>
      </c>
      <c r="AC60" s="75">
        <v>0.18</v>
      </c>
      <c r="AE60" s="75">
        <v>-0.25</v>
      </c>
      <c r="AF60" s="75">
        <v>0.9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5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0.20542463999999996</v>
      </c>
      <c r="X61" s="75">
        <v>0.41084927999999993</v>
      </c>
      <c r="Y61" s="75">
        <v>0.61627391999999992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1.2</v>
      </c>
      <c r="AG61" s="75">
        <v>0.3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5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0.23749631999999996</v>
      </c>
      <c r="X62" s="75">
        <v>0.47499263999999991</v>
      </c>
      <c r="Y62" s="75">
        <v>0.71248895999999984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5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0.23749631999999996</v>
      </c>
      <c r="X63" s="75">
        <v>0.47499263999999991</v>
      </c>
      <c r="Y63" s="75">
        <v>0.71248895999999984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1.5</v>
      </c>
      <c r="AG63" s="75">
        <v>0.5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5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0.17584127999999999</v>
      </c>
      <c r="X64" s="75">
        <v>0.35168255999999998</v>
      </c>
      <c r="Y64" s="75">
        <v>0.52752383999999997</v>
      </c>
      <c r="AA64" s="75">
        <v>0.06</v>
      </c>
      <c r="AB64" s="75">
        <v>0.12</v>
      </c>
      <c r="AC64" s="75">
        <v>0.18</v>
      </c>
      <c r="AE64" s="75">
        <v>-0.35</v>
      </c>
      <c r="AF64" s="75">
        <v>0.9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5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0.15372288000000001</v>
      </c>
      <c r="X65" s="75">
        <v>0.30744576000000001</v>
      </c>
      <c r="Y65" s="75">
        <v>0.46116864000000002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5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0.15372288000000001</v>
      </c>
      <c r="X66" s="75">
        <v>0.30744576000000001</v>
      </c>
      <c r="Y66" s="75">
        <v>0.46116864000000002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5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0.15427584</v>
      </c>
      <c r="X67" s="75">
        <v>0.30855167999999999</v>
      </c>
      <c r="Y67" s="75">
        <v>0.46282751999999999</v>
      </c>
      <c r="AA67" s="75">
        <v>0.06</v>
      </c>
      <c r="AB67" s="75">
        <v>0.12</v>
      </c>
      <c r="AC67" s="75">
        <v>0.18</v>
      </c>
      <c r="AE67" s="75">
        <v>-0.25</v>
      </c>
      <c r="AF67" s="75">
        <v>1</v>
      </c>
      <c r="AG67" s="75">
        <v>0.35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5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0.19021824000000004</v>
      </c>
      <c r="X68" s="75">
        <v>0.38043648000000008</v>
      </c>
      <c r="Y68" s="75">
        <v>0.57065472000000006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5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0.19021824000000004</v>
      </c>
      <c r="X69" s="75">
        <v>0.38043648000000008</v>
      </c>
      <c r="Y69" s="75">
        <v>0.57065472000000006</v>
      </c>
      <c r="AA69" s="75">
        <v>0.06</v>
      </c>
      <c r="AB69" s="75">
        <v>0.12</v>
      </c>
      <c r="AC69" s="75">
        <v>0.18</v>
      </c>
      <c r="AE69" s="75">
        <v>-0.75</v>
      </c>
      <c r="AF69" s="75">
        <v>1.5</v>
      </c>
      <c r="AG69" s="75">
        <v>0.75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5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0.15704063999999995</v>
      </c>
      <c r="X70" s="75">
        <v>0.31408127999999991</v>
      </c>
      <c r="Y70" s="75">
        <v>0.47112191999999986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1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5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0.15704063999999995</v>
      </c>
      <c r="X71" s="75">
        <v>0.31408127999999991</v>
      </c>
      <c r="Y71" s="75">
        <v>0.47112191999999986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5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0.16809984</v>
      </c>
      <c r="X72" s="75">
        <v>0.33619968</v>
      </c>
      <c r="Y72" s="75">
        <v>0.50429952</v>
      </c>
      <c r="AA72" s="75">
        <v>0.06</v>
      </c>
      <c r="AB72" s="75">
        <v>0.12</v>
      </c>
      <c r="AC72" s="75">
        <v>0.18</v>
      </c>
      <c r="AE72" s="75">
        <v>-0.25</v>
      </c>
      <c r="AF72" s="75">
        <v>0.9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5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0.19720765439999996</v>
      </c>
      <c r="X73" s="75">
        <v>0.39441530879999992</v>
      </c>
      <c r="Y73" s="75">
        <v>0.59162296319999985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1.2</v>
      </c>
      <c r="AG73" s="75">
        <v>0.3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5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0.22799646719999997</v>
      </c>
      <c r="X74" s="75">
        <v>0.45599293439999994</v>
      </c>
      <c r="Y74" s="75">
        <v>0.68398940159999988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5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0.22799646719999997</v>
      </c>
      <c r="X75" s="75">
        <v>0.45599293439999994</v>
      </c>
      <c r="Y75" s="75">
        <v>0.68398940159999988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1.5</v>
      </c>
      <c r="AG75" s="75">
        <v>0.5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5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0.16880762879999997</v>
      </c>
      <c r="X76" s="75">
        <v>0.33761525759999994</v>
      </c>
      <c r="Y76" s="75">
        <v>0.50642288639999988</v>
      </c>
      <c r="AA76" s="75">
        <v>0.06</v>
      </c>
      <c r="AB76" s="75">
        <v>0.12</v>
      </c>
      <c r="AC76" s="75">
        <v>0.18</v>
      </c>
      <c r="AE76" s="75">
        <v>-0.35</v>
      </c>
      <c r="AF76" s="75">
        <v>0.9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5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0.14757396479999998</v>
      </c>
      <c r="X77" s="75">
        <v>0.29514792959999997</v>
      </c>
      <c r="Y77" s="75">
        <v>0.44272189439999998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5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0.14757396479999998</v>
      </c>
      <c r="X78" s="75">
        <v>0.29514792959999997</v>
      </c>
      <c r="Y78" s="75">
        <v>0.44272189439999998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5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0.14810480640000001</v>
      </c>
      <c r="X79" s="75">
        <v>0.29620961280000002</v>
      </c>
      <c r="Y79" s="75">
        <v>0.44431441920000003</v>
      </c>
      <c r="AA79" s="75">
        <v>0.06</v>
      </c>
      <c r="AB79" s="75">
        <v>0.12</v>
      </c>
      <c r="AC79" s="75">
        <v>0.18</v>
      </c>
      <c r="AE79" s="75">
        <v>-0.25</v>
      </c>
      <c r="AF79" s="75">
        <v>1</v>
      </c>
      <c r="AG79" s="75">
        <v>0.35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5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0.18260951040000001</v>
      </c>
      <c r="X80" s="75">
        <v>0.36521902080000002</v>
      </c>
      <c r="Y80" s="75">
        <v>0.54782853119999997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5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0.18260951040000001</v>
      </c>
      <c r="X81" s="75">
        <v>0.36521902080000002</v>
      </c>
      <c r="Y81" s="75">
        <v>0.54782853119999997</v>
      </c>
      <c r="AA81" s="75">
        <v>0.06</v>
      </c>
      <c r="AB81" s="75">
        <v>0.12</v>
      </c>
      <c r="AC81" s="75">
        <v>0.18</v>
      </c>
      <c r="AE81" s="75">
        <v>-0.75</v>
      </c>
      <c r="AF81" s="75">
        <v>1.5</v>
      </c>
      <c r="AG81" s="75">
        <v>0.75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5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0.15075901439999995</v>
      </c>
      <c r="X82" s="75">
        <v>0.30151802879999989</v>
      </c>
      <c r="Y82" s="75">
        <v>0.45227704319999984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1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5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0.15075901439999995</v>
      </c>
      <c r="X83" s="75">
        <v>0.30151802879999989</v>
      </c>
      <c r="Y83" s="75">
        <v>0.45227704319999984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5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0.16137584640000002</v>
      </c>
      <c r="X84" s="75">
        <v>0.32275169280000005</v>
      </c>
      <c r="Y84" s="75">
        <v>0.48412753920000007</v>
      </c>
      <c r="AA84" s="75">
        <v>0.06</v>
      </c>
      <c r="AB84" s="75">
        <v>0.12</v>
      </c>
      <c r="AC84" s="75">
        <v>0.18</v>
      </c>
      <c r="AE84" s="75">
        <v>-0.25</v>
      </c>
      <c r="AF84" s="75">
        <v>0.9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5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0.18931934822399996</v>
      </c>
      <c r="X85" s="75">
        <v>0.37863869644799991</v>
      </c>
      <c r="Y85" s="75">
        <v>0.56795804467199984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1.2</v>
      </c>
      <c r="AG85" s="75">
        <v>0.3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5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0.21887660851199997</v>
      </c>
      <c r="X86" s="75">
        <v>0.43775321702399994</v>
      </c>
      <c r="Y86" s="75">
        <v>0.65662982553599991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5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0.21887660851199997</v>
      </c>
      <c r="X87" s="75">
        <v>0.43775321702399994</v>
      </c>
      <c r="Y87" s="75">
        <v>0.65662982553599991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1.5</v>
      </c>
      <c r="AG87" s="75">
        <v>0.5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5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0.16205532364799996</v>
      </c>
      <c r="X88" s="75">
        <v>0.32411064729599992</v>
      </c>
      <c r="Y88" s="75">
        <v>0.48616597094399988</v>
      </c>
      <c r="AA88" s="75">
        <v>0.06</v>
      </c>
      <c r="AB88" s="75">
        <v>0.12</v>
      </c>
      <c r="AC88" s="75">
        <v>0.18</v>
      </c>
      <c r="AE88" s="75">
        <v>-0.35</v>
      </c>
      <c r="AF88" s="75">
        <v>0.9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5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0.14167100620799999</v>
      </c>
      <c r="X89" s="75">
        <v>0.28334201241599999</v>
      </c>
      <c r="Y89" s="75">
        <v>0.42501301862399998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5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0.14167100620799999</v>
      </c>
      <c r="X90" s="75">
        <v>0.28334201241599999</v>
      </c>
      <c r="Y90" s="75">
        <v>0.42501301862399998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5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0.14218061414399999</v>
      </c>
      <c r="X91" s="75">
        <v>0.28436122828799998</v>
      </c>
      <c r="Y91" s="75">
        <v>0.426541842432</v>
      </c>
      <c r="AA91" s="75">
        <v>0.06</v>
      </c>
      <c r="AB91" s="75">
        <v>0.12</v>
      </c>
      <c r="AC91" s="75">
        <v>0.18</v>
      </c>
      <c r="AE91" s="75">
        <v>-0.25</v>
      </c>
      <c r="AF91" s="75">
        <v>1</v>
      </c>
      <c r="AG91" s="75">
        <v>0.35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5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0.175305129984</v>
      </c>
      <c r="X92" s="75">
        <v>0.35061025996799999</v>
      </c>
      <c r="Y92" s="75">
        <v>0.52591538995199993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5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0.175305129984</v>
      </c>
      <c r="X93" s="75">
        <v>0.35061025996799999</v>
      </c>
      <c r="Y93" s="75">
        <v>0.52591538995199993</v>
      </c>
      <c r="AA93" s="75">
        <v>0.06</v>
      </c>
      <c r="AB93" s="75">
        <v>0.12</v>
      </c>
      <c r="AC93" s="75">
        <v>0.18</v>
      </c>
      <c r="AE93" s="75">
        <v>-0.75</v>
      </c>
      <c r="AF93" s="75">
        <v>1.5</v>
      </c>
      <c r="AG93" s="75">
        <v>0.75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5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0.14472865382399996</v>
      </c>
      <c r="X94" s="75">
        <v>0.28945730764799993</v>
      </c>
      <c r="Y94" s="75">
        <v>0.43418596147199989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1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5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0.14472865382399996</v>
      </c>
      <c r="X95" s="75">
        <v>0.28945730764799993</v>
      </c>
      <c r="Y95" s="75">
        <v>0.43418596147199989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5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0.154920812544</v>
      </c>
      <c r="X96" s="75">
        <v>0.30984162508800001</v>
      </c>
      <c r="Y96" s="75">
        <v>0.46476243763199998</v>
      </c>
      <c r="AA96" s="75">
        <v>0.06</v>
      </c>
      <c r="AB96" s="75">
        <v>0.12</v>
      </c>
      <c r="AC96" s="75">
        <v>0.18</v>
      </c>
      <c r="AE96" s="75">
        <v>-0.25</v>
      </c>
      <c r="AF96" s="75">
        <v>0.9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5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0.18174657429503996</v>
      </c>
      <c r="X97" s="75">
        <v>0.36349314859007992</v>
      </c>
      <c r="Y97" s="75">
        <v>0.5452397228851199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1.2</v>
      </c>
      <c r="AG97" s="75">
        <v>0.3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5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0.21012154417151996</v>
      </c>
      <c r="X98" s="75">
        <v>0.42024308834303992</v>
      </c>
      <c r="Y98" s="75">
        <v>0.63036463251455987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5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0.21012154417151996</v>
      </c>
      <c r="X99" s="75">
        <v>0.42024308834303992</v>
      </c>
      <c r="Y99" s="75">
        <v>0.63036463251455987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1.5</v>
      </c>
      <c r="AG99" s="75">
        <v>0.5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5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0.15557311070207996</v>
      </c>
      <c r="X100" s="75">
        <v>0.31114622140415993</v>
      </c>
      <c r="Y100" s="75">
        <v>0.46671933210623989</v>
      </c>
      <c r="AA100" s="75">
        <v>0.06</v>
      </c>
      <c r="AB100" s="75">
        <v>0.12</v>
      </c>
      <c r="AC100" s="75">
        <v>0.18</v>
      </c>
      <c r="AE100" s="75">
        <v>-0.35</v>
      </c>
      <c r="AF100" s="75">
        <v>0.9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5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0.13600416595967998</v>
      </c>
      <c r="X101" s="75">
        <v>0.27200833191935997</v>
      </c>
      <c r="Y101" s="75">
        <v>0.40801249787903993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5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0.13600416595967998</v>
      </c>
      <c r="X102" s="75">
        <v>0.27200833191935997</v>
      </c>
      <c r="Y102" s="75">
        <v>0.40801249787903993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5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0.13649338957824</v>
      </c>
      <c r="X103" s="75">
        <v>0.27298677915648001</v>
      </c>
      <c r="Y103" s="75">
        <v>0.40948016873472004</v>
      </c>
      <c r="AA103" s="75">
        <v>0.06</v>
      </c>
      <c r="AB103" s="75">
        <v>0.12</v>
      </c>
      <c r="AC103" s="75">
        <v>0.18</v>
      </c>
      <c r="AE103" s="75">
        <v>-0.25</v>
      </c>
      <c r="AF103" s="75">
        <v>1</v>
      </c>
      <c r="AG103" s="75">
        <v>0.35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5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0.16829292478464</v>
      </c>
      <c r="X104" s="75">
        <v>0.33658584956928</v>
      </c>
      <c r="Y104" s="75">
        <v>0.50487877435392003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5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0.16829292478464</v>
      </c>
      <c r="X105" s="75">
        <v>0.33658584956928</v>
      </c>
      <c r="Y105" s="75">
        <v>0.50487877435392003</v>
      </c>
      <c r="AA105" s="75">
        <v>0.06</v>
      </c>
      <c r="AB105" s="75">
        <v>0.12</v>
      </c>
      <c r="AC105" s="75">
        <v>0.18</v>
      </c>
      <c r="AE105" s="75">
        <v>-0.75</v>
      </c>
      <c r="AF105" s="75">
        <v>1.5</v>
      </c>
      <c r="AG105" s="75">
        <v>0.75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5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0.13893950767103996</v>
      </c>
      <c r="X106" s="75">
        <v>0.27787901534207993</v>
      </c>
      <c r="Y106" s="75">
        <v>0.41681852301311989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1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5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0.13893950767103996</v>
      </c>
      <c r="X107" s="75">
        <v>0.27787901534207993</v>
      </c>
      <c r="Y107" s="75">
        <v>0.41681852301311989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5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0.14872398004223999</v>
      </c>
      <c r="X108" s="75">
        <v>0.29744796008447999</v>
      </c>
      <c r="Y108" s="75">
        <v>0.44617194012672001</v>
      </c>
      <c r="AA108" s="75">
        <v>0.06</v>
      </c>
      <c r="AB108" s="75">
        <v>0.12</v>
      </c>
      <c r="AC108" s="75">
        <v>0.18</v>
      </c>
      <c r="AE108" s="75">
        <v>-0.25</v>
      </c>
      <c r="AF108" s="75">
        <v>0.9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5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0.17447671132323833</v>
      </c>
      <c r="X109" s="75">
        <v>0.34895342264647666</v>
      </c>
      <c r="Y109" s="75">
        <v>0.52343013396971494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1.2</v>
      </c>
      <c r="AG109" s="75">
        <v>0.3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5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0.20171668240465915</v>
      </c>
      <c r="X110" s="75">
        <v>0.4034333648093183</v>
      </c>
      <c r="Y110" s="75">
        <v>0.60515004721397747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5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0.20171668240465915</v>
      </c>
      <c r="X111" s="75">
        <v>0.4034333648093183</v>
      </c>
      <c r="Y111" s="75">
        <v>0.60515004721397747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1.5</v>
      </c>
      <c r="AG111" s="75">
        <v>0.5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5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0.14935018627399677</v>
      </c>
      <c r="X112" s="75">
        <v>0.29870037254799353</v>
      </c>
      <c r="Y112" s="75">
        <v>0.4480505588219903</v>
      </c>
      <c r="AA112" s="75">
        <v>0.06</v>
      </c>
      <c r="AB112" s="75">
        <v>0.12</v>
      </c>
      <c r="AC112" s="75">
        <v>0.18</v>
      </c>
      <c r="AE112" s="75">
        <v>-0.35</v>
      </c>
      <c r="AF112" s="75">
        <v>0.9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5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0.13056399932129278</v>
      </c>
      <c r="X113" s="75">
        <v>0.26112799864258557</v>
      </c>
      <c r="Y113" s="75">
        <v>0.39169199796387832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5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0.13056399932129278</v>
      </c>
      <c r="X114" s="75">
        <v>0.26112799864258557</v>
      </c>
      <c r="Y114" s="75">
        <v>0.39169199796387832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5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0.13103365399511038</v>
      </c>
      <c r="X115" s="75">
        <v>0.26206730799022077</v>
      </c>
      <c r="Y115" s="75">
        <v>0.39310096198533118</v>
      </c>
      <c r="AA115" s="75">
        <v>0.06</v>
      </c>
      <c r="AB115" s="75">
        <v>0.12</v>
      </c>
      <c r="AC115" s="75">
        <v>0.18</v>
      </c>
      <c r="AE115" s="75">
        <v>-0.25</v>
      </c>
      <c r="AF115" s="75">
        <v>1</v>
      </c>
      <c r="AG115" s="75">
        <v>0.35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5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0.16156120779325439</v>
      </c>
      <c r="X116" s="75">
        <v>0.32312241558650878</v>
      </c>
      <c r="Y116" s="75">
        <v>0.48468362337976317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5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0.16156120779325439</v>
      </c>
      <c r="X117" s="75">
        <v>0.32312241558650878</v>
      </c>
      <c r="Y117" s="75">
        <v>0.48468362337976317</v>
      </c>
      <c r="AA117" s="75">
        <v>0.06</v>
      </c>
      <c r="AB117" s="75">
        <v>0.12</v>
      </c>
      <c r="AC117" s="75">
        <v>0.18</v>
      </c>
      <c r="AE117" s="75">
        <v>-0.75</v>
      </c>
      <c r="AF117" s="75">
        <v>1.5</v>
      </c>
      <c r="AG117" s="75">
        <v>0.75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5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0.13338192736419835</v>
      </c>
      <c r="X118" s="75">
        <v>0.2667638547283967</v>
      </c>
      <c r="Y118" s="75">
        <v>0.40014578209259505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1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5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0.13338192736419835</v>
      </c>
      <c r="X119" s="75">
        <v>0.2667638547283967</v>
      </c>
      <c r="Y119" s="75">
        <v>0.40014578209259505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5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0.14277502084055041</v>
      </c>
      <c r="X120" s="75">
        <v>0.28555004168110082</v>
      </c>
      <c r="Y120" s="75">
        <v>0.42832506252165126</v>
      </c>
      <c r="AA120" s="75">
        <v>0.06</v>
      </c>
      <c r="AB120" s="75">
        <v>0.12</v>
      </c>
      <c r="AC120" s="75">
        <v>0.18</v>
      </c>
      <c r="AE120" s="75">
        <v>-0.25</v>
      </c>
      <c r="AF120" s="75">
        <v>0.9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5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0.16749764287030877</v>
      </c>
      <c r="X121" s="75">
        <v>0.33499528574061754</v>
      </c>
      <c r="Y121" s="75">
        <v>0.50249292861092631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1.2</v>
      </c>
      <c r="AG121" s="75">
        <v>0.3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5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0.19364801510847279</v>
      </c>
      <c r="X122" s="75">
        <v>0.38729603021694559</v>
      </c>
      <c r="Y122" s="75">
        <v>0.58094404532541843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5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0.19364801510847279</v>
      </c>
      <c r="X123" s="75">
        <v>0.38729603021694559</v>
      </c>
      <c r="Y123" s="75">
        <v>0.58094404532541843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1.5</v>
      </c>
      <c r="AG123" s="75">
        <v>0.5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5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0.14337617882303688</v>
      </c>
      <c r="X124" s="75">
        <v>0.28675235764607376</v>
      </c>
      <c r="Y124" s="75">
        <v>0.43012853646911064</v>
      </c>
      <c r="AA124" s="75">
        <v>0.06</v>
      </c>
      <c r="AB124" s="75">
        <v>0.12</v>
      </c>
      <c r="AC124" s="75">
        <v>0.18</v>
      </c>
      <c r="AE124" s="75">
        <v>-0.35</v>
      </c>
      <c r="AF124" s="75">
        <v>0.9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5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0.12534143934844105</v>
      </c>
      <c r="X125" s="75">
        <v>0.25068287869688211</v>
      </c>
      <c r="Y125" s="75">
        <v>0.37602431804532316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5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0.12534143934844105</v>
      </c>
      <c r="X126" s="75">
        <v>0.25068287869688211</v>
      </c>
      <c r="Y126" s="75">
        <v>0.37602431804532316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5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0.12579230783530596</v>
      </c>
      <c r="X127" s="75">
        <v>0.25158461567061191</v>
      </c>
      <c r="Y127" s="75">
        <v>0.37737692350591789</v>
      </c>
      <c r="AA127" s="75">
        <v>0.06</v>
      </c>
      <c r="AB127" s="75">
        <v>0.12</v>
      </c>
      <c r="AC127" s="75">
        <v>0.18</v>
      </c>
      <c r="AE127" s="75">
        <v>-0.25</v>
      </c>
      <c r="AF127" s="75">
        <v>1</v>
      </c>
      <c r="AG127" s="75">
        <v>0.35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5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0.15509875948152421</v>
      </c>
      <c r="X128" s="75">
        <v>0.31019751896304842</v>
      </c>
      <c r="Y128" s="75">
        <v>0.46529627844457266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5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0.15509875948152421</v>
      </c>
      <c r="X129" s="75">
        <v>0.31019751896304842</v>
      </c>
      <c r="Y129" s="75">
        <v>0.46529627844457266</v>
      </c>
      <c r="AA129" s="75">
        <v>0.06</v>
      </c>
      <c r="AB129" s="75">
        <v>0.12</v>
      </c>
      <c r="AC129" s="75">
        <v>0.18</v>
      </c>
      <c r="AE129" s="75">
        <v>-0.75</v>
      </c>
      <c r="AF129" s="75">
        <v>1.5</v>
      </c>
      <c r="AG129" s="75">
        <v>0.75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5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0.12804665026963041</v>
      </c>
      <c r="X130" s="75">
        <v>0.25609330053926083</v>
      </c>
      <c r="Y130" s="75">
        <v>0.38413995080889124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1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5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0.12804665026963041</v>
      </c>
      <c r="X131" s="75">
        <v>0.25609330053926083</v>
      </c>
      <c r="Y131" s="75">
        <v>0.38413995080889124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5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0.13706402000692838</v>
      </c>
      <c r="X132" s="75">
        <v>0.27412804001385677</v>
      </c>
      <c r="Y132" s="75">
        <v>0.41119206002078512</v>
      </c>
      <c r="AA132" s="75">
        <v>0.06</v>
      </c>
      <c r="AB132" s="75">
        <v>0.12</v>
      </c>
      <c r="AC132" s="75">
        <v>0.18</v>
      </c>
      <c r="AE132" s="75">
        <v>-0.25</v>
      </c>
      <c r="AF132" s="75">
        <v>0.9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5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0.16079773715549642</v>
      </c>
      <c r="X133" s="75">
        <v>0.32159547431099283</v>
      </c>
      <c r="Y133" s="75">
        <v>0.48239321146648928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1.2</v>
      </c>
      <c r="AG133" s="75">
        <v>0.3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5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0.18590209450413386</v>
      </c>
      <c r="X134" s="75">
        <v>0.37180418900826773</v>
      </c>
      <c r="Y134" s="75">
        <v>0.55770628351240159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5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0.18590209450413386</v>
      </c>
      <c r="X135" s="75">
        <v>0.37180418900826773</v>
      </c>
      <c r="Y135" s="75">
        <v>0.55770628351240159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1.5</v>
      </c>
      <c r="AG135" s="75">
        <v>0.5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5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0.13764113167011541</v>
      </c>
      <c r="X136" s="75">
        <v>0.27528226334023082</v>
      </c>
      <c r="Y136" s="75">
        <v>0.41292339501034625</v>
      </c>
      <c r="AA136" s="75">
        <v>0.06</v>
      </c>
      <c r="AB136" s="75">
        <v>0.12</v>
      </c>
      <c r="AC136" s="75">
        <v>0.18</v>
      </c>
      <c r="AE136" s="75">
        <v>-0.35</v>
      </c>
      <c r="AF136" s="75">
        <v>0.9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5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0.12032778177450341</v>
      </c>
      <c r="X137" s="75">
        <v>0.24065556354900683</v>
      </c>
      <c r="Y137" s="75">
        <v>0.36098334532351023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5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0.12032778177450341</v>
      </c>
      <c r="X138" s="75">
        <v>0.24065556354900683</v>
      </c>
      <c r="Y138" s="75">
        <v>0.36098334532351023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5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0.12076061552189374</v>
      </c>
      <c r="X139" s="75">
        <v>0.24152123104378748</v>
      </c>
      <c r="Y139" s="75">
        <v>0.36228184656568119</v>
      </c>
      <c r="AA139" s="75">
        <v>0.06</v>
      </c>
      <c r="AB139" s="75">
        <v>0.12</v>
      </c>
      <c r="AC139" s="75">
        <v>0.18</v>
      </c>
      <c r="AE139" s="75">
        <v>-0.25</v>
      </c>
      <c r="AF139" s="75">
        <v>1</v>
      </c>
      <c r="AG139" s="75">
        <v>0.35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5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0.14889480910226324</v>
      </c>
      <c r="X140" s="75">
        <v>0.29778961820452649</v>
      </c>
      <c r="Y140" s="75">
        <v>0.4466844273067897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5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0.14889480910226324</v>
      </c>
      <c r="X141" s="75">
        <v>0.29778961820452649</v>
      </c>
      <c r="Y141" s="75">
        <v>0.4466844273067897</v>
      </c>
      <c r="AA141" s="75">
        <v>0.06</v>
      </c>
      <c r="AB141" s="75">
        <v>0.12</v>
      </c>
      <c r="AC141" s="75">
        <v>0.18</v>
      </c>
      <c r="AE141" s="75">
        <v>-0.75</v>
      </c>
      <c r="AF141" s="75">
        <v>1.5</v>
      </c>
      <c r="AG141" s="75">
        <v>0.75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5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0.12292478425884519</v>
      </c>
      <c r="X142" s="75">
        <v>0.24584956851769038</v>
      </c>
      <c r="Y142" s="75">
        <v>0.36877435277653559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1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5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0.12292478425884519</v>
      </c>
      <c r="X143" s="75">
        <v>0.24584956851769038</v>
      </c>
      <c r="Y143" s="75">
        <v>0.36877435277653559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5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0.13158145920665124</v>
      </c>
      <c r="X144" s="75">
        <v>0.26316291841330247</v>
      </c>
      <c r="Y144" s="75">
        <v>0.39474437761995373</v>
      </c>
      <c r="AA144" s="75">
        <v>0.06</v>
      </c>
      <c r="AB144" s="75">
        <v>0.12</v>
      </c>
      <c r="AC144" s="75">
        <v>0.18</v>
      </c>
      <c r="AE144" s="75">
        <v>-0.25</v>
      </c>
      <c r="AF144" s="75">
        <v>0.9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5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0.15436582766927656</v>
      </c>
      <c r="X145" s="75">
        <v>0.30873165533855312</v>
      </c>
      <c r="Y145" s="75">
        <v>0.46309748300782971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1.2</v>
      </c>
      <c r="AG145" s="75">
        <v>0.3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5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0.17846601072396853</v>
      </c>
      <c r="X146" s="75">
        <v>0.35693202144793706</v>
      </c>
      <c r="Y146" s="75">
        <v>0.53539803217190562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5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0.17846601072396853</v>
      </c>
      <c r="X147" s="75">
        <v>0.35693202144793706</v>
      </c>
      <c r="Y147" s="75">
        <v>0.53539803217190562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1.5</v>
      </c>
      <c r="AG147" s="75">
        <v>0.5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5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0.1321354864033108</v>
      </c>
      <c r="X148" s="75">
        <v>0.2642709728066216</v>
      </c>
      <c r="Y148" s="75">
        <v>0.39640645920993239</v>
      </c>
      <c r="AA148" s="75">
        <v>0.06</v>
      </c>
      <c r="AB148" s="75">
        <v>0.12</v>
      </c>
      <c r="AC148" s="75">
        <v>0.18</v>
      </c>
      <c r="AE148" s="75">
        <v>-0.35</v>
      </c>
      <c r="AF148" s="75">
        <v>0.9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5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0.11551467050352328</v>
      </c>
      <c r="X149" s="75">
        <v>0.23102934100704656</v>
      </c>
      <c r="Y149" s="75">
        <v>0.34654401151056985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5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0.11551467050352328</v>
      </c>
      <c r="X150" s="75">
        <v>0.23102934100704656</v>
      </c>
      <c r="Y150" s="75">
        <v>0.34654401151056985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5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0.11593019090101797</v>
      </c>
      <c r="X151" s="75">
        <v>0.23186038180203594</v>
      </c>
      <c r="Y151" s="75">
        <v>0.34779057270305391</v>
      </c>
      <c r="AA151" s="75">
        <v>0.06</v>
      </c>
      <c r="AB151" s="75">
        <v>0.12</v>
      </c>
      <c r="AC151" s="75">
        <v>0.18</v>
      </c>
      <c r="AE151" s="75">
        <v>-0.25</v>
      </c>
      <c r="AF151" s="75">
        <v>1</v>
      </c>
      <c r="AG151" s="75">
        <v>0.35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5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0.14293901673817272</v>
      </c>
      <c r="X152" s="75">
        <v>0.28587803347634544</v>
      </c>
      <c r="Y152" s="75">
        <v>0.42881705021451816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5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0.14293901673817272</v>
      </c>
      <c r="X153" s="75">
        <v>0.28587803347634544</v>
      </c>
      <c r="Y153" s="75">
        <v>0.42881705021451816</v>
      </c>
      <c r="AA153" s="75">
        <v>0.06</v>
      </c>
      <c r="AB153" s="75">
        <v>0.12</v>
      </c>
      <c r="AC153" s="75">
        <v>0.18</v>
      </c>
      <c r="AE153" s="75">
        <v>-0.75</v>
      </c>
      <c r="AF153" s="75">
        <v>1.5</v>
      </c>
      <c r="AG153" s="75">
        <v>0.75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5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0.11800779288849138</v>
      </c>
      <c r="X154" s="75">
        <v>0.23601558577698276</v>
      </c>
      <c r="Y154" s="75">
        <v>0.35402337866547412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1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5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0.11800779288849138</v>
      </c>
      <c r="X155" s="75">
        <v>0.23601558577698276</v>
      </c>
      <c r="Y155" s="75">
        <v>0.35402337866547412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5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0.12631820083838519</v>
      </c>
      <c r="X156" s="75">
        <v>0.25263640167677037</v>
      </c>
      <c r="Y156" s="75">
        <v>0.37895460251515556</v>
      </c>
      <c r="AA156" s="75">
        <v>0.06</v>
      </c>
      <c r="AB156" s="75">
        <v>0.12</v>
      </c>
      <c r="AC156" s="75">
        <v>0.18</v>
      </c>
      <c r="AE156" s="75">
        <v>-0.25</v>
      </c>
      <c r="AF156" s="75">
        <v>0.9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5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0.14819119456250551</v>
      </c>
      <c r="X157" s="75">
        <v>0.29638238912501103</v>
      </c>
      <c r="Y157" s="75">
        <v>0.44457358368751654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1.2</v>
      </c>
      <c r="AG157" s="75">
        <v>0.3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5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0.17132737029500977</v>
      </c>
      <c r="X158" s="75">
        <v>0.34265474059001955</v>
      </c>
      <c r="Y158" s="75">
        <v>0.51398211088502932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5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0.17132737029500977</v>
      </c>
      <c r="X159" s="75">
        <v>0.34265474059001955</v>
      </c>
      <c r="Y159" s="75">
        <v>0.51398211088502932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1.5</v>
      </c>
      <c r="AG159" s="75">
        <v>0.5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5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0.12685006694717835</v>
      </c>
      <c r="X160" s="75">
        <v>0.25370013389435669</v>
      </c>
      <c r="Y160" s="75">
        <v>0.38055020084153501</v>
      </c>
      <c r="AA160" s="75">
        <v>0.06</v>
      </c>
      <c r="AB160" s="75">
        <v>0.12</v>
      </c>
      <c r="AC160" s="75">
        <v>0.18</v>
      </c>
      <c r="AE160" s="75">
        <v>-0.35</v>
      </c>
      <c r="AF160" s="75">
        <v>0.9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5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0.11089408368338233</v>
      </c>
      <c r="X161" s="75">
        <v>0.22178816736676465</v>
      </c>
      <c r="Y161" s="75">
        <v>0.33268225105014698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5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0.11089408368338233</v>
      </c>
      <c r="X162" s="75">
        <v>0.22178816736676465</v>
      </c>
      <c r="Y162" s="75">
        <v>0.33268225105014698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5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0.11129298326497725</v>
      </c>
      <c r="X163" s="75">
        <v>0.22258596652995449</v>
      </c>
      <c r="Y163" s="75">
        <v>0.33387894979493171</v>
      </c>
      <c r="AA163" s="75">
        <v>0.06</v>
      </c>
      <c r="AB163" s="75">
        <v>0.12</v>
      </c>
      <c r="AC163" s="75">
        <v>0.18</v>
      </c>
      <c r="AE163" s="75">
        <v>-0.25</v>
      </c>
      <c r="AF163" s="75">
        <v>1</v>
      </c>
      <c r="AG163" s="75">
        <v>0.35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5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0.1372214560686458</v>
      </c>
      <c r="X164" s="75">
        <v>0.27444291213729161</v>
      </c>
      <c r="Y164" s="75">
        <v>0.41166436820593744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5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0.1372214560686458</v>
      </c>
      <c r="X165" s="75">
        <v>0.27444291213729161</v>
      </c>
      <c r="Y165" s="75">
        <v>0.41166436820593744</v>
      </c>
      <c r="AA165" s="75">
        <v>0.06</v>
      </c>
      <c r="AB165" s="75">
        <v>0.12</v>
      </c>
      <c r="AC165" s="75">
        <v>0.18</v>
      </c>
      <c r="AE165" s="75">
        <v>-0.75</v>
      </c>
      <c r="AF165" s="75">
        <v>1.5</v>
      </c>
      <c r="AG165" s="75">
        <v>0.75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5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0.11328748117295172</v>
      </c>
      <c r="X166" s="75">
        <v>0.22657496234590344</v>
      </c>
      <c r="Y166" s="75">
        <v>0.33986244351885514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1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5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0.11328748117295172</v>
      </c>
      <c r="X167" s="75">
        <v>0.22657496234590344</v>
      </c>
      <c r="Y167" s="75">
        <v>0.33986244351885514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5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0.12126547280484977</v>
      </c>
      <c r="X168" s="75">
        <v>0.24253094560969954</v>
      </c>
      <c r="Y168" s="75">
        <v>0.36379641841454929</v>
      </c>
      <c r="AA168" s="75">
        <v>0.06</v>
      </c>
      <c r="AB168" s="75">
        <v>0.12</v>
      </c>
      <c r="AC168" s="75">
        <v>0.18</v>
      </c>
      <c r="AE168" s="75">
        <v>-0.25</v>
      </c>
      <c r="AF168" s="75">
        <v>0.9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5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0.14226354678000527</v>
      </c>
      <c r="X169" s="75">
        <v>0.28452709356001055</v>
      </c>
      <c r="Y169" s="75">
        <v>0.42679064034001579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1.2</v>
      </c>
      <c r="AG169" s="75">
        <v>0.3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5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0.16447427548320936</v>
      </c>
      <c r="X170" s="75">
        <v>0.32894855096641873</v>
      </c>
      <c r="Y170" s="75">
        <v>0.49342282644962809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5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0.16447427548320936</v>
      </c>
      <c r="X171" s="75">
        <v>0.32894855096641873</v>
      </c>
      <c r="Y171" s="75">
        <v>0.49342282644962809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1.5</v>
      </c>
      <c r="AG171" s="75">
        <v>0.5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5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0.12177606426929122</v>
      </c>
      <c r="X172" s="75">
        <v>0.24355212853858244</v>
      </c>
      <c r="Y172" s="75">
        <v>0.36532819280787365</v>
      </c>
      <c r="AA172" s="75">
        <v>0.06</v>
      </c>
      <c r="AB172" s="75">
        <v>0.12</v>
      </c>
      <c r="AC172" s="75">
        <v>0.18</v>
      </c>
      <c r="AE172" s="75">
        <v>-0.35</v>
      </c>
      <c r="AF172" s="75">
        <v>0.9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5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0.10645832033604703</v>
      </c>
      <c r="X173" s="75">
        <v>0.21291664067209407</v>
      </c>
      <c r="Y173" s="75">
        <v>0.31937496100814111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5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0.10645832033604703</v>
      </c>
      <c r="X174" s="75">
        <v>0.21291664067209407</v>
      </c>
      <c r="Y174" s="75">
        <v>0.31937496100814111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5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0.10684126393437814</v>
      </c>
      <c r="X175" s="75">
        <v>0.21368252786875627</v>
      </c>
      <c r="Y175" s="75">
        <v>0.32052379180313439</v>
      </c>
      <c r="AA175" s="75">
        <v>0.06</v>
      </c>
      <c r="AB175" s="75">
        <v>0.12</v>
      </c>
      <c r="AC175" s="75">
        <v>0.18</v>
      </c>
      <c r="AE175" s="75">
        <v>-0.25</v>
      </c>
      <c r="AF175" s="75">
        <v>1</v>
      </c>
      <c r="AG175" s="75">
        <v>0.35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5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0.13173259782589997</v>
      </c>
      <c r="X176" s="75">
        <v>0.26346519565179993</v>
      </c>
      <c r="Y176" s="75">
        <v>0.3951977934776999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5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0.13173259782589997</v>
      </c>
      <c r="X177" s="75">
        <v>0.26346519565179993</v>
      </c>
      <c r="Y177" s="75">
        <v>0.3951977934776999</v>
      </c>
      <c r="AA177" s="75">
        <v>0.06</v>
      </c>
      <c r="AB177" s="75">
        <v>0.12</v>
      </c>
      <c r="AC177" s="75">
        <v>0.18</v>
      </c>
      <c r="AE177" s="75">
        <v>-0.75</v>
      </c>
      <c r="AF177" s="75">
        <v>1.5</v>
      </c>
      <c r="AG177" s="75">
        <v>0.75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5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0.10875598192603364</v>
      </c>
      <c r="X178" s="75">
        <v>0.21751196385206728</v>
      </c>
      <c r="Y178" s="75">
        <v>0.32626794577810092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1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5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0.10875598192603364</v>
      </c>
      <c r="X179" s="75">
        <v>0.21751196385206728</v>
      </c>
      <c r="Y179" s="75">
        <v>0.32626794577810092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5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0.11641485389265578</v>
      </c>
      <c r="X180" s="75">
        <v>0.23282970778531156</v>
      </c>
      <c r="Y180" s="75">
        <v>0.34924456167796736</v>
      </c>
      <c r="AA180" s="75">
        <v>0.06</v>
      </c>
      <c r="AB180" s="75">
        <v>0.12</v>
      </c>
      <c r="AC180" s="75">
        <v>0.18</v>
      </c>
      <c r="AE180" s="75">
        <v>-0.25</v>
      </c>
      <c r="AF180" s="75">
        <v>0.9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5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0.13657300490880506</v>
      </c>
      <c r="X181" s="75">
        <v>0.27314600981761011</v>
      </c>
      <c r="Y181" s="75">
        <v>0.40971901472641514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1.2</v>
      </c>
      <c r="AG181" s="75">
        <v>0.3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5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0.157895304463881</v>
      </c>
      <c r="X182" s="75">
        <v>0.31579060892776201</v>
      </c>
      <c r="Y182" s="75">
        <v>0.47368591339164301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5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0.157895304463881</v>
      </c>
      <c r="X183" s="75">
        <v>0.31579060892776201</v>
      </c>
      <c r="Y183" s="75">
        <v>0.47368591339164301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1.5</v>
      </c>
      <c r="AG183" s="75">
        <v>0.5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5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0.11690502169851956</v>
      </c>
      <c r="X184" s="75">
        <v>0.23381004339703912</v>
      </c>
      <c r="Y184" s="75">
        <v>0.35071506509555866</v>
      </c>
      <c r="AA184" s="75">
        <v>0.06</v>
      </c>
      <c r="AB184" s="75">
        <v>0.12</v>
      </c>
      <c r="AC184" s="75">
        <v>0.18</v>
      </c>
      <c r="AE184" s="75">
        <v>-0.35</v>
      </c>
      <c r="AF184" s="75">
        <v>0.9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5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0.10219998752260515</v>
      </c>
      <c r="X185" s="75">
        <v>0.20439997504521029</v>
      </c>
      <c r="Y185" s="75">
        <v>0.30659996256781541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5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0.10219998752260515</v>
      </c>
      <c r="X186" s="75">
        <v>0.20439997504521029</v>
      </c>
      <c r="Y186" s="75">
        <v>0.30659996256781541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5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0.10256761337700301</v>
      </c>
      <c r="X187" s="75">
        <v>0.20513522675400603</v>
      </c>
      <c r="Y187" s="75">
        <v>0.30770284013100901</v>
      </c>
      <c r="AA187" s="75">
        <v>0.06</v>
      </c>
      <c r="AB187" s="75">
        <v>0.12</v>
      </c>
      <c r="AC187" s="75">
        <v>0.18</v>
      </c>
      <c r="AE187" s="75">
        <v>-0.25</v>
      </c>
      <c r="AF187" s="75">
        <v>1</v>
      </c>
      <c r="AG187" s="75">
        <v>0.35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5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0.12646329391286396</v>
      </c>
      <c r="X188" s="75">
        <v>0.25292658782572791</v>
      </c>
      <c r="Y188" s="75">
        <v>0.37938988173859189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5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0.12646329391286396</v>
      </c>
      <c r="X189" s="75">
        <v>0.25292658782572791</v>
      </c>
      <c r="Y189" s="75">
        <v>0.37938988173859189</v>
      </c>
      <c r="AA189" s="75">
        <v>0.06</v>
      </c>
      <c r="AB189" s="75">
        <v>0.12</v>
      </c>
      <c r="AC189" s="75">
        <v>0.18</v>
      </c>
      <c r="AE189" s="75">
        <v>-0.75</v>
      </c>
      <c r="AF189" s="75">
        <v>1.5</v>
      </c>
      <c r="AG189" s="75">
        <v>0.75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5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0.10440574264899229</v>
      </c>
      <c r="X190" s="75">
        <v>0.20881148529798457</v>
      </c>
      <c r="Y190" s="75">
        <v>0.31321722794697687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1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5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0.10440574264899229</v>
      </c>
      <c r="X191" s="75">
        <v>0.20881148529798457</v>
      </c>
      <c r="Y191" s="75">
        <v>0.31321722794697687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5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0.11175825973694956</v>
      </c>
      <c r="X192" s="75">
        <v>0.22351651947389911</v>
      </c>
      <c r="Y192" s="75">
        <v>0.33527477921084869</v>
      </c>
      <c r="AA192" s="75">
        <v>0.06</v>
      </c>
      <c r="AB192" s="75">
        <v>0.12</v>
      </c>
      <c r="AC192" s="75">
        <v>0.18</v>
      </c>
      <c r="AE192" s="75">
        <v>-0.25</v>
      </c>
      <c r="AF192" s="75">
        <v>0.9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5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0.13111008471245283</v>
      </c>
      <c r="X193" s="75">
        <v>0.26222016942490567</v>
      </c>
      <c r="Y193" s="75">
        <v>0.3933302541373585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1.2</v>
      </c>
      <c r="AG193" s="75">
        <v>0.3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5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0.15157949228532575</v>
      </c>
      <c r="X194" s="75">
        <v>0.30315898457065149</v>
      </c>
      <c r="Y194" s="75">
        <v>0.45473847685597724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5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0.15157949228532575</v>
      </c>
      <c r="X195" s="75">
        <v>0.30315898457065149</v>
      </c>
      <c r="Y195" s="75">
        <v>0.45473847685597724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1.5</v>
      </c>
      <c r="AG195" s="75">
        <v>0.5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5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0.11222882083057877</v>
      </c>
      <c r="X196" s="75">
        <v>0.22445764166115753</v>
      </c>
      <c r="Y196" s="75">
        <v>0.33668646249173628</v>
      </c>
      <c r="AA196" s="75">
        <v>0.06</v>
      </c>
      <c r="AB196" s="75">
        <v>0.12</v>
      </c>
      <c r="AC196" s="75">
        <v>0.18</v>
      </c>
      <c r="AE196" s="75">
        <v>-0.35</v>
      </c>
      <c r="AF196" s="75">
        <v>0.9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5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9.8111988021700944E-2</v>
      </c>
      <c r="X197" s="75">
        <v>0.19622397604340189</v>
      </c>
      <c r="Y197" s="75">
        <v>0.29433596406510282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5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9.8111988021700944E-2</v>
      </c>
      <c r="X198" s="75">
        <v>0.19622397604340189</v>
      </c>
      <c r="Y198" s="75">
        <v>0.29433596406510282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5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9.8464908841922882E-2</v>
      </c>
      <c r="X199" s="75">
        <v>0.19692981768384576</v>
      </c>
      <c r="Y199" s="75">
        <v>0.29539472652576865</v>
      </c>
      <c r="AA199" s="75">
        <v>0.06</v>
      </c>
      <c r="AB199" s="75">
        <v>0.12</v>
      </c>
      <c r="AC199" s="75">
        <v>0.18</v>
      </c>
      <c r="AE199" s="75">
        <v>-0.25</v>
      </c>
      <c r="AF199" s="75">
        <v>1</v>
      </c>
      <c r="AG199" s="75">
        <v>0.35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5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0.12140476215634939</v>
      </c>
      <c r="X200" s="75">
        <v>0.24280952431269878</v>
      </c>
      <c r="Y200" s="75">
        <v>0.36421428646904819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5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0.12140476215634939</v>
      </c>
      <c r="X201" s="75">
        <v>0.24280952431269878</v>
      </c>
      <c r="Y201" s="75">
        <v>0.36421428646904819</v>
      </c>
      <c r="AA201" s="75">
        <v>0.06</v>
      </c>
      <c r="AB201" s="75">
        <v>0.12</v>
      </c>
      <c r="AC201" s="75">
        <v>0.18</v>
      </c>
      <c r="AE201" s="75">
        <v>-0.75</v>
      </c>
      <c r="AF201" s="75">
        <v>1.5</v>
      </c>
      <c r="AG201" s="75">
        <v>0.75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5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0.10022951294303259</v>
      </c>
      <c r="X202" s="75">
        <v>0.20045902588606518</v>
      </c>
      <c r="Y202" s="75">
        <v>0.30068853882909774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1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5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0.10022951294303259</v>
      </c>
      <c r="X203" s="75">
        <v>0.20045902588606518</v>
      </c>
      <c r="Y203" s="75">
        <v>0.30068853882909774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5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0.10728792934747156</v>
      </c>
      <c r="X204" s="75">
        <v>0.21457585869494311</v>
      </c>
      <c r="Y204" s="75">
        <v>0.32186378804241467</v>
      </c>
      <c r="AA204" s="75">
        <v>0.06</v>
      </c>
      <c r="AB204" s="75">
        <v>0.12</v>
      </c>
      <c r="AC204" s="75">
        <v>0.18</v>
      </c>
      <c r="AE204" s="75">
        <v>-0.25</v>
      </c>
      <c r="AF204" s="75">
        <v>0.9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5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0.12586568132395473</v>
      </c>
      <c r="X205" s="75">
        <v>0.25173136264790946</v>
      </c>
      <c r="Y205" s="75">
        <v>0.37759704397186422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1.2</v>
      </c>
      <c r="AG205" s="75">
        <v>0.3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5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0.14551631259391271</v>
      </c>
      <c r="X206" s="75">
        <v>0.29103262518782541</v>
      </c>
      <c r="Y206" s="75">
        <v>0.43654893778173809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5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0.14551631259391271</v>
      </c>
      <c r="X207" s="75">
        <v>0.29103262518782541</v>
      </c>
      <c r="Y207" s="75">
        <v>0.43654893778173809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1.5</v>
      </c>
      <c r="AG207" s="75">
        <v>0.5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5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0.10773966799735563</v>
      </c>
      <c r="X208" s="75">
        <v>0.21547933599471125</v>
      </c>
      <c r="Y208" s="75">
        <v>0.32321900399206688</v>
      </c>
      <c r="AA208" s="75">
        <v>0.06</v>
      </c>
      <c r="AB208" s="75">
        <v>0.12</v>
      </c>
      <c r="AC208" s="75">
        <v>0.18</v>
      </c>
      <c r="AE208" s="75">
        <v>-0.35</v>
      </c>
      <c r="AF208" s="75">
        <v>0.9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5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9.4187508500832906E-2</v>
      </c>
      <c r="X209" s="75">
        <v>0.18837501700166581</v>
      </c>
      <c r="Y209" s="75">
        <v>0.28256252550249872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5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9.4187508500832906E-2</v>
      </c>
      <c r="X210" s="75">
        <v>0.18837501700166581</v>
      </c>
      <c r="Y210" s="75">
        <v>0.28256252550249872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5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9.4526312488245959E-2</v>
      </c>
      <c r="X211" s="75">
        <v>0.18905262497649192</v>
      </c>
      <c r="Y211" s="75">
        <v>0.28357893746473789</v>
      </c>
      <c r="AA211" s="75">
        <v>0.06</v>
      </c>
      <c r="AB211" s="75">
        <v>0.12</v>
      </c>
      <c r="AC211" s="75">
        <v>0.18</v>
      </c>
      <c r="AE211" s="75">
        <v>-0.25</v>
      </c>
      <c r="AF211" s="75">
        <v>1</v>
      </c>
      <c r="AG211" s="75">
        <v>0.3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5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0.11654857167009541</v>
      </c>
      <c r="X212" s="75">
        <v>0.23309714334019083</v>
      </c>
      <c r="Y212" s="75">
        <v>0.34964571501028624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5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0.11654857167009541</v>
      </c>
      <c r="X213" s="75">
        <v>0.23309714334019083</v>
      </c>
      <c r="Y213" s="75">
        <v>0.34964571501028624</v>
      </c>
      <c r="AA213" s="75">
        <v>0.06</v>
      </c>
      <c r="AB213" s="75">
        <v>0.12</v>
      </c>
      <c r="AC213" s="75">
        <v>0.18</v>
      </c>
      <c r="AE213" s="75">
        <v>-0.75</v>
      </c>
      <c r="AF213" s="75">
        <v>1.5</v>
      </c>
      <c r="AG213" s="75">
        <v>0.75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5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9.6220332425311292E-2</v>
      </c>
      <c r="X214" s="75">
        <v>0.19244066485062258</v>
      </c>
      <c r="Y214" s="75">
        <v>0.28866099727593386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1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5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9.6220332425311292E-2</v>
      </c>
      <c r="X215" s="75">
        <v>0.19244066485062258</v>
      </c>
      <c r="Y215" s="75">
        <v>0.28866099727593386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5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0.10299641217357269</v>
      </c>
      <c r="X216" s="75">
        <v>0.20599282434714539</v>
      </c>
      <c r="Y216" s="75">
        <v>0.30898923652071808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0.9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5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0.12083105407099654</v>
      </c>
      <c r="X217" s="75">
        <v>0.24166210814199307</v>
      </c>
      <c r="Y217" s="75">
        <v>0.36249316221298961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1.2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5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0.13969566009015619</v>
      </c>
      <c r="X218" s="75">
        <v>0.27939132018031237</v>
      </c>
      <c r="Y218" s="75">
        <v>0.41908698027046853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5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0.13969566009015619</v>
      </c>
      <c r="X219" s="75">
        <v>0.27939132018031237</v>
      </c>
      <c r="Y219" s="75">
        <v>0.41908698027046853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1.5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5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0.10343008127746139</v>
      </c>
      <c r="X220" s="75">
        <v>0.20686016255492279</v>
      </c>
      <c r="Y220" s="75">
        <v>0.31029024383238418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0.9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5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9.0420008160799592E-2</v>
      </c>
      <c r="X221" s="75">
        <v>0.18084001632159918</v>
      </c>
      <c r="Y221" s="75">
        <v>0.27126002448239878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5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9.0420008160799592E-2</v>
      </c>
      <c r="X222" s="75">
        <v>0.18084001632159918</v>
      </c>
      <c r="Y222" s="75">
        <v>0.27126002448239878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5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9.0745259988716118E-2</v>
      </c>
      <c r="X223" s="75">
        <v>0.18149051997743224</v>
      </c>
      <c r="Y223" s="75">
        <v>0.27223577996614834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5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0.11188662880329159</v>
      </c>
      <c r="X224" s="75">
        <v>0.22377325760658318</v>
      </c>
      <c r="Y224" s="75">
        <v>0.33565988640987476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5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0.11188662880329159</v>
      </c>
      <c r="X225" s="75">
        <v>0.22377325760658318</v>
      </c>
      <c r="Y225" s="75">
        <v>0.33565988640987476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5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9.2371519128298829E-2</v>
      </c>
      <c r="X226" s="75">
        <v>0.18474303825659766</v>
      </c>
      <c r="Y226" s="75">
        <v>0.27711455738489649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5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9.2371519128298829E-2</v>
      </c>
      <c r="X227" s="75">
        <v>0.18474303825659766</v>
      </c>
      <c r="Y227" s="75">
        <v>0.27711455738489649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5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9.8876555686629786E-2</v>
      </c>
      <c r="X228" s="75">
        <v>0.19775311137325957</v>
      </c>
      <c r="Y228" s="75">
        <v>0.29662966705988936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5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0.11599781190815667</v>
      </c>
      <c r="X229" s="75">
        <v>0.23199562381631333</v>
      </c>
      <c r="Y229" s="75">
        <v>0.34799343572447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5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0.13410783368654994</v>
      </c>
      <c r="X230" s="75">
        <v>0.26821566737309988</v>
      </c>
      <c r="Y230" s="75">
        <v>0.40232350105964981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5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5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5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5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5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5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5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5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5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5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5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5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5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5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5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5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5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5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5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5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5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5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5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5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5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5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5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5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5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Directions</vt:lpstr>
      <vt:lpstr>Model</vt:lpstr>
      <vt:lpstr>Prior day</vt:lpstr>
      <vt:lpstr>Curve shift</vt:lpstr>
      <vt:lpstr>Theta</vt:lpstr>
      <vt:lpstr>Volatility</vt:lpstr>
      <vt:lpstr>Other</vt:lpstr>
      <vt:lpstr>New curve</vt:lpstr>
      <vt:lpstr>Old curve</vt:lpstr>
      <vt:lpstr>Gas Price</vt:lpstr>
      <vt:lpstr>Sithe_INDEPEND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dc:description>- Oracle 8i ODBC QueryFix Applied</dc:description>
  <cp:lastModifiedBy>Havlíček Jan</cp:lastModifiedBy>
  <cp:lastPrinted>2001-02-05T16:26:11Z</cp:lastPrinted>
  <dcterms:created xsi:type="dcterms:W3CDTF">2000-12-05T22:42:55Z</dcterms:created>
  <dcterms:modified xsi:type="dcterms:W3CDTF">2023-09-10T12:18:22Z</dcterms:modified>
</cp:coreProperties>
</file>