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people" sheetId="13" r:id="rId1"/>
  </sheets>
  <calcPr calcId="92512"/>
</workbook>
</file>

<file path=xl/calcChain.xml><?xml version="1.0" encoding="utf-8"?>
<calcChain xmlns="http://schemas.openxmlformats.org/spreadsheetml/2006/main">
  <c r="Q7" i="13" l="1"/>
  <c r="J12" i="13"/>
  <c r="Q12" i="13"/>
  <c r="Q13" i="13"/>
  <c r="D14" i="13"/>
  <c r="E14" i="13"/>
  <c r="F14" i="13"/>
  <c r="G14" i="13"/>
  <c r="H14" i="13"/>
  <c r="I14" i="13"/>
  <c r="J14" i="13"/>
  <c r="K14" i="13"/>
  <c r="L14" i="13"/>
  <c r="M14" i="13"/>
  <c r="N14" i="13"/>
  <c r="Q14" i="13"/>
  <c r="Q16" i="13"/>
  <c r="E17" i="13"/>
  <c r="F17" i="13"/>
  <c r="G17" i="13"/>
  <c r="H17" i="13"/>
  <c r="I17" i="13"/>
  <c r="J17" i="13"/>
  <c r="K17" i="13"/>
  <c r="L17" i="13"/>
  <c r="Q17" i="13"/>
  <c r="Q20" i="13"/>
  <c r="Q21" i="13"/>
  <c r="Q22" i="13"/>
  <c r="Q23" i="13"/>
  <c r="Q24" i="13"/>
  <c r="Q25" i="13"/>
  <c r="Q26" i="13"/>
  <c r="F27" i="13"/>
  <c r="G27" i="13"/>
  <c r="H27" i="13"/>
  <c r="I27" i="13"/>
  <c r="J27" i="13"/>
  <c r="K27" i="13"/>
  <c r="L27" i="13"/>
  <c r="M27" i="13"/>
  <c r="Q27" i="13"/>
  <c r="F30" i="13"/>
  <c r="Q30" i="13"/>
  <c r="Q31" i="13"/>
  <c r="Q32" i="13"/>
  <c r="D33" i="13"/>
  <c r="E33" i="13"/>
  <c r="F33" i="13"/>
  <c r="G33" i="13"/>
  <c r="H33" i="13"/>
  <c r="I33" i="13"/>
  <c r="J33" i="13"/>
  <c r="K33" i="13"/>
  <c r="L33" i="13"/>
  <c r="Q33" i="13"/>
  <c r="Q35" i="13"/>
  <c r="Q36" i="13"/>
  <c r="K37" i="13"/>
  <c r="M37" i="13"/>
  <c r="Q37" i="13"/>
  <c r="Q39" i="13"/>
  <c r="L40" i="13"/>
  <c r="M40" i="13"/>
  <c r="Q40" i="13"/>
  <c r="Q41" i="13"/>
  <c r="Q42" i="13"/>
  <c r="H43" i="13"/>
  <c r="I43" i="13"/>
  <c r="J43" i="13"/>
  <c r="K43" i="13"/>
  <c r="L43" i="13"/>
  <c r="M43" i="13"/>
  <c r="N43" i="13"/>
  <c r="Q43" i="13"/>
  <c r="Q46" i="13"/>
  <c r="I47" i="13"/>
  <c r="J47" i="13"/>
  <c r="K47" i="13"/>
  <c r="L47" i="13"/>
  <c r="M47" i="13"/>
  <c r="N47" i="13"/>
  <c r="O47" i="13"/>
  <c r="Q47" i="13"/>
  <c r="Q51" i="13"/>
  <c r="Q52" i="13"/>
  <c r="Q53" i="13"/>
  <c r="Q56" i="13"/>
  <c r="Q57" i="13"/>
  <c r="Q58" i="13"/>
  <c r="Q59" i="13"/>
  <c r="Q60" i="13"/>
  <c r="Q61" i="13"/>
  <c r="Q62" i="13"/>
  <c r="Q63" i="13"/>
  <c r="Q64" i="13"/>
  <c r="Q65" i="13"/>
  <c r="Q66" i="13"/>
  <c r="E67" i="13"/>
  <c r="F67" i="13"/>
  <c r="G67" i="13"/>
  <c r="H67" i="13"/>
  <c r="I67" i="13"/>
  <c r="J67" i="13"/>
  <c r="K67" i="13"/>
  <c r="L67" i="13"/>
  <c r="M67" i="13"/>
  <c r="N67" i="13"/>
  <c r="Q67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Q69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Q71" i="13"/>
</calcChain>
</file>

<file path=xl/comments1.xml><?xml version="1.0" encoding="utf-8"?>
<comments xmlns="http://schemas.openxmlformats.org/spreadsheetml/2006/main">
  <authors>
    <author>jlee</author>
    <author>mbowen</author>
  </authors>
  <commentList>
    <comment ref="J12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reclass from Central per Phillip Love.
The Peoples Gas Light &amp; Coke
Tagg#N17872.3
         #N17872.5
         #N17872.7
          #N18064.4</t>
        </r>
      </text>
    </comment>
    <comment ref="L12" authorId="1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$2,051,151-Peoples Purch 127427/EY3999.2
$1,437-NGPL-Comm
$47,526-N.Shore Sales Qg1708.4-R/C from FinLiq
$278,954-Peoples Sales QG1708.3-R/C from FinLiq</t>
        </r>
      </text>
    </comment>
    <comment ref="L40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Jim Little's OA</t>
        </r>
      </text>
    </comment>
    <comment ref="C53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H60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H61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  <comment ref="L66" authorId="1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N18254.3 - $4,924,768 - R/C to WEST
$492,879 - R/C from FinLiq to Sithe
($399,848) - R/C from FinLiq to Denver
</t>
        </r>
      </text>
    </comment>
  </commentList>
</comments>
</file>

<file path=xl/sharedStrings.xml><?xml version="1.0" encoding="utf-8"?>
<sst xmlns="http://schemas.openxmlformats.org/spreadsheetml/2006/main" count="69" uniqueCount="64">
  <si>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</si>
  <si>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</si>
  <si>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</si>
  <si>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</si>
  <si>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</si>
  <si>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</si>
  <si>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</si>
  <si>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</si>
  <si>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</si>
  <si>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</si>
  <si>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</si>
  <si>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</si>
  <si>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</si>
  <si>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Current month</t>
  </si>
  <si>
    <t>Fuel volume variance</t>
  </si>
  <si>
    <t>PEOPLES Desk</t>
  </si>
  <si>
    <t xml:space="preserve">Total Flash to Actual Variance </t>
  </si>
  <si>
    <t xml:space="preserve">Economics -  agreed upon  not yet taken 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</si>
  <si>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</si>
  <si>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</si>
  <si>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</si>
  <si>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</si>
  <si>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</si>
  <si>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</si>
  <si>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</si>
  <si>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</si>
  <si>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</si>
  <si>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</si>
  <si>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</si>
  <si>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</si>
  <si>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</si>
  <si>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</si>
  <si>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</si>
  <si>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</si>
  <si>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</si>
  <si>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</si>
  <si>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</si>
  <si>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</si>
  <si>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</si>
  <si>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</si>
  <si>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</si>
  <si>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</si>
  <si>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</si>
  <si>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</si>
  <si>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</si>
  <si>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</si>
  <si>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</si>
  <si>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</si>
  <si>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Pre 2000</t>
  </si>
  <si>
    <t>1stQTR 2000</t>
  </si>
  <si>
    <t>2ndQTR 2000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</si>
  <si>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</si>
  <si>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</si>
  <si>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</si>
  <si>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</si>
  <si>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</si>
  <si>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</si>
  <si>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</si>
  <si>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04/30/01</t>
    </r>
  </si>
  <si>
    <t>Outstanding Variances, resolution expected 04/01 GL</t>
  </si>
  <si>
    <t>Requested Entries - Liq to be transferred</t>
  </si>
  <si>
    <t>Operationsl Analysis</t>
  </si>
  <si>
    <t>Unanalyzed</t>
  </si>
  <si>
    <t>Requested Reclasses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</si>
</sst>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5" fillId="0" borderId="0" xfId="1" applyNumberFormat="1" applyFont="1" applyFill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2" xfId="1" applyNumberFormat="1" applyFont="1" applyBorder="1"/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0" fillId="0" borderId="0" xfId="1" applyNumberFormat="1" applyFont="1" applyBorder="1"/>
    <xf numFmtId="164" fontId="12" fillId="0" borderId="0" xfId="1" applyNumberFormat="1" applyFont="1" applyBorder="1"/>
    <xf numFmtId="164" fontId="0" fillId="0" borderId="0" xfId="1" applyNumberFormat="1" applyFont="1" applyFill="1"/>
    <xf numFmtId="164" fontId="10" fillId="0" borderId="0" xfId="1" applyNumberFormat="1" applyFont="1" applyFill="1"/>
    <xf numFmtId="164" fontId="0" fillId="0" borderId="1" xfId="1" applyNumberFormat="1" applyFont="1" applyFill="1" applyBorder="1"/>
    <xf numFmtId="164" fontId="10" fillId="0" borderId="1" xfId="1" applyNumberFormat="1" applyFont="1" applyFill="1" applyBorder="1"/>
    <xf numFmtId="164" fontId="10" fillId="0" borderId="0" xfId="1" applyNumberFormat="1" applyFont="1" applyFill="1" applyBorder="1"/>
    <xf numFmtId="164" fontId="5" fillId="0" borderId="0" xfId="1" applyNumberFormat="1" applyFont="1" applyAlignment="1">
      <alignment horizontal="left"/>
    </xf>
    <xf numFmtId="43" fontId="5" fillId="0" borderId="0" xfId="1" applyFont="1" applyFill="1" applyBorder="1"/>
    <xf numFmtId="164" fontId="17" fillId="0" borderId="0" xfId="1" applyNumberFormat="1" applyFont="1"/>
    <xf numFmtId="164" fontId="17" fillId="0" borderId="1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D74"/>
  <sheetViews>
    <sheetView tabSelected="1" workbookViewId="0">
      <pane xSplit="3" ySplit="6" topLeftCell="M32" activePane="bottomRight" state="frozen"/>
      <selection pane="topRight" activeCell="D1" sqref="D1"/>
      <selection pane="bottomLeft" activeCell="A7" sqref="A7"/>
      <selection pane="bottomRight" activeCell="L21" sqref="L21"/>
    </sheetView>
  </sheetViews>
  <sheetFormatPr defaultColWidth="9.28515625" defaultRowHeight="10.199999999999999" x14ac:dyDescent="0.2"/>
  <cols>
    <col min="1" max="1" width="3.140625" style="3" customWidth="1"/>
    <col min="2" max="2" width="7" style="3" customWidth="1"/>
    <col min="3" max="3" width="71.140625" style="4" customWidth="1"/>
    <col min="4" max="15" width="17" style="3" customWidth="1"/>
    <col min="16" max="16" width="3.42578125" style="4" customWidth="1"/>
    <col min="17" max="17" width="16.85546875" style="3" customWidth="1"/>
    <col min="18" max="18" width="11.140625" style="3" bestFit="1" customWidth="1"/>
    <col min="19" max="19" width="10.42578125" style="3" bestFit="1" customWidth="1"/>
    <col min="20" max="16384" width="9.28515625" style="3"/>
  </cols>
  <sheetData>
    <row r="1" spans="1:238" ht="15.75" customHeight="1" x14ac:dyDescent="0.3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39"/>
      <c r="O1" s="39"/>
    </row>
    <row r="2" spans="1:238" ht="20.25" customHeight="1" x14ac:dyDescent="0.35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0"/>
      <c r="O2" s="40"/>
    </row>
    <row r="3" spans="1:238" ht="15.75" customHeight="1" x14ac:dyDescent="0.3">
      <c r="A3" s="42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  <c r="O3" s="39"/>
    </row>
    <row r="4" spans="1:238" ht="11.25" customHeight="1" x14ac:dyDescent="0.2">
      <c r="A4" s="44" t="s">
        <v>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1"/>
      <c r="O4" s="41"/>
    </row>
    <row r="5" spans="1:238" ht="30.75" customHeight="1" x14ac:dyDescent="0.2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spans="1:238" x14ac:dyDescent="0.2">
      <c r="D6" s="35" t="s">
        <v>48</v>
      </c>
      <c r="E6" s="36" t="s">
        <v>49</v>
      </c>
      <c r="F6" s="36" t="s">
        <v>50</v>
      </c>
      <c r="G6" s="37" t="s">
        <v>22</v>
      </c>
      <c r="H6" s="37" t="s">
        <v>23</v>
      </c>
      <c r="I6" s="37" t="s">
        <v>27</v>
      </c>
      <c r="J6" s="37" t="s">
        <v>30</v>
      </c>
      <c r="K6" s="37" t="s">
        <v>33</v>
      </c>
      <c r="L6" s="37" t="s">
        <v>42</v>
      </c>
      <c r="M6" s="37" t="s">
        <v>47</v>
      </c>
      <c r="N6" s="37" t="s">
        <v>51</v>
      </c>
      <c r="O6" s="37" t="s">
        <v>56</v>
      </c>
      <c r="P6" s="38"/>
      <c r="Q6" s="36" t="s">
        <v>1</v>
      </c>
    </row>
    <row r="7" spans="1:238" s="13" customFormat="1" ht="21.75" customHeight="1" x14ac:dyDescent="0.25">
      <c r="A7" s="13" t="s">
        <v>16</v>
      </c>
      <c r="C7" s="14"/>
      <c r="D7" s="10">
        <v>-1</v>
      </c>
      <c r="E7" s="10">
        <v>0</v>
      </c>
      <c r="F7" s="10">
        <v>0</v>
      </c>
      <c r="G7" s="10">
        <v>0</v>
      </c>
      <c r="H7" s="10">
        <v>-60</v>
      </c>
      <c r="I7" s="10">
        <v>0</v>
      </c>
      <c r="J7" s="10">
        <v>348696</v>
      </c>
      <c r="K7" s="10">
        <v>2048112</v>
      </c>
      <c r="L7" s="10">
        <v>7002098</v>
      </c>
      <c r="M7" s="10">
        <v>3812644</v>
      </c>
      <c r="N7" s="10">
        <v>-2530658</v>
      </c>
      <c r="O7" s="10">
        <v>-164396</v>
      </c>
      <c r="P7" s="10"/>
      <c r="Q7" s="10">
        <f>SUM(D7:P7)</f>
        <v>10516435</v>
      </c>
    </row>
    <row r="8" spans="1:238" s="15" customFormat="1" ht="12" customHeight="1" x14ac:dyDescent="0.2">
      <c r="B8" s="15" t="s">
        <v>57</v>
      </c>
      <c r="C8" s="8"/>
      <c r="D8" s="8"/>
      <c r="E8" s="8"/>
      <c r="F8" s="8"/>
      <c r="G8" s="8"/>
      <c r="H8" s="32"/>
      <c r="I8" s="8"/>
      <c r="J8" s="8"/>
      <c r="K8" s="8"/>
      <c r="L8" s="8"/>
      <c r="M8" s="8"/>
      <c r="N8" s="8"/>
      <c r="O8" s="8"/>
      <c r="P8" s="8"/>
      <c r="Q8" s="8"/>
    </row>
    <row r="9" spans="1:238" s="15" customFormat="1" ht="12" customHeight="1" x14ac:dyDescent="0.2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38" s="15" customFormat="1" ht="12" customHeight="1" x14ac:dyDescent="0.2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38" ht="12" x14ac:dyDescent="0.25">
      <c r="B11" s="16" t="s">
        <v>58</v>
      </c>
      <c r="Q11" s="9"/>
    </row>
    <row r="12" spans="1:238" ht="12" x14ac:dyDescent="0.25">
      <c r="B12" s="16"/>
      <c r="C12" s="4" t="s">
        <v>13</v>
      </c>
      <c r="D12" s="27"/>
      <c r="H12" s="3">
        <v>-60</v>
      </c>
      <c r="J12" s="3">
        <f>33590+253368+14396+43425+3915+2</f>
        <v>348696</v>
      </c>
      <c r="K12" s="3">
        <v>372375</v>
      </c>
      <c r="L12" s="3">
        <v>2379068</v>
      </c>
      <c r="M12" s="3">
        <v>-2526081</v>
      </c>
      <c r="N12" s="3">
        <v>111227</v>
      </c>
      <c r="Q12" s="9">
        <f>SUM(D12:P12)</f>
        <v>685225</v>
      </c>
    </row>
    <row r="13" spans="1:238" s="22" customFormat="1" x14ac:dyDescent="0.2">
      <c r="C13" s="4" t="s">
        <v>12</v>
      </c>
      <c r="D13" s="29"/>
      <c r="E13" s="29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7">
        <f>SUM(D13:P13)</f>
        <v>0</v>
      </c>
    </row>
    <row r="14" spans="1:238" x14ac:dyDescent="0.2">
      <c r="C14" s="4" t="s">
        <v>2</v>
      </c>
      <c r="D14" s="3">
        <f>SUM(D13)</f>
        <v>0</v>
      </c>
      <c r="E14" s="3">
        <f>SUM(E13)</f>
        <v>0</v>
      </c>
      <c r="F14" s="3">
        <f>SUM(F13)</f>
        <v>0</v>
      </c>
      <c r="G14" s="3">
        <f>SUM(G13)</f>
        <v>0</v>
      </c>
      <c r="H14" s="3">
        <f>SUM(H12:H13)</f>
        <v>-60</v>
      </c>
      <c r="I14" s="3">
        <f>SUM(I13)</f>
        <v>0</v>
      </c>
      <c r="J14" s="3">
        <f>SUM(J11:J13)</f>
        <v>348696</v>
      </c>
      <c r="K14" s="3">
        <f>SUM(K12:K13)</f>
        <v>372375</v>
      </c>
      <c r="L14" s="3">
        <f>SUM(L12:L13)</f>
        <v>2379068</v>
      </c>
      <c r="M14" s="3">
        <f>SUM(M11:M13)</f>
        <v>-2526081</v>
      </c>
      <c r="N14" s="3">
        <f>SUM(N11:N13)</f>
        <v>111227</v>
      </c>
      <c r="Q14" s="9">
        <f>SUM(D14:P14)</f>
        <v>685225</v>
      </c>
    </row>
    <row r="15" spans="1:238" ht="12" x14ac:dyDescent="0.25">
      <c r="B15" s="16" t="s">
        <v>10</v>
      </c>
      <c r="D15" s="27"/>
    </row>
    <row r="16" spans="1:238" ht="12" x14ac:dyDescent="0.25">
      <c r="B16" s="16"/>
      <c r="C16" s="23" t="s">
        <v>17</v>
      </c>
      <c r="D16" s="29"/>
      <c r="E16" s="29"/>
      <c r="F16" s="5"/>
      <c r="G16" s="5"/>
      <c r="H16" s="5"/>
      <c r="I16" s="5"/>
      <c r="J16" s="5"/>
      <c r="K16" s="5"/>
      <c r="L16" s="5"/>
      <c r="M16" s="5"/>
      <c r="N16" s="5"/>
      <c r="O16" s="5"/>
      <c r="Q16" s="7">
        <f>SUM(D16:P16)</f>
        <v>0</v>
      </c>
    </row>
    <row r="17" spans="2:17" ht="12" x14ac:dyDescent="0.25">
      <c r="B17" s="16"/>
      <c r="E17" s="3">
        <f t="shared" ref="E17:J17" si="0">SUM(E16)</f>
        <v>0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 t="shared" si="0"/>
        <v>0</v>
      </c>
      <c r="J17" s="3">
        <f t="shared" si="0"/>
        <v>0</v>
      </c>
      <c r="K17" s="3">
        <f>SUM(K16)</f>
        <v>0</v>
      </c>
      <c r="L17" s="3">
        <f>SUM(L16)</f>
        <v>0</v>
      </c>
      <c r="Q17" s="9">
        <f>SUM(D17:P17)</f>
        <v>0</v>
      </c>
    </row>
    <row r="18" spans="2:17" x14ac:dyDescent="0.2">
      <c r="D18" s="27"/>
    </row>
    <row r="19" spans="2:17" x14ac:dyDescent="0.2">
      <c r="C19" s="17" t="s">
        <v>3</v>
      </c>
      <c r="D19" s="27"/>
      <c r="Q19" s="9"/>
    </row>
    <row r="20" spans="2:17" x14ac:dyDescent="0.2">
      <c r="C20" s="4" t="s">
        <v>54</v>
      </c>
      <c r="D20" s="27"/>
      <c r="Q20" s="9">
        <f t="shared" ref="Q20:Q26" si="1">SUM(D20:P20)</f>
        <v>0</v>
      </c>
    </row>
    <row r="21" spans="2:17" x14ac:dyDescent="0.2">
      <c r="C21" s="4" t="s">
        <v>55</v>
      </c>
      <c r="D21" s="27"/>
      <c r="L21" s="24"/>
      <c r="Q21" s="9">
        <f t="shared" si="1"/>
        <v>0</v>
      </c>
    </row>
    <row r="22" spans="2:17" hidden="1" x14ac:dyDescent="0.2">
      <c r="C22" s="4" t="s">
        <v>44</v>
      </c>
      <c r="D22" s="27"/>
      <c r="Q22" s="9">
        <f t="shared" si="1"/>
        <v>0</v>
      </c>
    </row>
    <row r="23" spans="2:17" hidden="1" x14ac:dyDescent="0.2">
      <c r="C23" s="4" t="s">
        <v>28</v>
      </c>
      <c r="D23" s="27"/>
      <c r="Q23" s="9">
        <f t="shared" si="1"/>
        <v>0</v>
      </c>
    </row>
    <row r="24" spans="2:17" hidden="1" x14ac:dyDescent="0.2">
      <c r="C24" s="4" t="s">
        <v>37</v>
      </c>
      <c r="D24" s="27"/>
      <c r="Q24" s="9">
        <f t="shared" si="1"/>
        <v>0</v>
      </c>
    </row>
    <row r="25" spans="2:17" x14ac:dyDescent="0.2">
      <c r="C25" s="24" t="s">
        <v>38</v>
      </c>
      <c r="D25" s="27"/>
      <c r="Q25" s="9">
        <f t="shared" si="1"/>
        <v>0</v>
      </c>
    </row>
    <row r="26" spans="2:17" s="22" customFormat="1" x14ac:dyDescent="0.2">
      <c r="C26" s="24" t="s">
        <v>39</v>
      </c>
      <c r="D26" s="28"/>
      <c r="E26" s="29"/>
      <c r="F26" s="6"/>
      <c r="G26" s="6"/>
      <c r="H26" s="6"/>
      <c r="I26" s="6"/>
      <c r="J26" s="6"/>
      <c r="K26" s="6"/>
      <c r="L26" s="6"/>
      <c r="M26" s="6"/>
      <c r="N26" s="6"/>
      <c r="O26" s="6"/>
      <c r="Q26" s="7">
        <f t="shared" si="1"/>
        <v>0</v>
      </c>
    </row>
    <row r="27" spans="2:17" x14ac:dyDescent="0.2">
      <c r="C27" s="4" t="s">
        <v>2</v>
      </c>
      <c r="D27" s="27"/>
      <c r="F27" s="3">
        <f>SUM(F20:F26)</f>
        <v>0</v>
      </c>
      <c r="G27" s="3">
        <f>SUM(G25:G26)</f>
        <v>0</v>
      </c>
      <c r="H27" s="3">
        <f>SUM(H23:H26)</f>
        <v>0</v>
      </c>
      <c r="I27" s="3">
        <f>SUM(I19:I26)</f>
        <v>0</v>
      </c>
      <c r="J27" s="33">
        <f>SUM(J18:J26)</f>
        <v>0</v>
      </c>
      <c r="K27" s="33">
        <f>SUM(K18:K26)</f>
        <v>0</v>
      </c>
      <c r="L27" s="3">
        <f>SUM(L20:L26)</f>
        <v>0</v>
      </c>
      <c r="M27" s="3">
        <f>SUM(M26)</f>
        <v>0</v>
      </c>
      <c r="Q27" s="3">
        <f>SUM(Q19:Q26)</f>
        <v>0</v>
      </c>
    </row>
    <row r="28" spans="2:17" x14ac:dyDescent="0.2">
      <c r="D28" s="27"/>
      <c r="J28" s="33"/>
      <c r="Q28" s="9"/>
    </row>
    <row r="29" spans="2:17" x14ac:dyDescent="0.2">
      <c r="C29" s="25" t="s">
        <v>6</v>
      </c>
      <c r="D29" s="27"/>
      <c r="J29" s="33"/>
      <c r="Q29" s="9"/>
    </row>
    <row r="30" spans="2:17" hidden="1" x14ac:dyDescent="0.2">
      <c r="C30" s="12" t="s">
        <v>14</v>
      </c>
      <c r="D30" s="26"/>
      <c r="E30" s="22"/>
      <c r="F30" s="3">
        <f>-634061+643722-9661</f>
        <v>0</v>
      </c>
      <c r="J30" s="33"/>
      <c r="P30" s="22"/>
      <c r="Q30" s="22">
        <f>SUM(D30:P30)</f>
        <v>0</v>
      </c>
    </row>
    <row r="31" spans="2:17" hidden="1" x14ac:dyDescent="0.2">
      <c r="C31" s="12" t="s">
        <v>24</v>
      </c>
      <c r="D31" s="26"/>
      <c r="E31" s="22"/>
      <c r="J31" s="33"/>
      <c r="P31" s="22"/>
      <c r="Q31" s="22">
        <f>SUM(D31:P31)</f>
        <v>0</v>
      </c>
    </row>
    <row r="32" spans="2:17" x14ac:dyDescent="0.2">
      <c r="C32" s="12" t="s">
        <v>29</v>
      </c>
      <c r="D32" s="28"/>
      <c r="E32" s="6"/>
      <c r="F32" s="6"/>
      <c r="G32" s="6"/>
      <c r="H32" s="6"/>
      <c r="I32" s="6"/>
      <c r="J32" s="34"/>
      <c r="K32" s="6"/>
      <c r="L32" s="6"/>
      <c r="M32" s="6"/>
      <c r="N32" s="6"/>
      <c r="O32" s="6"/>
      <c r="P32" s="22"/>
      <c r="Q32" s="6">
        <f>SUM(D32:P32)</f>
        <v>0</v>
      </c>
    </row>
    <row r="33" spans="3:17" x14ac:dyDescent="0.2">
      <c r="C33" s="3"/>
      <c r="D33" s="27">
        <f>SUM(D32)</f>
        <v>0</v>
      </c>
      <c r="E33" s="27">
        <f>SUM(E32)</f>
        <v>0</v>
      </c>
      <c r="F33" s="27">
        <f>SUM(F32)</f>
        <v>0</v>
      </c>
      <c r="G33" s="27">
        <f>SUM(G31:G32)</f>
        <v>0</v>
      </c>
      <c r="H33" s="27">
        <f>SUM(H31:H32)</f>
        <v>0</v>
      </c>
      <c r="I33" s="27">
        <f>SUM(I31:I32)</f>
        <v>0</v>
      </c>
      <c r="J33" s="33">
        <f>SUM(J30:J32)</f>
        <v>0</v>
      </c>
      <c r="K33" s="3">
        <f>SUM(K32)</f>
        <v>0</v>
      </c>
      <c r="L33" s="3">
        <f>SUM(L31:L32)</f>
        <v>0</v>
      </c>
      <c r="Q33" s="9">
        <f>SUM(Q29:Q32)</f>
        <v>0</v>
      </c>
    </row>
    <row r="34" spans="3:17" x14ac:dyDescent="0.2">
      <c r="C34" s="25" t="s">
        <v>5</v>
      </c>
      <c r="D34" s="27"/>
      <c r="J34" s="33"/>
      <c r="Q34" s="9"/>
    </row>
    <row r="35" spans="3:17" x14ac:dyDescent="0.2">
      <c r="C35" s="3" t="s">
        <v>20</v>
      </c>
      <c r="D35" s="27"/>
      <c r="E35" s="27"/>
      <c r="Q35" s="22">
        <f>SUM(D35:P35)</f>
        <v>0</v>
      </c>
    </row>
    <row r="36" spans="3:17" x14ac:dyDescent="0.2">
      <c r="C36" s="3" t="s">
        <v>19</v>
      </c>
      <c r="D36" s="29"/>
      <c r="E36" s="29"/>
      <c r="F36" s="29"/>
      <c r="G36" s="6"/>
      <c r="H36" s="6"/>
      <c r="I36" s="6"/>
      <c r="J36" s="6"/>
      <c r="K36" s="6"/>
      <c r="L36" s="6"/>
      <c r="M36" s="6"/>
      <c r="N36" s="6"/>
      <c r="O36" s="6"/>
      <c r="Q36" s="7">
        <f>SUM(D36:P36)</f>
        <v>0</v>
      </c>
    </row>
    <row r="37" spans="3:17" x14ac:dyDescent="0.2">
      <c r="C37" s="3"/>
      <c r="D37" s="30"/>
      <c r="E37" s="4"/>
      <c r="F37" s="4"/>
      <c r="G37" s="4"/>
      <c r="H37" s="4"/>
      <c r="I37" s="4"/>
      <c r="J37" s="4"/>
      <c r="K37" s="4">
        <f>SUM(K35:K36)</f>
        <v>0</v>
      </c>
      <c r="L37" s="4"/>
      <c r="M37" s="4">
        <f>SUM(M35:M36)</f>
        <v>0</v>
      </c>
      <c r="N37" s="4"/>
      <c r="O37" s="4"/>
      <c r="Q37" s="4">
        <f>SUM(Q35:Q36)</f>
        <v>0</v>
      </c>
    </row>
    <row r="38" spans="3:17" x14ac:dyDescent="0.2">
      <c r="C38" s="17" t="s">
        <v>18</v>
      </c>
      <c r="D38" s="27"/>
      <c r="Q38" s="9"/>
    </row>
    <row r="39" spans="3:17" hidden="1" x14ac:dyDescent="0.2">
      <c r="C39" s="4" t="s">
        <v>32</v>
      </c>
      <c r="D39" s="27"/>
      <c r="Q39" s="9">
        <f>SUM(D39:P39)</f>
        <v>0</v>
      </c>
    </row>
    <row r="40" spans="3:17" x14ac:dyDescent="0.2">
      <c r="C40" s="4" t="s">
        <v>36</v>
      </c>
      <c r="D40" s="29"/>
      <c r="E40" s="5"/>
      <c r="F40" s="5"/>
      <c r="G40" s="5"/>
      <c r="H40" s="5"/>
      <c r="I40" s="5"/>
      <c r="J40" s="5"/>
      <c r="K40" s="5"/>
      <c r="L40" s="5">
        <f>2243489-2194388-443878</f>
        <v>-394777</v>
      </c>
      <c r="M40" s="5">
        <f>-2323807+7544309+1114095</f>
        <v>6334597</v>
      </c>
      <c r="N40" s="5">
        <v>-4931078</v>
      </c>
      <c r="O40" s="5"/>
      <c r="Q40" s="7">
        <f>SUM(D40:P40)</f>
        <v>1008742</v>
      </c>
    </row>
    <row r="41" spans="3:17" hidden="1" x14ac:dyDescent="0.2">
      <c r="C41" s="4" t="s">
        <v>45</v>
      </c>
      <c r="D41" s="27"/>
      <c r="Q41" s="9">
        <f>SUM(D41:P41)</f>
        <v>0</v>
      </c>
    </row>
    <row r="42" spans="3:17" hidden="1" x14ac:dyDescent="0.2">
      <c r="C42" s="3" t="s">
        <v>20</v>
      </c>
      <c r="D42" s="27"/>
      <c r="Q42" s="9">
        <f>SUM(D42:P42)</f>
        <v>0</v>
      </c>
    </row>
    <row r="43" spans="3:17" x14ac:dyDescent="0.2">
      <c r="D43" s="27"/>
      <c r="H43" s="3">
        <f>SUM(H39:H42)</f>
        <v>0</v>
      </c>
      <c r="I43" s="3">
        <f>SUM(I39:I42)</f>
        <v>0</v>
      </c>
      <c r="J43" s="3">
        <f>SUM(J39:J42)</f>
        <v>0</v>
      </c>
      <c r="K43" s="3">
        <f>SUM(K39:K42)</f>
        <v>0</v>
      </c>
      <c r="L43" s="3">
        <f>SUM(L38:L42)</f>
        <v>-394777</v>
      </c>
      <c r="M43" s="3">
        <f>SUM(M38:M42)</f>
        <v>6334597</v>
      </c>
      <c r="N43" s="3">
        <f>SUM(N40:N42)</f>
        <v>-4931078</v>
      </c>
      <c r="Q43" s="9">
        <f>SUM(Q38:Q42)</f>
        <v>1008742</v>
      </c>
    </row>
    <row r="44" spans="3:17" x14ac:dyDescent="0.2">
      <c r="D44" s="27"/>
      <c r="Q44" s="9"/>
    </row>
    <row r="45" spans="3:17" x14ac:dyDescent="0.2">
      <c r="C45" s="17" t="s">
        <v>61</v>
      </c>
      <c r="D45" s="3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9"/>
    </row>
    <row r="46" spans="3:17" s="22" customFormat="1" x14ac:dyDescent="0.2">
      <c r="C46" s="24" t="s">
        <v>62</v>
      </c>
      <c r="D46" s="28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-164396</v>
      </c>
      <c r="Q46" s="7">
        <f>SUM(D46:P46)</f>
        <v>-164396</v>
      </c>
    </row>
    <row r="47" spans="3:17" x14ac:dyDescent="0.2">
      <c r="C47" s="4" t="s">
        <v>2</v>
      </c>
      <c r="D47" s="27"/>
      <c r="I47" s="3">
        <f t="shared" ref="I47:N47" si="2">SUM(I46)</f>
        <v>0</v>
      </c>
      <c r="J47" s="3">
        <f t="shared" si="2"/>
        <v>0</v>
      </c>
      <c r="K47" s="3">
        <f t="shared" si="2"/>
        <v>0</v>
      </c>
      <c r="L47" s="3">
        <f t="shared" si="2"/>
        <v>0</v>
      </c>
      <c r="M47" s="3">
        <f t="shared" si="2"/>
        <v>0</v>
      </c>
      <c r="N47" s="3">
        <f t="shared" si="2"/>
        <v>0</v>
      </c>
      <c r="O47" s="3">
        <f>SUM(O46)</f>
        <v>-164396</v>
      </c>
      <c r="Q47" s="3">
        <f>SUM(Q45:Q46)</f>
        <v>-164396</v>
      </c>
    </row>
    <row r="48" spans="3:17" x14ac:dyDescent="0.2">
      <c r="C48" s="17"/>
      <c r="D48" s="3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</row>
    <row r="49" spans="2:17" ht="12" x14ac:dyDescent="0.25">
      <c r="B49" s="16" t="s">
        <v>59</v>
      </c>
      <c r="D49" s="27"/>
    </row>
    <row r="50" spans="2:17" ht="12" x14ac:dyDescent="0.25">
      <c r="B50" s="16"/>
      <c r="C50" s="25" t="s">
        <v>6</v>
      </c>
      <c r="D50" s="27"/>
    </row>
    <row r="51" spans="2:17" ht="12" hidden="1" x14ac:dyDescent="0.25">
      <c r="B51" s="16"/>
      <c r="C51" s="4" t="s">
        <v>21</v>
      </c>
      <c r="D51" s="3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9">
        <f>SUM(D51:P51)</f>
        <v>0</v>
      </c>
    </row>
    <row r="52" spans="2:17" hidden="1" x14ac:dyDescent="0.2">
      <c r="C52" s="12" t="s">
        <v>46</v>
      </c>
      <c r="D52" s="26"/>
      <c r="E52" s="22"/>
      <c r="J52" s="33"/>
      <c r="P52" s="22"/>
      <c r="Q52" s="22">
        <f>SUM(D52:P52)</f>
        <v>0</v>
      </c>
    </row>
    <row r="53" spans="2:17" ht="12" hidden="1" x14ac:dyDescent="0.25">
      <c r="B53" s="16"/>
      <c r="C53" s="4" t="s">
        <v>43</v>
      </c>
      <c r="D53" s="2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>
        <f>SUM(D53:P53)</f>
        <v>0</v>
      </c>
    </row>
    <row r="54" spans="2:17" ht="12" x14ac:dyDescent="0.25">
      <c r="C54" s="16"/>
      <c r="D54" s="27"/>
      <c r="E54" s="27"/>
      <c r="F54" s="27"/>
      <c r="G54" s="27"/>
      <c r="H54" s="27"/>
      <c r="I54" s="27"/>
    </row>
    <row r="55" spans="2:17" x14ac:dyDescent="0.2">
      <c r="B55" s="18"/>
      <c r="C55" s="17" t="s">
        <v>4</v>
      </c>
      <c r="D55" s="27"/>
    </row>
    <row r="56" spans="2:17" hidden="1" x14ac:dyDescent="0.2">
      <c r="B56" s="18"/>
      <c r="C56" s="12" t="s">
        <v>25</v>
      </c>
      <c r="D56" s="27"/>
      <c r="Q56" s="22">
        <f t="shared" ref="Q56:Q66" si="3">SUM(D56:P56)</f>
        <v>0</v>
      </c>
    </row>
    <row r="57" spans="2:17" hidden="1" x14ac:dyDescent="0.2">
      <c r="B57" s="18"/>
      <c r="C57" s="12" t="s">
        <v>26</v>
      </c>
      <c r="D57" s="27"/>
      <c r="Q57" s="22">
        <f t="shared" si="3"/>
        <v>0</v>
      </c>
    </row>
    <row r="58" spans="2:17" hidden="1" x14ac:dyDescent="0.2">
      <c r="B58" s="18"/>
      <c r="C58" s="12" t="s">
        <v>40</v>
      </c>
      <c r="D58" s="27"/>
      <c r="J58" s="33"/>
      <c r="Q58" s="22">
        <f t="shared" si="3"/>
        <v>0</v>
      </c>
    </row>
    <row r="59" spans="2:17" hidden="1" x14ac:dyDescent="0.2">
      <c r="B59" s="18"/>
      <c r="C59" s="12" t="s">
        <v>35</v>
      </c>
      <c r="D59" s="27"/>
      <c r="E59" s="30"/>
      <c r="F59" s="4"/>
      <c r="G59" s="4"/>
      <c r="H59" s="4"/>
      <c r="I59" s="4"/>
      <c r="Q59" s="22">
        <f t="shared" si="3"/>
        <v>0</v>
      </c>
    </row>
    <row r="60" spans="2:17" hidden="1" x14ac:dyDescent="0.2">
      <c r="B60" s="18"/>
      <c r="C60" s="12" t="s">
        <v>34</v>
      </c>
      <c r="D60" s="27"/>
      <c r="Q60" s="22">
        <f t="shared" si="3"/>
        <v>0</v>
      </c>
    </row>
    <row r="61" spans="2:17" hidden="1" x14ac:dyDescent="0.2">
      <c r="B61" s="18"/>
      <c r="C61" s="12" t="s">
        <v>53</v>
      </c>
      <c r="D61" s="27"/>
      <c r="Q61" s="22">
        <f t="shared" si="3"/>
        <v>0</v>
      </c>
    </row>
    <row r="62" spans="2:17" hidden="1" x14ac:dyDescent="0.2">
      <c r="B62" s="18"/>
      <c r="C62" s="4" t="s">
        <v>52</v>
      </c>
      <c r="D62" s="27"/>
      <c r="Q62" s="22">
        <f t="shared" si="3"/>
        <v>0</v>
      </c>
    </row>
    <row r="63" spans="2:17" hidden="1" x14ac:dyDescent="0.2">
      <c r="B63" s="18"/>
      <c r="C63" s="12" t="s">
        <v>31</v>
      </c>
      <c r="D63" s="27"/>
      <c r="Q63" s="22">
        <f t="shared" si="3"/>
        <v>0</v>
      </c>
    </row>
    <row r="64" spans="2:17" hidden="1" x14ac:dyDescent="0.2">
      <c r="B64" s="18"/>
      <c r="C64" s="12" t="s">
        <v>41</v>
      </c>
      <c r="D64" s="27"/>
      <c r="Q64" s="22">
        <f t="shared" si="3"/>
        <v>0</v>
      </c>
    </row>
    <row r="65" spans="1:17" x14ac:dyDescent="0.2">
      <c r="B65" s="18"/>
      <c r="C65" s="12" t="s">
        <v>60</v>
      </c>
      <c r="D65" s="27"/>
      <c r="N65" s="3">
        <v>2289152</v>
      </c>
      <c r="Q65" s="5">
        <f t="shared" si="3"/>
        <v>2289152</v>
      </c>
    </row>
    <row r="66" spans="1:17" x14ac:dyDescent="0.2">
      <c r="B66" s="18"/>
      <c r="C66" s="12" t="s">
        <v>63</v>
      </c>
      <c r="D66" s="5"/>
      <c r="E66" s="5"/>
      <c r="F66" s="5"/>
      <c r="G66" s="5"/>
      <c r="H66" s="5"/>
      <c r="I66" s="5"/>
      <c r="J66" s="5"/>
      <c r="K66" s="5">
        <v>1675737</v>
      </c>
      <c r="L66" s="5">
        <v>5017799</v>
      </c>
      <c r="M66" s="5">
        <v>4130</v>
      </c>
      <c r="N66" s="5"/>
      <c r="O66" s="5"/>
      <c r="Q66" s="5">
        <f t="shared" si="3"/>
        <v>6697666</v>
      </c>
    </row>
    <row r="67" spans="1:17" x14ac:dyDescent="0.2">
      <c r="C67" s="4" t="s">
        <v>2</v>
      </c>
      <c r="E67" s="3">
        <f>SUM(E59:E66)</f>
        <v>0</v>
      </c>
      <c r="F67" s="3">
        <f>SUM(F59:F66)</f>
        <v>0</v>
      </c>
      <c r="G67" s="3">
        <f>SUM(G59:G66)</f>
        <v>0</v>
      </c>
      <c r="H67" s="3">
        <f>SUM(H59:H66)</f>
        <v>0</v>
      </c>
      <c r="I67" s="3">
        <f>SUM(I59:I66)</f>
        <v>0</v>
      </c>
      <c r="J67" s="3">
        <f>SUM(J57:J66)</f>
        <v>0</v>
      </c>
      <c r="K67" s="3">
        <f>SUM(K58:K66)</f>
        <v>1675737</v>
      </c>
      <c r="L67" s="3">
        <f>SUM(L62:L66)</f>
        <v>5017799</v>
      </c>
      <c r="M67" s="3">
        <f>SUM(M62:M66)</f>
        <v>4130</v>
      </c>
      <c r="N67" s="3">
        <f>SUM(N62:N66)</f>
        <v>2289152</v>
      </c>
      <c r="Q67" s="4">
        <f>SUM(Q56:Q66)</f>
        <v>8986818</v>
      </c>
    </row>
    <row r="68" spans="1:17" x14ac:dyDescent="0.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Q68" s="4"/>
    </row>
    <row r="69" spans="1:17" ht="19.5" customHeight="1" thickBot="1" x14ac:dyDescent="0.25">
      <c r="A69" s="15" t="s">
        <v>7</v>
      </c>
      <c r="D69" s="19">
        <f t="shared" ref="D69:O69" si="4">+D14+D27+D47+D67+D33+D37+D43+D54+D17</f>
        <v>0</v>
      </c>
      <c r="E69" s="19">
        <f t="shared" si="4"/>
        <v>0</v>
      </c>
      <c r="F69" s="19">
        <f t="shared" si="4"/>
        <v>0</v>
      </c>
      <c r="G69" s="19">
        <f t="shared" si="4"/>
        <v>0</v>
      </c>
      <c r="H69" s="19">
        <f t="shared" si="4"/>
        <v>-60</v>
      </c>
      <c r="I69" s="19">
        <f t="shared" si="4"/>
        <v>0</v>
      </c>
      <c r="J69" s="19">
        <f t="shared" si="4"/>
        <v>348696</v>
      </c>
      <c r="K69" s="19">
        <f t="shared" si="4"/>
        <v>2048112</v>
      </c>
      <c r="L69" s="19">
        <f t="shared" si="4"/>
        <v>7002090</v>
      </c>
      <c r="M69" s="19">
        <f t="shared" si="4"/>
        <v>3812646</v>
      </c>
      <c r="N69" s="19">
        <f t="shared" si="4"/>
        <v>-2530699</v>
      </c>
      <c r="O69" s="19">
        <f t="shared" si="4"/>
        <v>-164396</v>
      </c>
      <c r="P69" s="20"/>
      <c r="Q69" s="19">
        <f>+Q14+Q27+Q47+Q67+Q33+Q37+Q43+Q54+Q17</f>
        <v>10516389</v>
      </c>
    </row>
    <row r="70" spans="1:17" ht="10.8" thickTop="1" x14ac:dyDescent="0.2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20"/>
      <c r="Q70" s="11"/>
    </row>
    <row r="71" spans="1:17" x14ac:dyDescent="0.2">
      <c r="A71" s="15" t="s">
        <v>9</v>
      </c>
      <c r="D71" s="11">
        <f t="shared" ref="D71:O71" si="5">+D7-D69</f>
        <v>-1</v>
      </c>
      <c r="E71" s="11">
        <f t="shared" si="5"/>
        <v>0</v>
      </c>
      <c r="F71" s="11">
        <f t="shared" si="5"/>
        <v>0</v>
      </c>
      <c r="G71" s="11">
        <f t="shared" si="5"/>
        <v>0</v>
      </c>
      <c r="H71" s="11">
        <f t="shared" si="5"/>
        <v>0</v>
      </c>
      <c r="I71" s="11">
        <f t="shared" si="5"/>
        <v>0</v>
      </c>
      <c r="J71" s="11">
        <f t="shared" si="5"/>
        <v>0</v>
      </c>
      <c r="K71" s="11">
        <f t="shared" si="5"/>
        <v>0</v>
      </c>
      <c r="L71" s="11">
        <f t="shared" si="5"/>
        <v>8</v>
      </c>
      <c r="M71" s="11">
        <f t="shared" si="5"/>
        <v>-2</v>
      </c>
      <c r="N71" s="11">
        <f t="shared" si="5"/>
        <v>41</v>
      </c>
      <c r="O71" s="11">
        <f t="shared" si="5"/>
        <v>0</v>
      </c>
      <c r="P71" s="20"/>
      <c r="Q71" s="11">
        <f>Q7-Q69</f>
        <v>46</v>
      </c>
    </row>
    <row r="72" spans="1:17" x14ac:dyDescent="0.2">
      <c r="A72" s="11"/>
    </row>
    <row r="73" spans="1:17" x14ac:dyDescent="0.2">
      <c r="A73" s="31"/>
    </row>
    <row r="74" spans="1:17" x14ac:dyDescent="0.2">
      <c r="I74" s="21"/>
    </row>
  </sheetData>
  <mergeCells count="4">
    <mergeCell ref="A1:M1"/>
    <mergeCell ref="A2:M2"/>
    <mergeCell ref="A3:M3"/>
    <mergeCell ref="A4:M4"/>
  </mergeCells>
  <phoneticPr fontId="0" type="noConversion"/>
  <pageMargins left="0.25" right="0.25" top="1" bottom="1" header="0.5" footer="0.5"/>
  <pageSetup scale="5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cp:lastPrinted>2001-04-30T16:46:54Z</cp:lastPrinted>
  <dcterms:created xsi:type="dcterms:W3CDTF">1999-07-28T22:34:37Z</dcterms:created>
  <dcterms:modified xsi:type="dcterms:W3CDTF">2023-09-10T12:19:24Z</dcterms:modified>
</cp:coreProperties>
</file>