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 tabRatio="611"/>
  </bookViews>
  <sheets>
    <sheet name="InvBalance" sheetId="3" r:id="rId1"/>
    <sheet name="Inv Bal 2000" sheetId="2" r:id="rId2"/>
    <sheet name="InvP&amp;L" sheetId="4" r:id="rId3"/>
  </sheets>
  <definedNames>
    <definedName name="_xlnm.Print_Area" localSheetId="1">'Inv Bal 2000'!$AS$1:$BA$16</definedName>
    <definedName name="_xlnm.Print_Titles" localSheetId="1">'Inv Bal 2000'!$A:$B</definedName>
    <definedName name="REPORT_PRT">#REF!</definedName>
  </definedNames>
  <calcPr calcId="0" fullCalcOnLoad="1"/>
</workbook>
</file>

<file path=xl/calcChain.xml><?xml version="1.0" encoding="utf-8"?>
<calcChain xmlns="http://schemas.openxmlformats.org/spreadsheetml/2006/main">
  <c r="D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D8" i="2"/>
  <c r="G8" i="2"/>
  <c r="J8" i="2"/>
  <c r="M8" i="2"/>
  <c r="P8" i="2"/>
  <c r="S8" i="2"/>
  <c r="V8" i="2"/>
  <c r="Y8" i="2"/>
  <c r="AB8" i="2"/>
  <c r="AE8" i="2"/>
  <c r="AH8" i="2"/>
  <c r="AK8" i="2"/>
  <c r="AN8" i="2"/>
  <c r="AQ8" i="2"/>
  <c r="AT8" i="2"/>
  <c r="AW8" i="2"/>
  <c r="AZ8" i="2"/>
  <c r="BC8" i="2"/>
  <c r="BF8" i="2"/>
  <c r="BI8" i="2"/>
  <c r="BL8" i="2"/>
  <c r="BO8" i="2"/>
  <c r="BR8" i="2"/>
  <c r="BU8" i="2"/>
  <c r="B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G10" i="2"/>
  <c r="H10" i="2"/>
  <c r="J10" i="2"/>
  <c r="K10" i="2"/>
  <c r="M10" i="2"/>
  <c r="N10" i="2"/>
  <c r="P10" i="2"/>
  <c r="Q10" i="2"/>
  <c r="S10" i="2"/>
  <c r="T10" i="2"/>
  <c r="V10" i="2"/>
  <c r="W10" i="2"/>
  <c r="Y10" i="2"/>
  <c r="Z10" i="2"/>
  <c r="AB10" i="2"/>
  <c r="AC10" i="2"/>
  <c r="AE10" i="2"/>
  <c r="AF10" i="2"/>
  <c r="AH10" i="2"/>
  <c r="AI10" i="2"/>
  <c r="AK10" i="2"/>
  <c r="AL10" i="2"/>
  <c r="AN10" i="2"/>
  <c r="AO10" i="2"/>
  <c r="AQ10" i="2"/>
  <c r="AR10" i="2"/>
  <c r="AT10" i="2"/>
  <c r="AU10" i="2"/>
  <c r="AW10" i="2"/>
  <c r="AX10" i="2"/>
  <c r="AZ10" i="2"/>
  <c r="BA10" i="2"/>
  <c r="BC10" i="2"/>
  <c r="BD10" i="2"/>
  <c r="BF10" i="2"/>
  <c r="BG10" i="2"/>
  <c r="BI10" i="2"/>
  <c r="BJ10" i="2"/>
  <c r="BL10" i="2"/>
  <c r="BM10" i="2"/>
  <c r="BO10" i="2"/>
  <c r="BP10" i="2"/>
  <c r="BR10" i="2"/>
  <c r="BS10" i="2"/>
  <c r="BU10" i="2"/>
  <c r="BV10" i="2"/>
  <c r="BX10" i="2"/>
  <c r="BY10" i="2"/>
  <c r="D13" i="2"/>
  <c r="F13" i="2"/>
  <c r="J13" i="2"/>
  <c r="L13" i="2"/>
  <c r="P13" i="2"/>
  <c r="R13" i="2"/>
  <c r="V13" i="2"/>
  <c r="X13" i="2"/>
  <c r="AB13" i="2"/>
  <c r="AD13" i="2"/>
  <c r="AH13" i="2"/>
  <c r="AJ13" i="2"/>
  <c r="AN13" i="2"/>
  <c r="AP13" i="2"/>
  <c r="AT13" i="2"/>
  <c r="AV13" i="2"/>
  <c r="AZ13" i="2"/>
  <c r="BB13" i="2"/>
  <c r="BF13" i="2"/>
  <c r="BH13" i="2"/>
  <c r="BL13" i="2"/>
  <c r="BN13" i="2"/>
  <c r="BR13" i="2"/>
  <c r="BT13" i="2"/>
  <c r="BX13" i="2"/>
  <c r="F16" i="2"/>
  <c r="L16" i="2"/>
  <c r="R16" i="2"/>
  <c r="X16" i="2"/>
  <c r="AD16" i="2"/>
  <c r="AJ16" i="2"/>
  <c r="AP16" i="2"/>
  <c r="AV16" i="2"/>
  <c r="BB16" i="2"/>
  <c r="BH16" i="2"/>
  <c r="BN16" i="2"/>
  <c r="BT16" i="2"/>
  <c r="B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D4" i="4"/>
  <c r="E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B17" i="4"/>
  <c r="E17" i="4"/>
  <c r="Z18" i="4"/>
</calcChain>
</file>

<file path=xl/sharedStrings.xml><?xml version="1.0" encoding="utf-8"?>
<sst xmlns="http://schemas.openxmlformats.org/spreadsheetml/2006/main" count="176" uniqueCount="53">
  <si>
    <t>P/L</t>
  </si>
  <si>
    <t xml:space="preserve"> </t>
  </si>
  <si>
    <t>INVENTORY BALANCE</t>
  </si>
  <si>
    <t>VOLUME</t>
  </si>
  <si>
    <t>AMOUNT</t>
  </si>
  <si>
    <t>$/MMBTU</t>
  </si>
  <si>
    <t>OPENING INV.</t>
  </si>
  <si>
    <t>INJECTIONS</t>
  </si>
  <si>
    <t>WACOG</t>
  </si>
  <si>
    <t>WITHDRAWAL</t>
  </si>
  <si>
    <t>Total Tie</t>
  </si>
  <si>
    <t>East Desk</t>
  </si>
  <si>
    <t>Total</t>
  </si>
  <si>
    <t>Inventory Profit and Loss</t>
  </si>
  <si>
    <t>Production Month</t>
  </si>
  <si>
    <t>W/D Volume</t>
  </si>
  <si>
    <t>Desk Price</t>
  </si>
  <si>
    <t>Inventory Price</t>
  </si>
  <si>
    <t>to be recorded by Gas Accounting</t>
  </si>
  <si>
    <t>Prod. Mo.</t>
  </si>
  <si>
    <t>Balance</t>
  </si>
  <si>
    <t>Change COI</t>
  </si>
  <si>
    <t xml:space="preserve">Cost of Inventory Summary </t>
  </si>
  <si>
    <t>Bistineau</t>
  </si>
  <si>
    <t>Spindletop</t>
  </si>
  <si>
    <t>Napoleonville</t>
  </si>
  <si>
    <t>Bammel HPLC</t>
  </si>
  <si>
    <t>DECEMBER-00 BALANCE</t>
  </si>
  <si>
    <t>JANUARY-01 ACTIVITY</t>
  </si>
  <si>
    <t>FEBRUARY-01 ACTIVITY</t>
  </si>
  <si>
    <t>MARCH-01 ACTIVITY</t>
  </si>
  <si>
    <t>APRIL-01 ACTIVITY</t>
  </si>
  <si>
    <t>MAY-01 ACTIVITY</t>
  </si>
  <si>
    <t>JUNE-01 ACTIVITY</t>
  </si>
  <si>
    <t>JULY-01 ACTIVITY</t>
  </si>
  <si>
    <t>AUGUST-01 ACTIVITY</t>
  </si>
  <si>
    <t>SEPTEMBER-01 ACTIVITY</t>
  </si>
  <si>
    <t>OCTOBER-01 ACTIVITY</t>
  </si>
  <si>
    <t>NOVEMBER-01 ACTIVITY</t>
  </si>
  <si>
    <t>DECEMBER-01 ACTIVITY</t>
  </si>
  <si>
    <t>DECEMBER-01 BALANCE</t>
  </si>
  <si>
    <t>JANUARY-01 BALANCE</t>
  </si>
  <si>
    <t>FEBRUARY-01 BALANCE</t>
  </si>
  <si>
    <t>MARCH-01 BALANCE</t>
  </si>
  <si>
    <t>APRIL-01 BALANCE</t>
  </si>
  <si>
    <t>MAY-01 BALANCE</t>
  </si>
  <si>
    <t>JUNE-01 BALANCE</t>
  </si>
  <si>
    <t>JULY-01 BALANCE</t>
  </si>
  <si>
    <t>AUGUST-01 BALANCE</t>
  </si>
  <si>
    <t>SEPTEMBER-01 BALANCE</t>
  </si>
  <si>
    <t>OCTOBER-01 BALANCE</t>
  </si>
  <si>
    <t>NOVEMBER-01 BALANCE</t>
  </si>
  <si>
    <t>VNG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</si>
</sst>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74" formatCode="0.000"/>
    <numFmt numFmtId="17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56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3" fontId="3" fillId="0" borderId="2" xfId="0" applyNumberFormat="1" applyFont="1" applyBorder="1" applyAlignment="1">
      <alignment horizontal="centerContinuous"/>
    </xf>
    <xf numFmtId="5" fontId="4" fillId="0" borderId="3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6" xfId="0" applyNumberFormat="1" applyFont="1" applyBorder="1" applyAlignment="1">
      <alignment horizontal="center"/>
    </xf>
    <xf numFmtId="3" fontId="4" fillId="0" borderId="0" xfId="1" applyNumberFormat="1" applyFont="1"/>
    <xf numFmtId="5" fontId="4" fillId="0" borderId="0" xfId="2" applyNumberFormat="1" applyFont="1"/>
    <xf numFmtId="3" fontId="4" fillId="0" borderId="0" xfId="0" applyNumberFormat="1" applyFont="1"/>
    <xf numFmtId="3" fontId="4" fillId="0" borderId="7" xfId="1" applyNumberFormat="1" applyFont="1" applyBorder="1"/>
    <xf numFmtId="5" fontId="4" fillId="0" borderId="0" xfId="2" applyNumberFormat="1" applyFont="1" applyBorder="1"/>
    <xf numFmtId="0" fontId="4" fillId="0" borderId="8" xfId="0" applyFont="1" applyBorder="1"/>
    <xf numFmtId="3" fontId="4" fillId="0" borderId="7" xfId="0" applyNumberFormat="1" applyFont="1" applyBorder="1"/>
    <xf numFmtId="0" fontId="4" fillId="0" borderId="0" xfId="0" applyFont="1" applyBorder="1"/>
    <xf numFmtId="5" fontId="4" fillId="0" borderId="0" xfId="0" applyNumberFormat="1" applyFont="1"/>
    <xf numFmtId="5" fontId="4" fillId="0" borderId="0" xfId="0" applyNumberFormat="1" applyFont="1" applyBorder="1"/>
    <xf numFmtId="5" fontId="4" fillId="0" borderId="3" xfId="1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3" fontId="4" fillId="2" borderId="7" xfId="0" applyNumberFormat="1" applyFont="1" applyFill="1" applyBorder="1"/>
    <xf numFmtId="5" fontId="4" fillId="2" borderId="0" xfId="0" applyNumberFormat="1" applyFont="1" applyFill="1" applyBorder="1"/>
    <xf numFmtId="174" fontId="4" fillId="2" borderId="8" xfId="0" applyNumberFormat="1" applyFont="1" applyFill="1" applyBorder="1"/>
    <xf numFmtId="3" fontId="4" fillId="2" borderId="0" xfId="0" applyNumberFormat="1" applyFont="1" applyFill="1"/>
    <xf numFmtId="5" fontId="4" fillId="2" borderId="0" xfId="0" applyNumberFormat="1" applyFont="1" applyFill="1"/>
    <xf numFmtId="174" fontId="4" fillId="2" borderId="0" xfId="0" applyNumberFormat="1" applyFont="1" applyFill="1"/>
    <xf numFmtId="3" fontId="4" fillId="2" borderId="0" xfId="0" applyNumberFormat="1" applyFont="1" applyFill="1" applyBorder="1"/>
    <xf numFmtId="0" fontId="5" fillId="2" borderId="0" xfId="0" applyFont="1" applyFill="1" applyBorder="1"/>
    <xf numFmtId="3" fontId="5" fillId="2" borderId="7" xfId="0" applyNumberFormat="1" applyFont="1" applyFill="1" applyBorder="1"/>
    <xf numFmtId="3" fontId="4" fillId="0" borderId="0" xfId="1" applyNumberFormat="1" applyFont="1" applyBorder="1"/>
    <xf numFmtId="0" fontId="5" fillId="2" borderId="8" xfId="0" applyFont="1" applyFill="1" applyBorder="1"/>
    <xf numFmtId="174" fontId="4" fillId="2" borderId="0" xfId="0" applyNumberFormat="1" applyFont="1" applyFill="1" applyBorder="1"/>
    <xf numFmtId="0" fontId="6" fillId="0" borderId="0" xfId="0" applyFont="1" applyFill="1"/>
    <xf numFmtId="165" fontId="1" fillId="0" borderId="0" xfId="1" applyNumberFormat="1" applyFill="1"/>
    <xf numFmtId="167" fontId="0" fillId="0" borderId="0" xfId="2" applyNumberFormat="1" applyFont="1" applyFill="1"/>
    <xf numFmtId="0" fontId="0" fillId="0" borderId="0" xfId="0" applyFill="1"/>
    <xf numFmtId="17" fontId="0" fillId="0" borderId="0" xfId="0" applyNumberFormat="1" applyFill="1"/>
    <xf numFmtId="177" fontId="1" fillId="0" borderId="0" xfId="2" applyNumberFormat="1" applyFill="1"/>
    <xf numFmtId="177" fontId="0" fillId="0" borderId="0" xfId="0" applyNumberFormat="1" applyFill="1"/>
    <xf numFmtId="165" fontId="0" fillId="0" borderId="0" xfId="1" applyNumberFormat="1" applyFont="1" applyFill="1"/>
    <xf numFmtId="167" fontId="1" fillId="0" borderId="0" xfId="2" applyNumberFormat="1" applyFill="1"/>
    <xf numFmtId="165" fontId="1" fillId="0" borderId="0" xfId="1" quotePrefix="1" applyNumberFormat="1" applyFont="1" applyFill="1"/>
    <xf numFmtId="165" fontId="1" fillId="0" borderId="6" xfId="1" applyNumberFormat="1" applyFill="1" applyBorder="1"/>
    <xf numFmtId="0" fontId="0" fillId="0" borderId="6" xfId="0" applyFill="1" applyBorder="1"/>
    <xf numFmtId="0" fontId="7" fillId="0" borderId="0" xfId="0" applyFont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17" fontId="9" fillId="3" borderId="0" xfId="0" applyNumberFormat="1" applyFont="1" applyFill="1" applyBorder="1"/>
    <xf numFmtId="177" fontId="10" fillId="0" borderId="0" xfId="2" applyNumberFormat="1" applyFont="1" applyBorder="1"/>
    <xf numFmtId="17" fontId="2" fillId="3" borderId="0" xfId="0" applyNumberFormat="1" applyFont="1" applyFill="1" applyBorder="1"/>
    <xf numFmtId="177" fontId="10" fillId="0" borderId="0" xfId="2" applyNumberFormat="1" applyFont="1" applyFill="1" applyBorder="1"/>
    <xf numFmtId="5" fontId="0" fillId="0" borderId="0" xfId="0" applyNumberFormat="1"/>
    <xf numFmtId="17" fontId="9" fillId="0" borderId="0" xfId="0" applyNumberFormat="1" applyFont="1" applyFill="1" applyBorder="1"/>
    <xf numFmtId="165" fontId="11" fillId="0" borderId="0" xfId="1" applyNumberFormat="1" applyFont="1" applyFill="1" applyAlignment="1">
      <alignment horizontal="centerContinuous"/>
    </xf>
    <xf numFmtId="167" fontId="11" fillId="0" borderId="0" xfId="2" applyNumberFormat="1" applyFont="1" applyFill="1" applyAlignment="1">
      <alignment horizontal="centerContinuous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/>
    <xf numFmtId="0" fontId="9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67" fontId="0" fillId="0" borderId="6" xfId="2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3" fontId="0" fillId="0" borderId="0" xfId="0" applyNumberFormat="1" applyFill="1"/>
    <xf numFmtId="177" fontId="4" fillId="0" borderId="0" xfId="0" applyNumberFormat="1" applyFont="1"/>
    <xf numFmtId="165" fontId="0" fillId="0" borderId="0" xfId="0" applyNumberFormat="1" applyFill="1"/>
    <xf numFmtId="0" fontId="11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tabSelected="1" workbookViewId="0">
      <selection activeCell="C6" sqref="C6"/>
    </sheetView>
  </sheetViews>
  <sheetFormatPr defaultRowHeight="13.2" x14ac:dyDescent="0.25"/>
  <cols>
    <col min="1" max="1" width="12.33203125" customWidth="1"/>
    <col min="2" max="2" width="13.5546875" customWidth="1"/>
    <col min="3" max="3" width="18.44140625" customWidth="1"/>
    <col min="4" max="4" width="10.44140625" bestFit="1" customWidth="1"/>
    <col min="6" max="6" width="10.33203125" customWidth="1"/>
    <col min="8" max="8" width="19.88671875" customWidth="1"/>
    <col min="9" max="9" width="18.88671875" customWidth="1"/>
  </cols>
  <sheetData>
    <row r="1" spans="1:254" ht="20.399999999999999" x14ac:dyDescent="0.35">
      <c r="A1" s="52" t="s">
        <v>22</v>
      </c>
    </row>
    <row r="2" spans="1:254" x14ac:dyDescent="0.25">
      <c r="A2" t="s">
        <v>18</v>
      </c>
    </row>
    <row r="3" spans="1:254" x14ac:dyDescent="0.25">
      <c r="D3" s="3"/>
      <c r="E3" s="3"/>
      <c r="F3" s="3"/>
      <c r="G3" s="3"/>
      <c r="H3" s="3"/>
      <c r="I3" s="3"/>
      <c r="J3" s="3"/>
      <c r="K3" s="3"/>
    </row>
    <row r="4" spans="1:254" ht="38.25" customHeight="1" x14ac:dyDescent="0.25">
      <c r="A4" s="53" t="s">
        <v>19</v>
      </c>
      <c r="B4" s="53" t="s">
        <v>20</v>
      </c>
      <c r="C4" s="53" t="s">
        <v>21</v>
      </c>
      <c r="D4" s="3"/>
      <c r="E4" s="3"/>
      <c r="F4" s="3"/>
      <c r="G4" s="3"/>
      <c r="H4" s="3"/>
      <c r="I4" s="3"/>
      <c r="J4" s="3"/>
      <c r="K4" s="3"/>
    </row>
    <row r="5" spans="1:254" x14ac:dyDescent="0.25">
      <c r="A5" s="54"/>
      <c r="B5" s="54"/>
      <c r="C5" s="54"/>
      <c r="D5" s="3"/>
      <c r="E5" s="3"/>
      <c r="F5" s="3"/>
      <c r="G5" s="3"/>
      <c r="H5" s="3"/>
      <c r="I5" s="3"/>
      <c r="J5" s="3"/>
      <c r="K5" s="3"/>
    </row>
    <row r="6" spans="1:254" x14ac:dyDescent="0.25">
      <c r="A6" s="55">
        <v>36861</v>
      </c>
      <c r="B6" s="56">
        <f>+'Inv Bal 2000'!D13</f>
        <v>6488612.9853999997</v>
      </c>
      <c r="C6" s="56">
        <v>0</v>
      </c>
      <c r="D6" s="3"/>
      <c r="E6" s="3"/>
      <c r="F6" s="3"/>
      <c r="G6" s="3"/>
      <c r="H6" s="3"/>
      <c r="I6" s="3"/>
      <c r="J6" s="3"/>
      <c r="K6" s="3"/>
    </row>
    <row r="7" spans="1:254" x14ac:dyDescent="0.25">
      <c r="A7" s="55">
        <v>36892</v>
      </c>
      <c r="B7" s="56">
        <f>+'Inv Bal 2000'!J13</f>
        <v>6488612.9853999997</v>
      </c>
      <c r="C7" s="56">
        <f>B7-B6</f>
        <v>0</v>
      </c>
      <c r="D7" s="3"/>
      <c r="E7" s="3"/>
      <c r="F7" s="3"/>
      <c r="G7" s="3"/>
      <c r="H7" s="3"/>
      <c r="I7" s="3"/>
      <c r="J7" s="3"/>
      <c r="K7" s="3"/>
    </row>
    <row r="8" spans="1:254" x14ac:dyDescent="0.25">
      <c r="A8" s="55">
        <v>36923</v>
      </c>
      <c r="B8" s="56">
        <f>+'Inv Bal 2000'!P13</f>
        <v>6488612.9853999997</v>
      </c>
      <c r="C8" s="56">
        <f t="shared" ref="C8:C18" si="0">B8-B7</f>
        <v>0</v>
      </c>
      <c r="D8" s="3"/>
      <c r="E8" s="3"/>
      <c r="F8" s="3"/>
      <c r="G8" s="3"/>
      <c r="H8" s="3"/>
      <c r="I8" s="3"/>
      <c r="J8" s="3"/>
      <c r="K8" s="3"/>
    </row>
    <row r="9" spans="1:254" x14ac:dyDescent="0.25">
      <c r="A9" s="55">
        <v>36951</v>
      </c>
      <c r="B9" s="56">
        <f>+'Inv Bal 2000'!V13</f>
        <v>6488612.9853999997</v>
      </c>
      <c r="C9" s="56">
        <f>B9-B8</f>
        <v>0</v>
      </c>
      <c r="D9" s="3"/>
      <c r="E9" s="3"/>
      <c r="F9" s="3"/>
      <c r="G9" s="3"/>
      <c r="H9" s="3"/>
      <c r="I9" s="3"/>
      <c r="J9" s="3"/>
      <c r="K9" s="3"/>
    </row>
    <row r="10" spans="1:254" x14ac:dyDescent="0.25">
      <c r="A10" s="55">
        <v>36982</v>
      </c>
      <c r="B10" s="56">
        <f>+'Inv Bal 2000'!AB13</f>
        <v>6488612.9853999997</v>
      </c>
      <c r="C10" s="56">
        <f t="shared" si="0"/>
        <v>0</v>
      </c>
      <c r="D10" s="3"/>
      <c r="E10" s="3"/>
      <c r="F10" s="3"/>
      <c r="G10" s="3"/>
      <c r="H10" s="3"/>
      <c r="I10" s="3"/>
      <c r="J10" s="3"/>
      <c r="K10" s="3"/>
    </row>
    <row r="11" spans="1:254" x14ac:dyDescent="0.25">
      <c r="A11" s="55">
        <v>37012</v>
      </c>
      <c r="B11" s="56">
        <f>+'Inv Bal 2000'!AH13</f>
        <v>6488612.9853999997</v>
      </c>
      <c r="C11" s="56">
        <f t="shared" si="0"/>
        <v>0</v>
      </c>
      <c r="D11" s="3"/>
      <c r="E11" s="3"/>
      <c r="F11" s="3"/>
      <c r="G11" s="3"/>
      <c r="H11" s="3"/>
      <c r="I11" s="3"/>
      <c r="J11" s="3"/>
      <c r="K11" s="3"/>
    </row>
    <row r="12" spans="1:254" x14ac:dyDescent="0.25">
      <c r="A12" s="55">
        <v>37043</v>
      </c>
      <c r="B12" s="56">
        <f>+'Inv Bal 2000'!AN13</f>
        <v>6488612.9853999997</v>
      </c>
      <c r="C12" s="56">
        <f>B12-B11</f>
        <v>0</v>
      </c>
      <c r="D12" s="3"/>
      <c r="E12" s="3"/>
      <c r="F12" s="3"/>
      <c r="G12" s="3"/>
      <c r="H12" s="3"/>
      <c r="I12" s="3"/>
      <c r="J12" s="3"/>
      <c r="K12" s="3"/>
    </row>
    <row r="13" spans="1:254" x14ac:dyDescent="0.25">
      <c r="A13" s="55">
        <v>37073</v>
      </c>
      <c r="B13" s="56">
        <f>+'Inv Bal 2000'!AT13</f>
        <v>6488612.9853999997</v>
      </c>
      <c r="C13" s="56">
        <f t="shared" si="0"/>
        <v>0</v>
      </c>
      <c r="D13" s="3"/>
      <c r="E13" s="3"/>
      <c r="F13" s="3"/>
      <c r="G13" s="3"/>
      <c r="H13" s="3"/>
      <c r="I13" s="3"/>
      <c r="J13" s="3"/>
      <c r="K13" s="3"/>
    </row>
    <row r="14" spans="1:254" x14ac:dyDescent="0.25">
      <c r="A14" s="55">
        <v>37104</v>
      </c>
      <c r="B14" s="56">
        <f>+'Inv Bal 2000'!AZ13</f>
        <v>6488612.9853999997</v>
      </c>
      <c r="C14" s="56">
        <f t="shared" si="0"/>
        <v>0</v>
      </c>
      <c r="D14" s="3"/>
      <c r="E14" s="3"/>
      <c r="F14" s="3"/>
      <c r="G14" s="3"/>
      <c r="H14" s="3"/>
      <c r="I14" s="3"/>
      <c r="J14" s="3"/>
      <c r="K14" s="3"/>
    </row>
    <row r="15" spans="1:254" x14ac:dyDescent="0.25">
      <c r="A15" s="55">
        <v>37135</v>
      </c>
      <c r="B15" s="56">
        <f>+'Inv Bal 2000'!BF13</f>
        <v>6488612.9853999997</v>
      </c>
      <c r="C15" s="56">
        <f t="shared" si="0"/>
        <v>0</v>
      </c>
      <c r="D15" s="3"/>
      <c r="E15" s="3"/>
      <c r="F15" s="3"/>
      <c r="G15" s="3"/>
      <c r="H15" s="3"/>
      <c r="I15" s="3"/>
      <c r="J15" s="3"/>
      <c r="K15" s="3"/>
    </row>
    <row r="16" spans="1:254" s="57" customFormat="1" ht="15" x14ac:dyDescent="0.25">
      <c r="A16" s="55">
        <v>37165</v>
      </c>
      <c r="B16" s="56">
        <f>+'Inv Bal 2000'!BL13</f>
        <v>6488612.9853999997</v>
      </c>
      <c r="C16" s="56">
        <f t="shared" si="0"/>
        <v>0</v>
      </c>
      <c r="D16" s="71"/>
      <c r="E16" s="3"/>
      <c r="F16" s="3"/>
      <c r="G16" s="3"/>
      <c r="H16" s="3"/>
      <c r="I16" s="3"/>
      <c r="J16" s="3"/>
      <c r="K16" s="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11" x14ac:dyDescent="0.25">
      <c r="A17" s="55">
        <v>37196</v>
      </c>
      <c r="B17" s="56">
        <f>+'Inv Bal 2000'!BR13</f>
        <v>6488612.9853999997</v>
      </c>
      <c r="C17" s="56">
        <f t="shared" si="0"/>
        <v>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55">
        <v>37226</v>
      </c>
      <c r="B18" s="58">
        <f>+'Inv Bal 2000'!BX13</f>
        <v>6488612.9853999997</v>
      </c>
      <c r="C18" s="56">
        <f t="shared" si="0"/>
        <v>0</v>
      </c>
      <c r="D18" s="3"/>
      <c r="E18" s="3"/>
      <c r="F18" s="3"/>
      <c r="G18" s="3"/>
      <c r="H18" s="3"/>
      <c r="I18" s="3"/>
      <c r="J18" s="3"/>
      <c r="K18" s="3"/>
    </row>
    <row r="19" spans="1:11" s="43" customFormat="1" x14ac:dyDescent="0.25">
      <c r="A19" s="60"/>
      <c r="B19" s="58"/>
      <c r="C19" s="58"/>
    </row>
    <row r="20" spans="1:11" s="43" customFormat="1" x14ac:dyDescent="0.25">
      <c r="A20" s="60"/>
      <c r="B20" s="58"/>
      <c r="C20" s="58"/>
    </row>
    <row r="21" spans="1:11" s="43" customFormat="1" x14ac:dyDescent="0.25">
      <c r="A21" s="60"/>
      <c r="B21" s="58"/>
      <c r="C21" s="58"/>
    </row>
    <row r="22" spans="1:11" s="43" customFormat="1" x14ac:dyDescent="0.25">
      <c r="A22" s="60"/>
      <c r="B22" s="58"/>
      <c r="C22" s="58"/>
    </row>
  </sheetData>
  <pageMargins left="0.75" right="0.75" top="1" bottom="1" header="0.5" footer="0.5"/>
  <pageSetup orientation="portrait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6"/>
  <sheetViews>
    <sheetView showGridLines="0" zoomScale="75" workbookViewId="0">
      <pane xSplit="2" ySplit="3" topLeftCell="C4" activePane="bottomRight" state="frozen"/>
      <selection activeCell="A3" sqref="A3"/>
      <selection pane="topRight" activeCell="A3" sqref="A3"/>
      <selection pane="bottomLeft" activeCell="A3" sqref="A3"/>
      <selection pane="bottomRight" activeCell="E9" sqref="E9"/>
    </sheetView>
  </sheetViews>
  <sheetFormatPr defaultColWidth="9.109375" defaultRowHeight="13.2" x14ac:dyDescent="0.25"/>
  <cols>
    <col min="1" max="1" width="13.6640625" style="3" customWidth="1"/>
    <col min="2" max="2" width="12.44140625" style="3" customWidth="1"/>
    <col min="3" max="3" width="11.88671875" style="3" customWidth="1"/>
    <col min="4" max="4" width="12.5546875" style="3" customWidth="1"/>
    <col min="5" max="6" width="12.6640625" style="3" customWidth="1"/>
    <col min="7" max="7" width="14.5546875" style="3" customWidth="1"/>
    <col min="8" max="9" width="12.6640625" style="3" customWidth="1"/>
    <col min="10" max="10" width="14.5546875" style="3" customWidth="1"/>
    <col min="11" max="12" width="12.6640625" style="3" customWidth="1"/>
    <col min="13" max="13" width="14.5546875" style="3" customWidth="1"/>
    <col min="14" max="15" width="12.6640625" style="3" customWidth="1"/>
    <col min="16" max="16" width="14.5546875" style="3" customWidth="1"/>
    <col min="17" max="18" width="12.6640625" style="3" customWidth="1"/>
    <col min="19" max="19" width="14.5546875" style="3" customWidth="1"/>
    <col min="20" max="21" width="12.6640625" style="3" customWidth="1"/>
    <col min="22" max="22" width="14.5546875" style="3" customWidth="1"/>
    <col min="23" max="23" width="12.6640625" style="3" customWidth="1"/>
    <col min="24" max="25" width="12.88671875" style="3" customWidth="1"/>
    <col min="26" max="28" width="12.5546875" style="3" customWidth="1"/>
    <col min="29" max="30" width="12.6640625" style="3" customWidth="1"/>
    <col min="31" max="31" width="14.5546875" style="3" customWidth="1"/>
    <col min="32" max="33" width="12.6640625" style="3" customWidth="1"/>
    <col min="34" max="34" width="14.5546875" style="3" customWidth="1"/>
    <col min="35" max="36" width="12.6640625" style="3" customWidth="1"/>
    <col min="37" max="37" width="14.5546875" style="3" customWidth="1"/>
    <col min="38" max="39" width="12.6640625" style="3" customWidth="1"/>
    <col min="40" max="40" width="14.5546875" style="3" customWidth="1"/>
    <col min="41" max="41" width="12.6640625" style="3" customWidth="1"/>
    <col min="42" max="42" width="13" style="3" customWidth="1"/>
    <col min="43" max="48" width="12.6640625" style="3" customWidth="1"/>
    <col min="49" max="49" width="14.5546875" style="3" customWidth="1"/>
    <col min="50" max="51" width="12.6640625" style="3" customWidth="1"/>
    <col min="52" max="52" width="14.5546875" style="3" customWidth="1"/>
    <col min="53" max="54" width="12.6640625" style="3" customWidth="1"/>
    <col min="55" max="55" width="14.5546875" style="3" customWidth="1"/>
    <col min="56" max="57" width="12.6640625" style="3" customWidth="1"/>
    <col min="58" max="58" width="14.5546875" style="3" customWidth="1"/>
    <col min="59" max="60" width="12.6640625" style="3" customWidth="1"/>
    <col min="61" max="61" width="14.5546875" style="3" customWidth="1"/>
    <col min="62" max="63" width="12.6640625" style="3" customWidth="1"/>
    <col min="64" max="64" width="14.5546875" style="3" customWidth="1"/>
    <col min="65" max="66" width="12.6640625" style="3" customWidth="1"/>
    <col min="67" max="67" width="14.5546875" style="3" customWidth="1"/>
    <col min="68" max="69" width="12.6640625" style="3" customWidth="1"/>
    <col min="70" max="70" width="14.5546875" style="3" customWidth="1"/>
    <col min="71" max="72" width="12.6640625" style="3" customWidth="1"/>
    <col min="73" max="73" width="14.5546875" style="3" customWidth="1"/>
    <col min="74" max="75" width="12.6640625" style="3" customWidth="1"/>
    <col min="76" max="76" width="14.5546875" style="3" customWidth="1"/>
    <col min="77" max="77" width="12.6640625" style="3" customWidth="1"/>
    <col min="78" max="16384" width="9.109375" style="43"/>
  </cols>
  <sheetData>
    <row r="2" spans="1:77" x14ac:dyDescent="0.25">
      <c r="A2" s="1" t="s">
        <v>2</v>
      </c>
      <c r="B2" s="1"/>
      <c r="C2" s="4" t="s">
        <v>27</v>
      </c>
      <c r="D2" s="5"/>
      <c r="E2" s="2"/>
      <c r="F2" s="4" t="s">
        <v>28</v>
      </c>
      <c r="G2" s="5"/>
      <c r="H2" s="2"/>
      <c r="I2" s="4" t="s">
        <v>41</v>
      </c>
      <c r="J2" s="5"/>
      <c r="K2" s="2"/>
      <c r="L2" s="4" t="s">
        <v>29</v>
      </c>
      <c r="M2" s="5"/>
      <c r="N2" s="2"/>
      <c r="O2" s="4" t="s">
        <v>42</v>
      </c>
      <c r="P2" s="5"/>
      <c r="Q2" s="2"/>
      <c r="R2" s="4" t="s">
        <v>30</v>
      </c>
      <c r="S2" s="5"/>
      <c r="T2" s="2"/>
      <c r="U2" s="4" t="s">
        <v>43</v>
      </c>
      <c r="V2" s="5"/>
      <c r="W2" s="2"/>
      <c r="X2" s="4" t="s">
        <v>31</v>
      </c>
      <c r="Y2" s="5"/>
      <c r="Z2" s="2"/>
      <c r="AA2" s="4" t="s">
        <v>44</v>
      </c>
      <c r="AB2" s="5"/>
      <c r="AC2" s="2"/>
      <c r="AD2" s="4" t="s">
        <v>32</v>
      </c>
      <c r="AE2" s="5"/>
      <c r="AF2" s="2"/>
      <c r="AG2" s="4" t="s">
        <v>45</v>
      </c>
      <c r="AH2" s="5"/>
      <c r="AI2" s="2"/>
      <c r="AJ2" s="4" t="s">
        <v>33</v>
      </c>
      <c r="AK2" s="5"/>
      <c r="AL2" s="2"/>
      <c r="AM2" s="4" t="s">
        <v>46</v>
      </c>
      <c r="AN2" s="5"/>
      <c r="AO2" s="2"/>
      <c r="AP2" s="4" t="s">
        <v>34</v>
      </c>
      <c r="AQ2" s="5"/>
      <c r="AR2" s="2"/>
      <c r="AS2" s="4" t="s">
        <v>47</v>
      </c>
      <c r="AT2" s="5"/>
      <c r="AU2" s="2"/>
      <c r="AV2" s="4" t="s">
        <v>35</v>
      </c>
      <c r="AW2" s="5"/>
      <c r="AX2" s="2"/>
      <c r="AY2" s="4" t="s">
        <v>48</v>
      </c>
      <c r="AZ2" s="5"/>
      <c r="BA2" s="2"/>
      <c r="BB2" s="4" t="s">
        <v>36</v>
      </c>
      <c r="BC2" s="5"/>
      <c r="BD2" s="2"/>
      <c r="BE2" s="4" t="s">
        <v>49</v>
      </c>
      <c r="BF2" s="5"/>
      <c r="BG2" s="2"/>
      <c r="BH2" s="4" t="s">
        <v>37</v>
      </c>
      <c r="BI2" s="5"/>
      <c r="BJ2" s="2"/>
      <c r="BK2" s="4" t="s">
        <v>50</v>
      </c>
      <c r="BL2" s="5"/>
      <c r="BM2" s="2"/>
      <c r="BN2" s="4" t="s">
        <v>38</v>
      </c>
      <c r="BO2" s="5"/>
      <c r="BP2" s="2"/>
      <c r="BQ2" s="4" t="s">
        <v>51</v>
      </c>
      <c r="BR2" s="5"/>
      <c r="BS2" s="2"/>
      <c r="BT2" s="4" t="s">
        <v>39</v>
      </c>
      <c r="BU2" s="5"/>
      <c r="BV2" s="2"/>
      <c r="BW2" s="4" t="s">
        <v>40</v>
      </c>
      <c r="BX2" s="5"/>
      <c r="BY2" s="2"/>
    </row>
    <row r="3" spans="1:77" x14ac:dyDescent="0.25">
      <c r="B3" s="22"/>
      <c r="C3" s="7" t="s">
        <v>3</v>
      </c>
      <c r="D3" s="8" t="s">
        <v>4</v>
      </c>
      <c r="E3" s="6" t="s">
        <v>5</v>
      </c>
      <c r="F3" s="7" t="s">
        <v>3</v>
      </c>
      <c r="G3" s="8" t="s">
        <v>4</v>
      </c>
      <c r="H3" s="6" t="s">
        <v>5</v>
      </c>
      <c r="I3" s="7" t="s">
        <v>3</v>
      </c>
      <c r="J3" s="8" t="s">
        <v>4</v>
      </c>
      <c r="K3" s="6" t="s">
        <v>5</v>
      </c>
      <c r="L3" s="7" t="s">
        <v>3</v>
      </c>
      <c r="M3" s="8" t="s">
        <v>4</v>
      </c>
      <c r="N3" s="6" t="s">
        <v>5</v>
      </c>
      <c r="O3" s="7" t="s">
        <v>3</v>
      </c>
      <c r="P3" s="8" t="s">
        <v>4</v>
      </c>
      <c r="Q3" s="6" t="s">
        <v>5</v>
      </c>
      <c r="R3" s="7" t="s">
        <v>3</v>
      </c>
      <c r="S3" s="8" t="s">
        <v>4</v>
      </c>
      <c r="T3" s="6" t="s">
        <v>5</v>
      </c>
      <c r="U3" s="7" t="s">
        <v>3</v>
      </c>
      <c r="V3" s="8" t="s">
        <v>4</v>
      </c>
      <c r="W3" s="6" t="s">
        <v>5</v>
      </c>
      <c r="X3" s="7" t="s">
        <v>3</v>
      </c>
      <c r="Y3" s="8" t="s">
        <v>4</v>
      </c>
      <c r="Z3" s="6" t="s">
        <v>5</v>
      </c>
      <c r="AA3" s="7" t="s">
        <v>3</v>
      </c>
      <c r="AB3" s="8" t="s">
        <v>4</v>
      </c>
      <c r="AC3" s="6" t="s">
        <v>5</v>
      </c>
      <c r="AD3" s="7" t="s">
        <v>3</v>
      </c>
      <c r="AE3" s="8" t="s">
        <v>4</v>
      </c>
      <c r="AF3" s="6" t="s">
        <v>5</v>
      </c>
      <c r="AG3" s="7" t="s">
        <v>3</v>
      </c>
      <c r="AH3" s="8" t="s">
        <v>4</v>
      </c>
      <c r="AI3" s="6" t="s">
        <v>5</v>
      </c>
      <c r="AJ3" s="7" t="s">
        <v>3</v>
      </c>
      <c r="AK3" s="8" t="s">
        <v>4</v>
      </c>
      <c r="AL3" s="6" t="s">
        <v>5</v>
      </c>
      <c r="AM3" s="7" t="s">
        <v>3</v>
      </c>
      <c r="AN3" s="8" t="s">
        <v>4</v>
      </c>
      <c r="AO3" s="6" t="s">
        <v>5</v>
      </c>
      <c r="AP3" s="7" t="s">
        <v>3</v>
      </c>
      <c r="AQ3" s="8" t="s">
        <v>4</v>
      </c>
      <c r="AR3" s="6" t="s">
        <v>5</v>
      </c>
      <c r="AS3" s="7" t="s">
        <v>3</v>
      </c>
      <c r="AT3" s="8" t="s">
        <v>4</v>
      </c>
      <c r="AU3" s="6" t="s">
        <v>5</v>
      </c>
      <c r="AV3" s="7" t="s">
        <v>3</v>
      </c>
      <c r="AW3" s="8" t="s">
        <v>4</v>
      </c>
      <c r="AX3" s="6" t="s">
        <v>5</v>
      </c>
      <c r="AY3" s="7" t="s">
        <v>3</v>
      </c>
      <c r="AZ3" s="8" t="s">
        <v>4</v>
      </c>
      <c r="BA3" s="6" t="s">
        <v>5</v>
      </c>
      <c r="BB3" s="7" t="s">
        <v>3</v>
      </c>
      <c r="BC3" s="8" t="s">
        <v>4</v>
      </c>
      <c r="BD3" s="6" t="s">
        <v>5</v>
      </c>
      <c r="BE3" s="7" t="s">
        <v>3</v>
      </c>
      <c r="BF3" s="8" t="s">
        <v>4</v>
      </c>
      <c r="BG3" s="6" t="s">
        <v>5</v>
      </c>
      <c r="BH3" s="7" t="s">
        <v>3</v>
      </c>
      <c r="BI3" s="8" t="s">
        <v>4</v>
      </c>
      <c r="BJ3" s="6" t="s">
        <v>5</v>
      </c>
      <c r="BK3" s="7" t="s">
        <v>3</v>
      </c>
      <c r="BL3" s="8" t="s">
        <v>4</v>
      </c>
      <c r="BM3" s="6" t="s">
        <v>5</v>
      </c>
      <c r="BN3" s="7" t="s">
        <v>3</v>
      </c>
      <c r="BO3" s="8" t="s">
        <v>4</v>
      </c>
      <c r="BP3" s="6" t="s">
        <v>5</v>
      </c>
      <c r="BQ3" s="7" t="s">
        <v>3</v>
      </c>
      <c r="BR3" s="8" t="s">
        <v>4</v>
      </c>
      <c r="BS3" s="6" t="s">
        <v>5</v>
      </c>
      <c r="BT3" s="7" t="s">
        <v>3</v>
      </c>
      <c r="BU3" s="8" t="s">
        <v>4</v>
      </c>
      <c r="BV3" s="6" t="s">
        <v>5</v>
      </c>
      <c r="BW3" s="7" t="s">
        <v>3</v>
      </c>
      <c r="BX3" s="8" t="s">
        <v>4</v>
      </c>
      <c r="BY3" s="6" t="s">
        <v>5</v>
      </c>
    </row>
    <row r="4" spans="1:77" x14ac:dyDescent="0.25">
      <c r="C4" s="12" t="s">
        <v>1</v>
      </c>
      <c r="D4" s="13"/>
      <c r="E4" s="14"/>
      <c r="F4" s="9"/>
      <c r="G4" s="10"/>
      <c r="I4" s="12" t="s">
        <v>1</v>
      </c>
      <c r="J4" s="13"/>
      <c r="K4" s="14"/>
      <c r="L4" s="9"/>
      <c r="M4" s="10"/>
      <c r="O4" s="12" t="s">
        <v>1</v>
      </c>
      <c r="P4" s="13"/>
      <c r="Q4" s="14"/>
      <c r="R4" s="9"/>
      <c r="S4" s="10"/>
      <c r="U4" s="12" t="s">
        <v>1</v>
      </c>
      <c r="V4" s="13"/>
      <c r="W4" s="14"/>
      <c r="X4" s="9"/>
      <c r="Y4" s="10"/>
      <c r="AA4" s="12" t="s">
        <v>1</v>
      </c>
      <c r="AB4" s="13"/>
      <c r="AC4" s="14"/>
      <c r="AD4" s="9"/>
      <c r="AE4" s="10"/>
      <c r="AG4" s="12" t="s">
        <v>1</v>
      </c>
      <c r="AH4" s="13"/>
      <c r="AI4" s="14"/>
      <c r="AJ4" s="9"/>
      <c r="AK4" s="10"/>
      <c r="AM4" s="12" t="s">
        <v>1</v>
      </c>
      <c r="AN4" s="13"/>
      <c r="AO4" s="14"/>
      <c r="AP4" s="9"/>
      <c r="AQ4" s="10"/>
      <c r="AS4" s="12" t="s">
        <v>1</v>
      </c>
      <c r="AT4" s="13"/>
      <c r="AU4" s="14"/>
      <c r="AV4" s="9"/>
      <c r="AW4" s="10"/>
      <c r="AY4" s="12" t="s">
        <v>1</v>
      </c>
      <c r="AZ4" s="13"/>
      <c r="BA4" s="14"/>
      <c r="BB4" s="9"/>
      <c r="BC4" s="10"/>
      <c r="BE4" s="12" t="s">
        <v>1</v>
      </c>
      <c r="BF4" s="13"/>
      <c r="BG4" s="14"/>
      <c r="BH4" s="9"/>
      <c r="BI4" s="10"/>
      <c r="BK4" s="12" t="s">
        <v>1</v>
      </c>
      <c r="BL4" s="13"/>
      <c r="BM4" s="14"/>
      <c r="BN4" s="9"/>
      <c r="BO4" s="10"/>
      <c r="BQ4" s="12" t="s">
        <v>1</v>
      </c>
      <c r="BR4" s="13"/>
      <c r="BS4" s="14"/>
      <c r="BT4" s="9"/>
      <c r="BU4" s="10"/>
      <c r="BW4" s="12" t="s">
        <v>1</v>
      </c>
      <c r="BX4" s="13"/>
      <c r="BY4" s="14"/>
    </row>
    <row r="5" spans="1:77" x14ac:dyDescent="0.25">
      <c r="A5" s="1"/>
      <c r="C5" s="12"/>
      <c r="D5" s="13"/>
      <c r="E5" s="14"/>
      <c r="F5" s="9"/>
      <c r="G5" s="10"/>
      <c r="I5" s="12"/>
      <c r="J5" s="13"/>
      <c r="K5" s="14"/>
      <c r="L5" s="12"/>
      <c r="M5" s="10"/>
      <c r="O5" s="12"/>
      <c r="P5" s="13"/>
      <c r="Q5" s="14"/>
      <c r="R5" s="9"/>
      <c r="S5" s="10"/>
      <c r="U5" s="12"/>
      <c r="V5" s="13"/>
      <c r="W5" s="14"/>
      <c r="X5" s="9"/>
      <c r="Y5" s="10"/>
      <c r="AA5" s="12"/>
      <c r="AB5" s="13"/>
      <c r="AC5" s="14"/>
      <c r="AD5" s="9"/>
      <c r="AE5" s="10"/>
      <c r="AG5" s="12"/>
      <c r="AH5" s="13"/>
      <c r="AI5" s="14"/>
      <c r="AJ5" s="9"/>
      <c r="AK5" s="10"/>
      <c r="AM5" s="12"/>
      <c r="AN5" s="13"/>
      <c r="AO5" s="14"/>
      <c r="AP5" s="9"/>
      <c r="AQ5" s="10"/>
      <c r="AS5" s="12"/>
      <c r="AT5" s="13"/>
      <c r="AU5" s="14"/>
      <c r="AV5" s="9"/>
      <c r="AW5" s="10"/>
      <c r="AY5" s="12"/>
      <c r="AZ5" s="13"/>
      <c r="BA5" s="14"/>
      <c r="BB5" s="9"/>
      <c r="BC5" s="10"/>
      <c r="BE5" s="12"/>
      <c r="BF5" s="13"/>
      <c r="BG5" s="16"/>
      <c r="BH5" s="12"/>
      <c r="BI5" s="10"/>
      <c r="BK5" s="12"/>
      <c r="BL5" s="13"/>
      <c r="BM5" s="16"/>
      <c r="BN5" s="12"/>
      <c r="BO5" s="10"/>
      <c r="BQ5" s="12"/>
      <c r="BR5" s="13"/>
      <c r="BS5" s="16"/>
      <c r="BT5" s="12"/>
      <c r="BU5" s="10"/>
      <c r="BW5" s="12"/>
      <c r="BX5" s="13"/>
      <c r="BY5" s="14"/>
    </row>
    <row r="6" spans="1:77" x14ac:dyDescent="0.25">
      <c r="A6" s="23" t="s">
        <v>52</v>
      </c>
      <c r="B6" s="24"/>
      <c r="C6" s="25"/>
      <c r="D6" s="26"/>
      <c r="E6" s="27"/>
      <c r="F6" s="24"/>
      <c r="G6" s="24"/>
      <c r="H6" s="24"/>
      <c r="I6" s="25"/>
      <c r="J6" s="26"/>
      <c r="K6" s="27"/>
      <c r="L6" s="24"/>
      <c r="M6" s="24"/>
      <c r="N6" s="24"/>
      <c r="O6" s="25"/>
      <c r="P6" s="26"/>
      <c r="Q6" s="27"/>
      <c r="R6" s="24"/>
      <c r="S6" s="24"/>
      <c r="T6" s="24"/>
      <c r="U6" s="25"/>
      <c r="V6" s="26"/>
      <c r="W6" s="27"/>
      <c r="X6" s="24"/>
      <c r="Y6" s="24"/>
      <c r="Z6" s="24"/>
      <c r="AA6" s="25"/>
      <c r="AB6" s="26"/>
      <c r="AC6" s="27"/>
      <c r="AD6" s="24"/>
      <c r="AE6" s="24"/>
      <c r="AF6" s="24"/>
      <c r="AG6" s="25"/>
      <c r="AH6" s="26"/>
      <c r="AI6" s="27"/>
      <c r="AJ6" s="24"/>
      <c r="AK6" s="24"/>
      <c r="AL6" s="24"/>
      <c r="AM6" s="25"/>
      <c r="AN6" s="26"/>
      <c r="AO6" s="27"/>
      <c r="AP6" s="24"/>
      <c r="AQ6" s="24"/>
      <c r="AR6" s="24"/>
      <c r="AS6" s="25"/>
      <c r="AT6" s="26"/>
      <c r="AU6" s="27"/>
      <c r="AV6" s="24"/>
      <c r="AW6" s="24"/>
      <c r="AX6" s="24"/>
      <c r="AY6" s="25"/>
      <c r="AZ6" s="26"/>
      <c r="BA6" s="26"/>
      <c r="BB6" s="25"/>
      <c r="BC6" s="24"/>
      <c r="BD6" s="24"/>
      <c r="BE6" s="25"/>
      <c r="BF6" s="26"/>
      <c r="BG6" s="26"/>
      <c r="BH6" s="25"/>
      <c r="BI6" s="24"/>
      <c r="BJ6" s="24"/>
      <c r="BK6" s="25"/>
      <c r="BL6" s="26"/>
      <c r="BM6" s="26"/>
      <c r="BN6" s="25"/>
      <c r="BO6" s="24"/>
      <c r="BP6" s="24"/>
      <c r="BQ6" s="25"/>
      <c r="BR6" s="26"/>
      <c r="BS6" s="26"/>
      <c r="BT6" s="25"/>
      <c r="BU6" s="24"/>
      <c r="BV6" s="24"/>
      <c r="BW6" s="25"/>
      <c r="BX6" s="26"/>
      <c r="BY6" s="27"/>
    </row>
    <row r="7" spans="1:77" x14ac:dyDescent="0.25">
      <c r="A7" s="23"/>
      <c r="B7" s="24" t="s">
        <v>6</v>
      </c>
      <c r="C7" s="28"/>
      <c r="D7" s="32">
        <f>+E7*C7</f>
        <v>0</v>
      </c>
      <c r="E7" s="30">
        <v>0</v>
      </c>
      <c r="F7" s="31">
        <f>+C10+C9</f>
        <v>2900198</v>
      </c>
      <c r="G7" s="32">
        <f>+H7*F7</f>
        <v>6488612.9853999997</v>
      </c>
      <c r="H7" s="33">
        <f>+E9</f>
        <v>2.2372999999999998</v>
      </c>
      <c r="I7" s="28">
        <f>+F10+F9</f>
        <v>2900198</v>
      </c>
      <c r="J7" s="29">
        <f>+K7*I7</f>
        <v>6488612.9853999997</v>
      </c>
      <c r="K7" s="30">
        <f>+H9</f>
        <v>2.2372999999999998</v>
      </c>
      <c r="L7" s="31">
        <f>+I10+I9</f>
        <v>2900198</v>
      </c>
      <c r="M7" s="32">
        <f>+N7*L7</f>
        <v>6488612.9853999997</v>
      </c>
      <c r="N7" s="33">
        <f>+K9</f>
        <v>2.2372999999999998</v>
      </c>
      <c r="O7" s="28">
        <f>+L10+L9</f>
        <v>2900198</v>
      </c>
      <c r="P7" s="29">
        <f>+Q7*O7</f>
        <v>6488612.9853999997</v>
      </c>
      <c r="Q7" s="30">
        <f>+N9</f>
        <v>2.2372999999999998</v>
      </c>
      <c r="R7" s="31">
        <f>+O10+O9</f>
        <v>2900198</v>
      </c>
      <c r="S7" s="32">
        <f>+T7*R7</f>
        <v>6488612.9853999997</v>
      </c>
      <c r="T7" s="33">
        <f>+Q9</f>
        <v>2.2372999999999998</v>
      </c>
      <c r="U7" s="28">
        <f>+R10+R9</f>
        <v>2900198</v>
      </c>
      <c r="V7" s="29">
        <f>+W7*U7</f>
        <v>6488612.9853999997</v>
      </c>
      <c r="W7" s="30">
        <f>+T9</f>
        <v>2.2372999999999998</v>
      </c>
      <c r="X7" s="31">
        <f>+U10+U9</f>
        <v>2900198</v>
      </c>
      <c r="Y7" s="32">
        <f>+Z7*X7</f>
        <v>6488612.9853999997</v>
      </c>
      <c r="Z7" s="33">
        <f>+W9</f>
        <v>2.2372999999999998</v>
      </c>
      <c r="AA7" s="28">
        <f>+X10+X9</f>
        <v>2900198</v>
      </c>
      <c r="AB7" s="29">
        <f>+AC7*AA7</f>
        <v>6488612.9853999997</v>
      </c>
      <c r="AC7" s="30">
        <f>+Z9</f>
        <v>2.2372999999999998</v>
      </c>
      <c r="AD7" s="31">
        <f>+AA10+AA9</f>
        <v>2900198</v>
      </c>
      <c r="AE7" s="32">
        <f>+AF7*AD7</f>
        <v>6488612.9853999997</v>
      </c>
      <c r="AF7" s="33">
        <f>+AC9</f>
        <v>2.2372999999999998</v>
      </c>
      <c r="AG7" s="28">
        <f>+AD10+AD9</f>
        <v>2900198</v>
      </c>
      <c r="AH7" s="29">
        <f>+AI7*AG7</f>
        <v>6488612.9853999997</v>
      </c>
      <c r="AI7" s="30">
        <f>+AF9</f>
        <v>2.2372999999999998</v>
      </c>
      <c r="AJ7" s="31">
        <f>+AG10+AG9</f>
        <v>2900198</v>
      </c>
      <c r="AK7" s="32">
        <f>+AL7*AJ7</f>
        <v>6488612.9853999997</v>
      </c>
      <c r="AL7" s="33">
        <f>+AI9</f>
        <v>2.2372999999999998</v>
      </c>
      <c r="AM7" s="28">
        <f>+AJ10+AJ9</f>
        <v>2900198</v>
      </c>
      <c r="AN7" s="29">
        <f>+AO7*AM7</f>
        <v>6488612.9853999997</v>
      </c>
      <c r="AO7" s="30">
        <f>+AL9</f>
        <v>2.2372999999999998</v>
      </c>
      <c r="AP7" s="31">
        <f>+AM10+AM9</f>
        <v>2900198</v>
      </c>
      <c r="AQ7" s="32">
        <f>+AR7*AP7</f>
        <v>6488612.9853999997</v>
      </c>
      <c r="AR7" s="33">
        <f>+AO9</f>
        <v>2.2372999999999998</v>
      </c>
      <c r="AS7" s="28">
        <f>+AP10+AP9</f>
        <v>2900198</v>
      </c>
      <c r="AT7" s="29">
        <f>+AU7*AS7</f>
        <v>6488612.9853999997</v>
      </c>
      <c r="AU7" s="30">
        <f>+AR9</f>
        <v>2.2372999999999998</v>
      </c>
      <c r="AV7" s="31">
        <f>+AS10+AS9</f>
        <v>2900198</v>
      </c>
      <c r="AW7" s="32">
        <f>+AX7*AV7</f>
        <v>6488612.9853999997</v>
      </c>
      <c r="AX7" s="33">
        <f>+AU9</f>
        <v>2.2372999999999998</v>
      </c>
      <c r="AY7" s="28">
        <f>+AV10+AV9</f>
        <v>2900198</v>
      </c>
      <c r="AZ7" s="29">
        <f>+BA7*AY7</f>
        <v>6488612.9853999997</v>
      </c>
      <c r="BA7" s="39">
        <f>+AX9</f>
        <v>2.2372999999999998</v>
      </c>
      <c r="BB7" s="28">
        <f>+AY10+AY9</f>
        <v>2900198</v>
      </c>
      <c r="BC7" s="29">
        <f>+BD7*BB7</f>
        <v>6488612.9853999997</v>
      </c>
      <c r="BD7" s="39">
        <f>+BA9</f>
        <v>2.2372999999999998</v>
      </c>
      <c r="BE7" s="28">
        <f>+BB10+BB9</f>
        <v>2900198</v>
      </c>
      <c r="BF7" s="29">
        <f>+BG7*BE7</f>
        <v>6488612.9853999997</v>
      </c>
      <c r="BG7" s="39">
        <f>+BD9</f>
        <v>2.2372999999999998</v>
      </c>
      <c r="BH7" s="28">
        <f>+BE10+BE9</f>
        <v>2900198</v>
      </c>
      <c r="BI7" s="29">
        <f>+BJ7*BH7</f>
        <v>6488612.9853999997</v>
      </c>
      <c r="BJ7" s="39">
        <f>+BG9</f>
        <v>2.2372999999999998</v>
      </c>
      <c r="BK7" s="28">
        <f>+BH10+BH9</f>
        <v>2900198</v>
      </c>
      <c r="BL7" s="29">
        <f>+BM7*BK7</f>
        <v>6488612.9853999997</v>
      </c>
      <c r="BM7" s="39">
        <f>+BJ9</f>
        <v>2.2372999999999998</v>
      </c>
      <c r="BN7" s="28">
        <f>+BK10+BK9</f>
        <v>2900198</v>
      </c>
      <c r="BO7" s="29">
        <f>+BP7*BN7</f>
        <v>6488612.9853999997</v>
      </c>
      <c r="BP7" s="39">
        <f>+BM9</f>
        <v>2.2372999999999998</v>
      </c>
      <c r="BQ7" s="28">
        <f>+BN10+BN9</f>
        <v>2900198</v>
      </c>
      <c r="BR7" s="29">
        <f>+BS7*BQ7</f>
        <v>6488612.9853999997</v>
      </c>
      <c r="BS7" s="39">
        <f>+BP9</f>
        <v>2.2372999999999998</v>
      </c>
      <c r="BT7" s="28">
        <f>+BQ10+BQ9</f>
        <v>2900198</v>
      </c>
      <c r="BU7" s="29">
        <f>+BV7*BT7</f>
        <v>6488612.9853999997</v>
      </c>
      <c r="BV7" s="39">
        <f>+BS9</f>
        <v>2.2372999999999998</v>
      </c>
      <c r="BW7" s="28">
        <f>+BT10+BT9</f>
        <v>2900198</v>
      </c>
      <c r="BX7" s="29">
        <f>+BY7*BW7</f>
        <v>6488612.9853999997</v>
      </c>
      <c r="BY7" s="30">
        <f>+BV9</f>
        <v>2.2372999999999998</v>
      </c>
    </row>
    <row r="8" spans="1:77" x14ac:dyDescent="0.25">
      <c r="A8" s="23"/>
      <c r="B8" s="24" t="s">
        <v>7</v>
      </c>
      <c r="C8" s="28">
        <v>2900198</v>
      </c>
      <c r="D8" s="29">
        <f>+E8*C8</f>
        <v>6488612.9853999997</v>
      </c>
      <c r="E8" s="27">
        <v>2.2372999999999998</v>
      </c>
      <c r="F8" s="31">
        <v>0</v>
      </c>
      <c r="G8" s="29">
        <f>+H8*F8</f>
        <v>0</v>
      </c>
      <c r="H8" s="24"/>
      <c r="I8" s="28"/>
      <c r="J8" s="29">
        <f>+K8*I8</f>
        <v>0</v>
      </c>
      <c r="K8" s="27"/>
      <c r="L8" s="31"/>
      <c r="M8" s="29">
        <f>+N8*L8</f>
        <v>0</v>
      </c>
      <c r="N8" s="24">
        <v>1.5915999999999999</v>
      </c>
      <c r="O8" s="28"/>
      <c r="P8" s="29">
        <f>+Q8*O8</f>
        <v>0</v>
      </c>
      <c r="Q8" s="27"/>
      <c r="R8" s="31">
        <v>0</v>
      </c>
      <c r="S8" s="29">
        <f>+T8*R8</f>
        <v>0</v>
      </c>
      <c r="T8" s="24">
        <v>2.21157</v>
      </c>
      <c r="U8" s="28"/>
      <c r="V8" s="29">
        <f>+W8*U8</f>
        <v>0</v>
      </c>
      <c r="W8" s="27"/>
      <c r="X8" s="31"/>
      <c r="Y8" s="29">
        <f>+Z8*X8</f>
        <v>0</v>
      </c>
      <c r="Z8" s="24">
        <v>1.5799000000000001</v>
      </c>
      <c r="AA8" s="28"/>
      <c r="AB8" s="29">
        <f>+AC8*AA8</f>
        <v>0</v>
      </c>
      <c r="AC8" s="27"/>
      <c r="AD8" s="31"/>
      <c r="AE8" s="29">
        <f>+AF8*AD8</f>
        <v>0</v>
      </c>
      <c r="AF8" s="24">
        <v>2.4039999999999999</v>
      </c>
      <c r="AG8" s="28"/>
      <c r="AH8" s="29">
        <f>+AI8*AG8</f>
        <v>0</v>
      </c>
      <c r="AI8" s="27"/>
      <c r="AJ8" s="31"/>
      <c r="AK8" s="29">
        <f>+AL8*AJ8</f>
        <v>0</v>
      </c>
      <c r="AL8" s="24">
        <v>2.3841000000000001</v>
      </c>
      <c r="AM8" s="28"/>
      <c r="AN8" s="29">
        <f>+AO8*AM8</f>
        <v>0</v>
      </c>
      <c r="AO8" s="27"/>
      <c r="AP8" s="31">
        <v>0</v>
      </c>
      <c r="AQ8" s="29">
        <f>+AR8*AP8</f>
        <v>0</v>
      </c>
      <c r="AR8" s="24">
        <v>1.66214</v>
      </c>
      <c r="AS8" s="28"/>
      <c r="AT8" s="29">
        <f>+AU8*AS8</f>
        <v>0</v>
      </c>
      <c r="AU8" s="26"/>
      <c r="AV8" s="36"/>
      <c r="AW8" s="29">
        <f>+AX8*AV8</f>
        <v>0</v>
      </c>
      <c r="AX8" s="38">
        <v>2.5225</v>
      </c>
      <c r="AY8" s="34"/>
      <c r="AZ8" s="29">
        <f>+BA8*AY8</f>
        <v>0</v>
      </c>
      <c r="BA8" s="26"/>
      <c r="BB8" s="36"/>
      <c r="BC8" s="29">
        <f>+BD8*BB8</f>
        <v>0</v>
      </c>
      <c r="BD8" s="35">
        <v>2.9527000000000001</v>
      </c>
      <c r="BE8" s="28"/>
      <c r="BF8" s="29">
        <f>+BG8*BE8</f>
        <v>0</v>
      </c>
      <c r="BG8" s="26"/>
      <c r="BH8" s="36"/>
      <c r="BI8" s="29">
        <f>+BJ8*BH8</f>
        <v>0</v>
      </c>
      <c r="BJ8" s="35">
        <v>2.4733000000000001</v>
      </c>
      <c r="BK8" s="28"/>
      <c r="BL8" s="29">
        <f>+BM8*BK8</f>
        <v>0</v>
      </c>
      <c r="BM8" s="26"/>
      <c r="BN8" s="36"/>
      <c r="BO8" s="29">
        <f>+BP8*BN8</f>
        <v>0</v>
      </c>
      <c r="BP8" s="35">
        <v>1.9427000000000001</v>
      </c>
      <c r="BQ8" s="28"/>
      <c r="BR8" s="29">
        <f>+BS8*BQ8</f>
        <v>0</v>
      </c>
      <c r="BS8" s="26"/>
      <c r="BT8" s="36"/>
      <c r="BU8" s="29">
        <f>+BV8*BT8</f>
        <v>0</v>
      </c>
      <c r="BV8" s="35"/>
      <c r="BW8" s="28"/>
      <c r="BX8" s="29">
        <f>+BY8*BW8</f>
        <v>0</v>
      </c>
      <c r="BY8" s="27"/>
    </row>
    <row r="9" spans="1:77" x14ac:dyDescent="0.25">
      <c r="A9" s="23"/>
      <c r="B9" s="24" t="s">
        <v>8</v>
      </c>
      <c r="C9" s="31">
        <f>+C8+C7</f>
        <v>2900198</v>
      </c>
      <c r="D9" s="32">
        <f>+D8+D7</f>
        <v>6488612.9853999997</v>
      </c>
      <c r="E9" s="24">
        <f>+D9/C9</f>
        <v>2.2372999999999998</v>
      </c>
      <c r="F9" s="31">
        <f>+F8+F7</f>
        <v>2900198</v>
      </c>
      <c r="G9" s="32">
        <f>+G8+G7</f>
        <v>6488612.9853999997</v>
      </c>
      <c r="H9" s="24">
        <f>+G9/F9</f>
        <v>2.2372999999999998</v>
      </c>
      <c r="I9" s="28">
        <f>+I8+I7</f>
        <v>2900198</v>
      </c>
      <c r="J9" s="29">
        <f>+J8+J7</f>
        <v>6488612.9853999997</v>
      </c>
      <c r="K9" s="27">
        <f>+J9/I9</f>
        <v>2.2372999999999998</v>
      </c>
      <c r="L9" s="31">
        <f>+L8+L7</f>
        <v>2900198</v>
      </c>
      <c r="M9" s="32">
        <f>+M8+M7</f>
        <v>6488612.9853999997</v>
      </c>
      <c r="N9" s="24">
        <f>+M9/L9</f>
        <v>2.2372999999999998</v>
      </c>
      <c r="O9" s="28">
        <f>+O8+O7</f>
        <v>2900198</v>
      </c>
      <c r="P9" s="29">
        <f>+P8+P7</f>
        <v>6488612.9853999997</v>
      </c>
      <c r="Q9" s="27">
        <f>+P9/O9</f>
        <v>2.2372999999999998</v>
      </c>
      <c r="R9" s="31">
        <f>+R8+R7</f>
        <v>2900198</v>
      </c>
      <c r="S9" s="32">
        <f>+S8+S7</f>
        <v>6488612.9853999997</v>
      </c>
      <c r="T9" s="24">
        <f>+S9/R9</f>
        <v>2.2372999999999998</v>
      </c>
      <c r="U9" s="28">
        <f>+U8+U7</f>
        <v>2900198</v>
      </c>
      <c r="V9" s="29">
        <f>+V8+V7</f>
        <v>6488612.9853999997</v>
      </c>
      <c r="W9" s="27">
        <f>+V9/U9</f>
        <v>2.2372999999999998</v>
      </c>
      <c r="X9" s="31">
        <f>+X8+X7</f>
        <v>2900198</v>
      </c>
      <c r="Y9" s="32">
        <f>+Y8+Y7</f>
        <v>6488612.9853999997</v>
      </c>
      <c r="Z9" s="24">
        <f>+Y9/X9</f>
        <v>2.2372999999999998</v>
      </c>
      <c r="AA9" s="28">
        <f>+AA8+AA7</f>
        <v>2900198</v>
      </c>
      <c r="AB9" s="29">
        <f>+AB8+AB7</f>
        <v>6488612.9853999997</v>
      </c>
      <c r="AC9" s="27">
        <f>+AB9/AA9</f>
        <v>2.2372999999999998</v>
      </c>
      <c r="AD9" s="31">
        <f>+AD8+AD7</f>
        <v>2900198</v>
      </c>
      <c r="AE9" s="32">
        <f>+AE8+AE7</f>
        <v>6488612.9853999997</v>
      </c>
      <c r="AF9" s="24">
        <f>+AE9/AD9</f>
        <v>2.2372999999999998</v>
      </c>
      <c r="AG9" s="28">
        <f>+AG8+AG7</f>
        <v>2900198</v>
      </c>
      <c r="AH9" s="29">
        <f>+AH8+AH7</f>
        <v>6488612.9853999997</v>
      </c>
      <c r="AI9" s="27">
        <f>+AH9/AG9</f>
        <v>2.2372999999999998</v>
      </c>
      <c r="AJ9" s="31">
        <f>+AJ8+AJ7</f>
        <v>2900198</v>
      </c>
      <c r="AK9" s="32">
        <f>+AK8+AK7</f>
        <v>6488612.9853999997</v>
      </c>
      <c r="AL9" s="24">
        <f>+AK9/AJ9</f>
        <v>2.2372999999999998</v>
      </c>
      <c r="AM9" s="28">
        <f>+AM8+AM7</f>
        <v>2900198</v>
      </c>
      <c r="AN9" s="29">
        <f>+AN8+AN7</f>
        <v>6488612.9853999997</v>
      </c>
      <c r="AO9" s="27">
        <f>+AN9/AM9</f>
        <v>2.2372999999999998</v>
      </c>
      <c r="AP9" s="31">
        <f>+AP8+AP7</f>
        <v>2900198</v>
      </c>
      <c r="AQ9" s="32">
        <f>+AQ8+AQ7</f>
        <v>6488612.9853999997</v>
      </c>
      <c r="AR9" s="24">
        <f>+AQ9/AP9</f>
        <v>2.2372999999999998</v>
      </c>
      <c r="AS9" s="28">
        <f>+AS8+AS7</f>
        <v>2900198</v>
      </c>
      <c r="AT9" s="29">
        <f>+AT8+AT7</f>
        <v>6488612.9853999997</v>
      </c>
      <c r="AU9" s="26">
        <f>+AT9/AS9</f>
        <v>2.2372999999999998</v>
      </c>
      <c r="AV9" s="28">
        <f>+AV8+AV7</f>
        <v>2900198</v>
      </c>
      <c r="AW9" s="29">
        <f>+AW8+AW7</f>
        <v>6488612.9853999997</v>
      </c>
      <c r="AX9" s="27">
        <f>+AW9/AV9</f>
        <v>2.2372999999999998</v>
      </c>
      <c r="AY9" s="34">
        <f>+AY8+AY7</f>
        <v>2900198</v>
      </c>
      <c r="AZ9" s="29">
        <f>+AZ8+AZ7</f>
        <v>6488612.9853999997</v>
      </c>
      <c r="BA9" s="26">
        <f>+AZ9/AY9</f>
        <v>2.2372999999999998</v>
      </c>
      <c r="BB9" s="28">
        <f>+BB8+BB7</f>
        <v>2900198</v>
      </c>
      <c r="BC9" s="29">
        <f>+BC8+BC7</f>
        <v>6488612.9853999997</v>
      </c>
      <c r="BD9" s="26">
        <f>+BC9/BB9</f>
        <v>2.2372999999999998</v>
      </c>
      <c r="BE9" s="28">
        <f>+BE8+BE7</f>
        <v>2900198</v>
      </c>
      <c r="BF9" s="29">
        <f>+BF8+BF7</f>
        <v>6488612.9853999997</v>
      </c>
      <c r="BG9" s="26">
        <f>+BF9/BE9</f>
        <v>2.2372999999999998</v>
      </c>
      <c r="BH9" s="28">
        <f>+BH8+BH7</f>
        <v>2900198</v>
      </c>
      <c r="BI9" s="29">
        <f>+BI8+BI7</f>
        <v>6488612.9853999997</v>
      </c>
      <c r="BJ9" s="26">
        <f>+BI9/BH9</f>
        <v>2.2372999999999998</v>
      </c>
      <c r="BK9" s="28">
        <f>+BK8+BK7</f>
        <v>2900198</v>
      </c>
      <c r="BL9" s="29">
        <f>+BL8+BL7</f>
        <v>6488612.9853999997</v>
      </c>
      <c r="BM9" s="26">
        <f>+BL9/BK9</f>
        <v>2.2372999999999998</v>
      </c>
      <c r="BN9" s="28">
        <f>+BN8+BN7</f>
        <v>2900198</v>
      </c>
      <c r="BO9" s="29">
        <f>+BO8+BO7</f>
        <v>6488612.9853999997</v>
      </c>
      <c r="BP9" s="26">
        <f>+BO9/BN9</f>
        <v>2.2372999999999998</v>
      </c>
      <c r="BQ9" s="28">
        <f>+BQ8+BQ7</f>
        <v>2900198</v>
      </c>
      <c r="BR9" s="29">
        <f>+BR8+BR7</f>
        <v>6488612.9853999997</v>
      </c>
      <c r="BS9" s="26">
        <f>+BR9/BQ9</f>
        <v>2.2372999999999998</v>
      </c>
      <c r="BT9" s="28">
        <f>+BT8+BT7</f>
        <v>2900198</v>
      </c>
      <c r="BU9" s="29">
        <f>+BU8+BU7</f>
        <v>6488612.9853999997</v>
      </c>
      <c r="BV9" s="26">
        <f>+BU9/BT9</f>
        <v>2.2372999999999998</v>
      </c>
      <c r="BW9" s="28">
        <f>+BW8+BW7</f>
        <v>2900198</v>
      </c>
      <c r="BX9" s="29">
        <f>+BX8+BX7</f>
        <v>6488612.9853999997</v>
      </c>
      <c r="BY9" s="27">
        <f>+BX9/BW9</f>
        <v>2.2372999999999998</v>
      </c>
    </row>
    <row r="10" spans="1:77" x14ac:dyDescent="0.25">
      <c r="A10" s="23"/>
      <c r="B10" s="24" t="s">
        <v>9</v>
      </c>
      <c r="C10" s="28"/>
      <c r="D10" s="29">
        <v>0</v>
      </c>
      <c r="E10" s="27">
        <v>0</v>
      </c>
      <c r="F10" s="31"/>
      <c r="G10" s="32">
        <f>+H10*F10</f>
        <v>0</v>
      </c>
      <c r="H10" s="24">
        <f>+H9</f>
        <v>2.2372999999999998</v>
      </c>
      <c r="I10" s="28"/>
      <c r="J10" s="29">
        <f>+K10*I10</f>
        <v>0</v>
      </c>
      <c r="K10" s="27">
        <f>+K9</f>
        <v>2.2372999999999998</v>
      </c>
      <c r="L10" s="31"/>
      <c r="M10" s="32">
        <f>+N10*L10</f>
        <v>0</v>
      </c>
      <c r="N10" s="24">
        <f>+N9</f>
        <v>2.2372999999999998</v>
      </c>
      <c r="O10" s="28"/>
      <c r="P10" s="29">
        <f>+Q10*O10</f>
        <v>0</v>
      </c>
      <c r="Q10" s="27">
        <f>+Q9</f>
        <v>2.2372999999999998</v>
      </c>
      <c r="R10" s="31"/>
      <c r="S10" s="32">
        <f>+T10*R10</f>
        <v>0</v>
      </c>
      <c r="T10" s="24">
        <f>+T9</f>
        <v>2.2372999999999998</v>
      </c>
      <c r="U10" s="28"/>
      <c r="V10" s="29">
        <f>+W10*U10</f>
        <v>0</v>
      </c>
      <c r="W10" s="27">
        <f>+W9</f>
        <v>2.2372999999999998</v>
      </c>
      <c r="X10" s="31">
        <v>0</v>
      </c>
      <c r="Y10" s="32">
        <f>+Z10*X10</f>
        <v>0</v>
      </c>
      <c r="Z10" s="24">
        <f>+Z9</f>
        <v>2.2372999999999998</v>
      </c>
      <c r="AA10" s="28"/>
      <c r="AB10" s="29">
        <f>+AC10*AA10</f>
        <v>0</v>
      </c>
      <c r="AC10" s="27">
        <f>+AC9</f>
        <v>2.2372999999999998</v>
      </c>
      <c r="AD10" s="31">
        <v>0</v>
      </c>
      <c r="AE10" s="32">
        <f>+AF10*AD10</f>
        <v>0</v>
      </c>
      <c r="AF10" s="24">
        <f>+AF9</f>
        <v>2.2372999999999998</v>
      </c>
      <c r="AG10" s="28"/>
      <c r="AH10" s="29">
        <f>+AI10*AG10</f>
        <v>0</v>
      </c>
      <c r="AI10" s="27">
        <f>+AI9</f>
        <v>2.2372999999999998</v>
      </c>
      <c r="AJ10" s="31">
        <v>0</v>
      </c>
      <c r="AK10" s="32">
        <f>+AL10*AJ10</f>
        <v>0</v>
      </c>
      <c r="AL10" s="24">
        <f>+AL9</f>
        <v>2.2372999999999998</v>
      </c>
      <c r="AM10" s="28"/>
      <c r="AN10" s="29">
        <f>+AO10*AM10</f>
        <v>0</v>
      </c>
      <c r="AO10" s="27">
        <f>+AO9</f>
        <v>2.2372999999999998</v>
      </c>
      <c r="AP10" s="31"/>
      <c r="AQ10" s="32">
        <f>+AR10*AP10</f>
        <v>0</v>
      </c>
      <c r="AR10" s="24">
        <f>+AR9</f>
        <v>2.2372999999999998</v>
      </c>
      <c r="AS10" s="28"/>
      <c r="AT10" s="29">
        <f>+AU10*AS10</f>
        <v>0</v>
      </c>
      <c r="AU10" s="26">
        <f>+AU9</f>
        <v>2.2372999999999998</v>
      </c>
      <c r="AV10" s="36">
        <v>0</v>
      </c>
      <c r="AW10" s="29">
        <f>+AX10*AV10</f>
        <v>0</v>
      </c>
      <c r="AX10" s="27">
        <f>+AX9</f>
        <v>2.2372999999999998</v>
      </c>
      <c r="AY10" s="34"/>
      <c r="AZ10" s="29">
        <f>+BA10*AY10</f>
        <v>0</v>
      </c>
      <c r="BA10" s="26">
        <f>+BA9</f>
        <v>2.2372999999999998</v>
      </c>
      <c r="BB10" s="36"/>
      <c r="BC10" s="29">
        <f>+BD10*BB10</f>
        <v>0</v>
      </c>
      <c r="BD10" s="26">
        <f>+BD9</f>
        <v>2.2372999999999998</v>
      </c>
      <c r="BE10" s="28"/>
      <c r="BF10" s="29">
        <f>+BG10*BE10</f>
        <v>0</v>
      </c>
      <c r="BG10" s="26">
        <f>+BG9</f>
        <v>2.2372999999999998</v>
      </c>
      <c r="BH10" s="36"/>
      <c r="BI10" s="29">
        <f>+BJ10*BH10</f>
        <v>0</v>
      </c>
      <c r="BJ10" s="26">
        <f>+BJ9</f>
        <v>2.2372999999999998</v>
      </c>
      <c r="BK10" s="28"/>
      <c r="BL10" s="29">
        <f>+BM10*BK10</f>
        <v>0</v>
      </c>
      <c r="BM10" s="26">
        <f>+BM9</f>
        <v>2.2372999999999998</v>
      </c>
      <c r="BN10" s="36"/>
      <c r="BO10" s="29">
        <f>+BP10*BN10</f>
        <v>0</v>
      </c>
      <c r="BP10" s="26">
        <f>+BP9</f>
        <v>2.2372999999999998</v>
      </c>
      <c r="BQ10" s="28"/>
      <c r="BR10" s="29">
        <f>+BS10*BQ10</f>
        <v>0</v>
      </c>
      <c r="BS10" s="26">
        <f>+BS9</f>
        <v>2.2372999999999998</v>
      </c>
      <c r="BT10" s="36"/>
      <c r="BU10" s="29">
        <f>+BV10*BT10</f>
        <v>0</v>
      </c>
      <c r="BV10" s="26">
        <f>+BV9</f>
        <v>2.2372999999999998</v>
      </c>
      <c r="BW10" s="28"/>
      <c r="BX10" s="29">
        <f>+BY10*BW10</f>
        <v>0</v>
      </c>
      <c r="BY10" s="27">
        <f>+BY9</f>
        <v>2.2372999999999998</v>
      </c>
    </row>
    <row r="11" spans="1:77" x14ac:dyDescent="0.25">
      <c r="A11" s="1"/>
      <c r="C11" s="12"/>
      <c r="D11" s="13"/>
      <c r="E11" s="14"/>
      <c r="F11" s="9"/>
      <c r="G11" s="10"/>
      <c r="I11" s="12"/>
      <c r="J11" s="13"/>
      <c r="K11" s="14"/>
      <c r="L11" s="9"/>
      <c r="M11" s="10"/>
      <c r="O11" s="12"/>
      <c r="P11" s="13"/>
      <c r="Q11" s="14"/>
      <c r="R11" s="9"/>
      <c r="S11" s="10"/>
      <c r="U11" s="12"/>
      <c r="V11" s="13"/>
      <c r="W11" s="14"/>
      <c r="X11" s="9"/>
      <c r="Y11" s="10"/>
      <c r="AA11" s="12"/>
      <c r="AB11" s="13"/>
      <c r="AC11" s="14"/>
      <c r="AD11" s="9"/>
      <c r="AE11" s="10"/>
      <c r="AG11" s="12"/>
      <c r="AH11" s="13"/>
      <c r="AI11" s="14"/>
      <c r="AJ11" s="9"/>
      <c r="AK11" s="10"/>
      <c r="AM11" s="12"/>
      <c r="AN11" s="13"/>
      <c r="AO11" s="14"/>
      <c r="AP11" s="9"/>
      <c r="AQ11" s="10"/>
      <c r="AS11" s="12"/>
      <c r="AT11" s="13"/>
      <c r="AU11" s="16"/>
      <c r="AV11" s="12"/>
      <c r="AW11" s="10"/>
      <c r="AX11" s="14"/>
      <c r="AY11" s="37"/>
      <c r="AZ11" s="13"/>
      <c r="BA11" s="16"/>
      <c r="BB11" s="12"/>
      <c r="BC11" s="13"/>
      <c r="BD11" s="16"/>
      <c r="BE11" s="12"/>
      <c r="BF11" s="13"/>
      <c r="BG11" s="16"/>
      <c r="BH11" s="12"/>
      <c r="BI11" s="13"/>
      <c r="BJ11" s="16"/>
      <c r="BK11" s="12"/>
      <c r="BL11" s="13"/>
      <c r="BM11" s="16"/>
      <c r="BN11" s="12"/>
      <c r="BO11" s="13"/>
      <c r="BP11" s="16"/>
      <c r="BQ11" s="12"/>
      <c r="BR11" s="13"/>
      <c r="BS11" s="16"/>
      <c r="BT11" s="12"/>
      <c r="BU11" s="13"/>
      <c r="BV11" s="16"/>
      <c r="BW11" s="12"/>
      <c r="BX11" s="13"/>
      <c r="BY11" s="14"/>
    </row>
    <row r="12" spans="1:77" x14ac:dyDescent="0.25">
      <c r="C12" s="15"/>
      <c r="D12" s="18"/>
      <c r="E12" s="14"/>
      <c r="I12" s="15"/>
      <c r="J12" s="18"/>
      <c r="K12" s="14"/>
      <c r="O12" s="15"/>
      <c r="P12" s="18"/>
      <c r="Q12" s="14"/>
      <c r="U12" s="15"/>
      <c r="V12" s="18"/>
      <c r="W12" s="14"/>
      <c r="AA12" s="15"/>
      <c r="AB12" s="18"/>
      <c r="AC12" s="14"/>
      <c r="AG12" s="15"/>
      <c r="AH12" s="18"/>
      <c r="AI12" s="14"/>
      <c r="AM12" s="15"/>
      <c r="AN12" s="18"/>
      <c r="AO12" s="14"/>
      <c r="AS12" s="15"/>
      <c r="AT12" s="18"/>
      <c r="AU12" s="14"/>
      <c r="AY12" s="15"/>
      <c r="AZ12" s="18"/>
      <c r="BA12" s="14"/>
      <c r="BE12" s="15"/>
      <c r="BF12" s="18"/>
      <c r="BG12" s="14"/>
      <c r="BK12" s="15"/>
      <c r="BL12" s="18"/>
      <c r="BM12" s="14"/>
      <c r="BQ12" s="15"/>
      <c r="BR12" s="18"/>
      <c r="BS12" s="14"/>
      <c r="BW12" s="15"/>
      <c r="BX12" s="18"/>
      <c r="BY12" s="14"/>
    </row>
    <row r="13" spans="1:77" x14ac:dyDescent="0.25">
      <c r="C13" s="20"/>
      <c r="D13" s="19">
        <f>+D9</f>
        <v>6488612.9853999997</v>
      </c>
      <c r="E13" s="21"/>
      <c r="F13" s="11">
        <f>F10+F8</f>
        <v>0</v>
      </c>
      <c r="G13" s="3" t="s">
        <v>10</v>
      </c>
      <c r="I13" s="20"/>
      <c r="J13" s="19">
        <f>+J9</f>
        <v>6488612.9853999997</v>
      </c>
      <c r="K13" s="21"/>
      <c r="L13" s="11">
        <f>L10+L8</f>
        <v>0</v>
      </c>
      <c r="M13" s="3" t="s">
        <v>10</v>
      </c>
      <c r="O13" s="20"/>
      <c r="P13" s="19">
        <f>+P9</f>
        <v>6488612.9853999997</v>
      </c>
      <c r="Q13" s="21"/>
      <c r="R13" s="11">
        <f>R10+R8</f>
        <v>0</v>
      </c>
      <c r="S13" s="3" t="s">
        <v>10</v>
      </c>
      <c r="U13" s="20"/>
      <c r="V13" s="19">
        <f>+V9</f>
        <v>6488612.9853999997</v>
      </c>
      <c r="W13" s="21"/>
      <c r="X13" s="11">
        <f>X10+X8</f>
        <v>0</v>
      </c>
      <c r="Y13" s="3" t="s">
        <v>10</v>
      </c>
      <c r="AA13" s="20"/>
      <c r="AB13" s="19">
        <f>+AB9</f>
        <v>6488612.9853999997</v>
      </c>
      <c r="AC13" s="21"/>
      <c r="AD13" s="11">
        <f>AD10+AD8</f>
        <v>0</v>
      </c>
      <c r="AE13" s="3" t="s">
        <v>10</v>
      </c>
      <c r="AG13" s="20"/>
      <c r="AH13" s="19">
        <f>+AH9</f>
        <v>6488612.9853999997</v>
      </c>
      <c r="AI13" s="21"/>
      <c r="AJ13" s="11">
        <f>AJ10+AJ8</f>
        <v>0</v>
      </c>
      <c r="AK13" s="3" t="s">
        <v>10</v>
      </c>
      <c r="AM13" s="20"/>
      <c r="AN13" s="19">
        <f>+AN9</f>
        <v>6488612.9853999997</v>
      </c>
      <c r="AO13" s="21"/>
      <c r="AP13" s="11">
        <f>AP10+AP8</f>
        <v>0</v>
      </c>
      <c r="AQ13" s="3" t="s">
        <v>10</v>
      </c>
      <c r="AS13" s="20"/>
      <c r="AT13" s="19">
        <f>+AT9</f>
        <v>6488612.9853999997</v>
      </c>
      <c r="AU13" s="21"/>
      <c r="AV13" s="11">
        <f>AV10+AV8</f>
        <v>0</v>
      </c>
      <c r="AW13" s="3" t="s">
        <v>10</v>
      </c>
      <c r="AY13" s="20"/>
      <c r="AZ13" s="19">
        <f>+AZ9</f>
        <v>6488612.9853999997</v>
      </c>
      <c r="BA13" s="21"/>
      <c r="BB13" s="11">
        <f>BB10+BB8</f>
        <v>0</v>
      </c>
      <c r="BC13" s="3" t="s">
        <v>10</v>
      </c>
      <c r="BE13" s="20"/>
      <c r="BF13" s="19">
        <f>+BF9</f>
        <v>6488612.9853999997</v>
      </c>
      <c r="BG13" s="21"/>
      <c r="BH13" s="11">
        <f>BH10+BH8</f>
        <v>0</v>
      </c>
      <c r="BI13" s="3" t="s">
        <v>10</v>
      </c>
      <c r="BK13" s="20"/>
      <c r="BL13" s="19">
        <f>+BL9</f>
        <v>6488612.9853999997</v>
      </c>
      <c r="BM13" s="21"/>
      <c r="BN13" s="11">
        <f>BN10+BN8</f>
        <v>0</v>
      </c>
      <c r="BO13" s="3" t="s">
        <v>10</v>
      </c>
      <c r="BQ13" s="20"/>
      <c r="BR13" s="19">
        <f>+BR9</f>
        <v>6488612.9853999997</v>
      </c>
      <c r="BS13" s="21"/>
      <c r="BT13" s="11">
        <f>BT10+BT8</f>
        <v>0</v>
      </c>
      <c r="BU13" s="3" t="s">
        <v>10</v>
      </c>
      <c r="BW13" s="20"/>
      <c r="BX13" s="19">
        <f>+BX9</f>
        <v>6488612.9853999997</v>
      </c>
      <c r="BY13" s="21"/>
    </row>
    <row r="14" spans="1:77" x14ac:dyDescent="0.25">
      <c r="D14" s="17"/>
      <c r="F14" s="11">
        <v>0</v>
      </c>
      <c r="G14" s="3" t="s">
        <v>11</v>
      </c>
      <c r="L14" s="11">
        <v>0</v>
      </c>
      <c r="M14" s="3" t="s">
        <v>11</v>
      </c>
      <c r="R14" s="11">
        <v>0</v>
      </c>
      <c r="S14" s="3" t="s">
        <v>11</v>
      </c>
      <c r="X14" s="11">
        <v>0</v>
      </c>
      <c r="Y14" s="3" t="s">
        <v>11</v>
      </c>
      <c r="AD14" s="11">
        <v>0</v>
      </c>
      <c r="AE14" s="3" t="s">
        <v>11</v>
      </c>
      <c r="AJ14" s="11">
        <v>0</v>
      </c>
      <c r="AK14" s="3" t="s">
        <v>11</v>
      </c>
      <c r="AP14" s="11">
        <v>0</v>
      </c>
      <c r="AQ14" s="3" t="s">
        <v>11</v>
      </c>
      <c r="AV14" s="11">
        <v>0</v>
      </c>
      <c r="AW14" s="3" t="s">
        <v>11</v>
      </c>
      <c r="BB14" s="11">
        <v>0</v>
      </c>
      <c r="BC14" s="3" t="s">
        <v>11</v>
      </c>
      <c r="BH14" s="11">
        <v>0</v>
      </c>
      <c r="BI14" s="3" t="s">
        <v>11</v>
      </c>
      <c r="BN14" s="11">
        <v>0</v>
      </c>
      <c r="BO14" s="3" t="s">
        <v>11</v>
      </c>
      <c r="BR14"/>
      <c r="BT14" s="11">
        <v>0</v>
      </c>
      <c r="BU14" s="3" t="s">
        <v>11</v>
      </c>
      <c r="BX14" s="59"/>
    </row>
    <row r="15" spans="1:77" x14ac:dyDescent="0.25">
      <c r="F15" s="11"/>
      <c r="L15" s="11"/>
      <c r="R15" s="11"/>
      <c r="X15" s="11"/>
      <c r="AD15" s="11"/>
      <c r="AJ15" s="11"/>
      <c r="AP15" s="11"/>
      <c r="AV15" s="11"/>
      <c r="BB15" s="11"/>
      <c r="BH15" s="11"/>
      <c r="BN15" s="11"/>
      <c r="BT15" s="11"/>
    </row>
    <row r="16" spans="1:77" x14ac:dyDescent="0.25">
      <c r="F16" s="11">
        <f>+F13-F14</f>
        <v>0</v>
      </c>
      <c r="L16" s="11">
        <f>+L13-L14</f>
        <v>0</v>
      </c>
      <c r="R16" s="11">
        <f>+R13-R14</f>
        <v>0</v>
      </c>
      <c r="X16" s="11">
        <f>+X13-X14</f>
        <v>0</v>
      </c>
      <c r="AD16" s="11">
        <f>+AD13-AD14</f>
        <v>0</v>
      </c>
      <c r="AJ16" s="11">
        <f>+AJ13-AJ14</f>
        <v>0</v>
      </c>
      <c r="AP16" s="11">
        <f>+AP13-AP14</f>
        <v>0</v>
      </c>
      <c r="AV16" s="11">
        <f>+AV13-AV14</f>
        <v>0</v>
      </c>
      <c r="BB16" s="11">
        <f>+BB13-BB14</f>
        <v>0</v>
      </c>
      <c r="BH16" s="11">
        <f>+BH13-BH14</f>
        <v>0</v>
      </c>
      <c r="BN16" s="11">
        <f>+BN13-BN14</f>
        <v>0</v>
      </c>
      <c r="BT16" s="11">
        <f>+BT13-BT14</f>
        <v>0</v>
      </c>
    </row>
  </sheetData>
  <pageMargins left="0.75" right="0.7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showGridLines="0" zoomScale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11.88671875" defaultRowHeight="13.2" x14ac:dyDescent="0.25"/>
  <cols>
    <col min="1" max="1" width="11.88671875" style="43" customWidth="1"/>
    <col min="2" max="2" width="13.109375" style="41" customWidth="1"/>
    <col min="3" max="4" width="11.88671875" style="42" customWidth="1"/>
    <col min="5" max="5" width="13" style="43" customWidth="1"/>
    <col min="6" max="6" width="1" style="43" customWidth="1"/>
    <col min="7" max="7" width="11.88671875" style="43" customWidth="1"/>
    <col min="8" max="9" width="9.5546875" style="43" customWidth="1"/>
    <col min="10" max="10" width="13" style="43" bestFit="1" customWidth="1"/>
    <col min="11" max="11" width="1.5546875" style="43" customWidth="1"/>
    <col min="12" max="12" width="11.88671875" style="43" customWidth="1"/>
    <col min="13" max="14" width="9.5546875" style="43" customWidth="1"/>
    <col min="15" max="15" width="11.44140625" style="43" customWidth="1"/>
    <col min="16" max="16" width="1.88671875" style="43" customWidth="1"/>
    <col min="17" max="17" width="11.88671875" style="43" customWidth="1"/>
    <col min="18" max="18" width="6.5546875" style="43" customWidth="1"/>
    <col min="19" max="19" width="9.5546875" style="43" customWidth="1"/>
    <col min="20" max="20" width="11.44140625" style="43" customWidth="1"/>
    <col min="21" max="21" width="2.44140625" style="43" customWidth="1"/>
    <col min="22" max="22" width="11.88671875" style="43" customWidth="1"/>
    <col min="23" max="23" width="7.6640625" style="43" customWidth="1"/>
    <col min="24" max="24" width="9.5546875" style="43" customWidth="1"/>
    <col min="25" max="25" width="10.33203125" style="43" customWidth="1"/>
    <col min="26" max="26" width="13" style="43" customWidth="1"/>
    <col min="27" max="16384" width="11.88671875" style="43"/>
  </cols>
  <sheetData>
    <row r="1" spans="1:26" ht="22.5" customHeight="1" x14ac:dyDescent="0.4">
      <c r="A1" s="40" t="s">
        <v>13</v>
      </c>
    </row>
    <row r="2" spans="1:26" s="64" customFormat="1" ht="35.25" customHeight="1" x14ac:dyDescent="0.4">
      <c r="A2" s="65" t="s">
        <v>14</v>
      </c>
      <c r="B2" s="61" t="s">
        <v>52</v>
      </c>
      <c r="C2" s="62"/>
      <c r="D2" s="62"/>
      <c r="E2" s="63"/>
      <c r="G2" s="73" t="s">
        <v>26</v>
      </c>
      <c r="H2" s="73"/>
      <c r="I2" s="73"/>
      <c r="J2" s="73"/>
      <c r="L2" s="73" t="s">
        <v>23</v>
      </c>
      <c r="M2" s="73"/>
      <c r="N2" s="73"/>
      <c r="O2" s="73"/>
      <c r="Q2" s="73" t="s">
        <v>24</v>
      </c>
      <c r="R2" s="73"/>
      <c r="S2" s="73"/>
      <c r="T2" s="73"/>
      <c r="V2" s="73" t="s">
        <v>25</v>
      </c>
      <c r="W2" s="73"/>
      <c r="X2" s="73"/>
      <c r="Y2" s="73"/>
    </row>
    <row r="3" spans="1:26" ht="26.4" x14ac:dyDescent="0.25">
      <c r="B3" s="67" t="s">
        <v>15</v>
      </c>
      <c r="C3" s="68" t="s">
        <v>16</v>
      </c>
      <c r="D3" s="68" t="s">
        <v>17</v>
      </c>
      <c r="E3" s="69" t="s">
        <v>0</v>
      </c>
      <c r="G3" s="67" t="s">
        <v>15</v>
      </c>
      <c r="H3" s="68" t="s">
        <v>16</v>
      </c>
      <c r="I3" s="68" t="s">
        <v>17</v>
      </c>
      <c r="J3" s="69" t="s">
        <v>0</v>
      </c>
      <c r="L3" s="67" t="s">
        <v>15</v>
      </c>
      <c r="M3" s="68" t="s">
        <v>16</v>
      </c>
      <c r="N3" s="68" t="s">
        <v>17</v>
      </c>
      <c r="O3" s="69" t="s">
        <v>0</v>
      </c>
      <c r="Q3" s="67" t="s">
        <v>15</v>
      </c>
      <c r="R3" s="68" t="s">
        <v>16</v>
      </c>
      <c r="S3" s="68" t="s">
        <v>17</v>
      </c>
      <c r="T3" s="69" t="s">
        <v>0</v>
      </c>
      <c r="V3" s="67" t="s">
        <v>15</v>
      </c>
      <c r="W3" s="68" t="s">
        <v>16</v>
      </c>
      <c r="X3" s="68" t="s">
        <v>17</v>
      </c>
      <c r="Y3" s="69" t="s">
        <v>0</v>
      </c>
      <c r="Z3" s="66" t="s">
        <v>12</v>
      </c>
    </row>
    <row r="4" spans="1:26" ht="14.25" customHeight="1" x14ac:dyDescent="0.25">
      <c r="A4" s="44">
        <v>36861</v>
      </c>
      <c r="D4" s="42">
        <f>+'Inv Bal 2000'!E10</f>
        <v>0</v>
      </c>
      <c r="E4" s="72">
        <f>+(C4-D4)*B4</f>
        <v>0</v>
      </c>
      <c r="G4" s="41"/>
      <c r="H4" s="42"/>
      <c r="I4" s="42"/>
      <c r="J4" s="45"/>
      <c r="L4" s="47"/>
      <c r="M4" s="48"/>
      <c r="N4" s="48"/>
      <c r="O4" s="45"/>
      <c r="Q4" s="47"/>
      <c r="S4" s="48"/>
      <c r="T4" s="45"/>
      <c r="V4" s="47"/>
      <c r="X4" s="48"/>
      <c r="Y4" s="45"/>
      <c r="Z4" s="46">
        <f t="shared" ref="Z4:Z16" si="0">+Y4+T4+O4+E4+J4</f>
        <v>0</v>
      </c>
    </row>
    <row r="5" spans="1:26" ht="14.25" customHeight="1" x14ac:dyDescent="0.25">
      <c r="A5" s="44">
        <v>36892</v>
      </c>
      <c r="G5" s="49"/>
      <c r="H5" s="42"/>
      <c r="I5" s="42"/>
      <c r="J5" s="45"/>
      <c r="L5" s="47"/>
      <c r="M5" s="48"/>
      <c r="N5" s="48"/>
      <c r="O5" s="45"/>
      <c r="Z5" s="46">
        <f t="shared" si="0"/>
        <v>0</v>
      </c>
    </row>
    <row r="6" spans="1:26" ht="15" customHeight="1" x14ac:dyDescent="0.25">
      <c r="A6" s="44">
        <v>36923</v>
      </c>
      <c r="E6" s="45"/>
      <c r="G6" s="47"/>
      <c r="H6" s="48"/>
      <c r="I6" s="48"/>
      <c r="J6" s="45"/>
      <c r="L6" s="47"/>
      <c r="M6" s="48"/>
      <c r="N6" s="48"/>
      <c r="O6" s="45"/>
      <c r="Z6" s="46">
        <f t="shared" si="0"/>
        <v>0</v>
      </c>
    </row>
    <row r="7" spans="1:26" x14ac:dyDescent="0.25">
      <c r="A7" s="44">
        <v>36951</v>
      </c>
      <c r="E7" s="45"/>
      <c r="G7" s="47"/>
      <c r="H7" s="48"/>
      <c r="I7" s="48"/>
      <c r="J7" s="45"/>
      <c r="L7" s="47"/>
      <c r="T7" s="45"/>
      <c r="Z7" s="46">
        <f t="shared" si="0"/>
        <v>0</v>
      </c>
    </row>
    <row r="8" spans="1:26" x14ac:dyDescent="0.25">
      <c r="A8" s="44">
        <v>36982</v>
      </c>
      <c r="E8" s="45"/>
      <c r="G8" s="47"/>
      <c r="H8" s="48"/>
      <c r="I8" s="48"/>
      <c r="J8" s="45"/>
      <c r="Q8" s="47"/>
      <c r="Z8" s="46">
        <f t="shared" si="0"/>
        <v>0</v>
      </c>
    </row>
    <row r="9" spans="1:26" x14ac:dyDescent="0.25">
      <c r="A9" s="44">
        <v>37012</v>
      </c>
      <c r="E9" s="45"/>
      <c r="G9" s="47"/>
      <c r="H9" s="48"/>
      <c r="I9" s="48"/>
      <c r="J9" s="45"/>
      <c r="Q9" s="47"/>
      <c r="S9" s="48"/>
      <c r="T9" s="45"/>
      <c r="Z9" s="46">
        <f t="shared" si="0"/>
        <v>0</v>
      </c>
    </row>
    <row r="10" spans="1:26" x14ac:dyDescent="0.25">
      <c r="A10" s="44">
        <v>37043</v>
      </c>
      <c r="E10" s="45"/>
      <c r="G10" s="49"/>
      <c r="H10" s="42"/>
      <c r="I10" s="42"/>
      <c r="J10" s="45"/>
      <c r="Q10" s="47"/>
      <c r="S10" s="48"/>
      <c r="Z10" s="46">
        <f t="shared" si="0"/>
        <v>0</v>
      </c>
    </row>
    <row r="11" spans="1:26" x14ac:dyDescent="0.25">
      <c r="A11" s="44">
        <v>37073</v>
      </c>
      <c r="E11" s="45"/>
      <c r="G11" s="49"/>
      <c r="H11" s="42"/>
      <c r="I11" s="42"/>
      <c r="J11" s="45"/>
      <c r="Q11" s="47"/>
      <c r="S11" s="48"/>
      <c r="T11" s="45"/>
      <c r="Z11" s="46">
        <f t="shared" si="0"/>
        <v>0</v>
      </c>
    </row>
    <row r="12" spans="1:26" x14ac:dyDescent="0.25">
      <c r="A12" s="44">
        <v>37104</v>
      </c>
      <c r="E12" s="45"/>
      <c r="G12" s="49"/>
      <c r="H12" s="42"/>
      <c r="I12" s="42"/>
      <c r="J12" s="45"/>
      <c r="Q12" s="47"/>
      <c r="S12" s="48"/>
      <c r="T12" s="45"/>
      <c r="Z12" s="46">
        <f t="shared" si="0"/>
        <v>0</v>
      </c>
    </row>
    <row r="13" spans="1:26" x14ac:dyDescent="0.25">
      <c r="A13" s="44">
        <v>37135</v>
      </c>
      <c r="E13" s="45"/>
      <c r="G13" s="70"/>
      <c r="H13" s="42"/>
      <c r="I13" s="42"/>
      <c r="J13" s="45"/>
      <c r="Q13" s="47"/>
      <c r="S13" s="48"/>
      <c r="T13" s="45"/>
      <c r="Z13" s="46">
        <f>+Y13+T13+O13+E13+J13</f>
        <v>0</v>
      </c>
    </row>
    <row r="14" spans="1:26" x14ac:dyDescent="0.25">
      <c r="A14" s="44">
        <v>37165</v>
      </c>
      <c r="E14" s="45"/>
      <c r="G14" s="70"/>
      <c r="H14" s="42"/>
      <c r="I14" s="42"/>
      <c r="J14" s="45"/>
      <c r="Q14" s="47"/>
      <c r="S14" s="48"/>
      <c r="Z14" s="46">
        <f t="shared" si="0"/>
        <v>0</v>
      </c>
    </row>
    <row r="15" spans="1:26" x14ac:dyDescent="0.25">
      <c r="A15" s="44">
        <v>37196</v>
      </c>
      <c r="E15" s="45"/>
      <c r="Q15" s="47"/>
      <c r="S15" s="48"/>
      <c r="T15" s="45"/>
      <c r="Z15" s="46">
        <f t="shared" si="0"/>
        <v>0</v>
      </c>
    </row>
    <row r="16" spans="1:26" x14ac:dyDescent="0.25">
      <c r="A16" s="44">
        <v>37226</v>
      </c>
      <c r="B16" s="50"/>
      <c r="E16" s="51"/>
      <c r="Q16" s="47"/>
      <c r="Z16" s="46">
        <f t="shared" si="0"/>
        <v>0</v>
      </c>
    </row>
    <row r="17" spans="2:26" x14ac:dyDescent="0.25">
      <c r="B17" s="47">
        <f>SUM(B4:B16)</f>
        <v>0</v>
      </c>
      <c r="E17" s="46">
        <f>SUM(E4:E16)</f>
        <v>0</v>
      </c>
    </row>
    <row r="18" spans="2:26" x14ac:dyDescent="0.25">
      <c r="Z18" s="46">
        <f>SUM(Z4:Z17)</f>
        <v>0</v>
      </c>
    </row>
  </sheetData>
  <mergeCells count="4">
    <mergeCell ref="L2:O2"/>
    <mergeCell ref="Q2:T2"/>
    <mergeCell ref="V2:Y2"/>
    <mergeCell ref="G2:J2"/>
  </mergeCells>
  <pageMargins left="0.75" right="0.75" top="1" bottom="1" header="0.5" footer="0.5"/>
  <pageSetup scale="50" orientation="landscape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InvBalance</vt:lpstr>
      <vt:lpstr>Inv Bal 2000</vt:lpstr>
      <vt:lpstr>InvP&amp;L</vt:lpstr>
      <vt:lpstr>'Inv Bal 2000'!Print_Area</vt:lpstr>
      <vt:lpstr>'Inv Bal 2000'!Print_Titles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Althaus  X-3545</dc:creator>
  <dc:description>- Oracle 8i ODBC QueryFix Applied</dc:description>
  <cp:lastModifiedBy>Havlíček Jan</cp:lastModifiedBy>
  <cp:lastPrinted>2000-04-18T20:42:41Z</cp:lastPrinted>
  <dcterms:created xsi:type="dcterms:W3CDTF">1997-04-30T20:48:29Z</dcterms:created>
  <dcterms:modified xsi:type="dcterms:W3CDTF">2023-09-10T12:19:27Z</dcterms:modified>
</cp:coreProperties>
</file>