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" yWindow="12" windowWidth="30420" windowHeight="9036" tabRatio="912"/>
  </bookViews>
  <sheets>
    <sheet name="POS-Carlos" sheetId="16" r:id="rId1"/>
    <sheet name="Enron Direct GD" sheetId="14" r:id="rId2"/>
  </sheets>
  <definedNames>
    <definedName name="_xlnm.Print_Area" localSheetId="1">'Enron Direct GD'!#REF!</definedName>
  </definedNames>
  <calcPr calcId="92512"/>
</workbook>
</file>

<file path=xl/calcChain.xml><?xml version="1.0" encoding="utf-8"?>
<calcChain xmlns="http://schemas.openxmlformats.org/spreadsheetml/2006/main">
  <c r="B18" i="14" l="1"/>
  <c r="D18" i="14"/>
  <c r="E18" i="14"/>
  <c r="F18" i="14"/>
  <c r="G18" i="14"/>
  <c r="H18" i="14"/>
  <c r="C23" i="14"/>
  <c r="F23" i="14"/>
  <c r="G23" i="14"/>
  <c r="H23" i="14"/>
  <c r="C24" i="14"/>
  <c r="F24" i="14"/>
  <c r="G24" i="14"/>
  <c r="H24" i="14"/>
  <c r="H25" i="14"/>
  <c r="A30" i="14"/>
  <c r="B30" i="14"/>
  <c r="C30" i="14"/>
  <c r="D30" i="14"/>
  <c r="E30" i="14"/>
  <c r="F30" i="14"/>
  <c r="G30" i="14"/>
  <c r="H30" i="14"/>
  <c r="J30" i="14"/>
  <c r="A31" i="14"/>
  <c r="B31" i="14"/>
  <c r="C31" i="14"/>
  <c r="D31" i="14"/>
  <c r="E31" i="14"/>
  <c r="F31" i="14"/>
  <c r="G31" i="14"/>
  <c r="H31" i="14"/>
  <c r="J31" i="14"/>
  <c r="A32" i="14"/>
  <c r="B32" i="14"/>
  <c r="C32" i="14"/>
  <c r="D32" i="14"/>
  <c r="E32" i="14"/>
  <c r="F32" i="14"/>
  <c r="G32" i="14"/>
  <c r="H32" i="14"/>
  <c r="J32" i="14"/>
  <c r="A33" i="14"/>
  <c r="B33" i="14"/>
  <c r="C33" i="14"/>
  <c r="D33" i="14"/>
  <c r="E33" i="14"/>
  <c r="F33" i="14"/>
  <c r="G33" i="14"/>
  <c r="H33" i="14"/>
  <c r="J33" i="14"/>
  <c r="A34" i="14"/>
  <c r="B34" i="14"/>
  <c r="C34" i="14"/>
  <c r="D34" i="14"/>
  <c r="E34" i="14"/>
  <c r="F34" i="14"/>
  <c r="G34" i="14"/>
  <c r="H34" i="14"/>
  <c r="J34" i="14"/>
  <c r="A35" i="14"/>
  <c r="B35" i="14"/>
  <c r="C35" i="14"/>
  <c r="D35" i="14"/>
  <c r="E35" i="14"/>
  <c r="F35" i="14"/>
  <c r="G35" i="14"/>
  <c r="H35" i="14"/>
  <c r="J35" i="14"/>
  <c r="B41" i="14"/>
  <c r="C41" i="14"/>
  <c r="D41" i="14"/>
  <c r="E41" i="14"/>
  <c r="F41" i="14"/>
  <c r="G41" i="14"/>
  <c r="H41" i="14"/>
  <c r="I41" i="14"/>
  <c r="J41" i="14"/>
  <c r="K2" i="16"/>
  <c r="AC2" i="16"/>
  <c r="AD2" i="16"/>
  <c r="B3" i="16"/>
  <c r="K3" i="16"/>
  <c r="AC3" i="16"/>
  <c r="AD3" i="16"/>
  <c r="B4" i="16"/>
  <c r="K4" i="16"/>
  <c r="AC4" i="16"/>
  <c r="AD4" i="16"/>
  <c r="B5" i="16"/>
  <c r="K5" i="16"/>
  <c r="AC5" i="16"/>
  <c r="AD5" i="16"/>
  <c r="B6" i="16"/>
  <c r="K6" i="16"/>
  <c r="AC6" i="16"/>
  <c r="AD6" i="16"/>
  <c r="B7" i="16"/>
  <c r="K7" i="16"/>
  <c r="AC7" i="16"/>
  <c r="AD7" i="16"/>
  <c r="B8" i="16"/>
  <c r="K8" i="16"/>
  <c r="AC8" i="16"/>
  <c r="AD8" i="16"/>
  <c r="B9" i="16"/>
  <c r="K9" i="16"/>
  <c r="AC9" i="16"/>
  <c r="AD9" i="16"/>
  <c r="B10" i="16"/>
  <c r="K10" i="16"/>
  <c r="AC10" i="16"/>
  <c r="AD10" i="16"/>
  <c r="B11" i="16"/>
  <c r="K11" i="16"/>
  <c r="AC11" i="16"/>
  <c r="AD11" i="16"/>
  <c r="B12" i="16"/>
  <c r="K12" i="16"/>
  <c r="AC12" i="16"/>
  <c r="AD12" i="16"/>
  <c r="B13" i="16"/>
  <c r="K13" i="16"/>
  <c r="AC13" i="16"/>
  <c r="AD13" i="16"/>
  <c r="B14" i="16"/>
  <c r="K14" i="16"/>
  <c r="AC14" i="16"/>
  <c r="AD14" i="16"/>
  <c r="B15" i="16"/>
  <c r="K15" i="16"/>
  <c r="AC15" i="16"/>
  <c r="AD15" i="16"/>
  <c r="B16" i="16"/>
  <c r="K16" i="16"/>
  <c r="AC16" i="16"/>
  <c r="AD16" i="16"/>
  <c r="B17" i="16"/>
  <c r="K17" i="16"/>
  <c r="AC17" i="16"/>
  <c r="AD17" i="16"/>
  <c r="B18" i="16"/>
  <c r="K18" i="16"/>
  <c r="AC18" i="16"/>
  <c r="AD18" i="16"/>
  <c r="B19" i="16"/>
  <c r="K19" i="16"/>
  <c r="AC19" i="16"/>
  <c r="AD19" i="16"/>
</calcChain>
</file>

<file path=xl/sharedStrings.xml><?xml version="1.0" encoding="utf-8"?>
<sst xmlns="http://schemas.openxmlformats.org/spreadsheetml/2006/main" count="435" uniqueCount="91">
  <si>
    <t>NG</t>
  </si>
  <si>
    <t>Total</t>
  </si>
  <si>
    <t>P</t>
  </si>
  <si>
    <t>DESK</t>
  </si>
  <si>
    <t>O</t>
  </si>
  <si>
    <t>D</t>
  </si>
  <si>
    <t>Gas Daily</t>
  </si>
  <si>
    <t>book_id</t>
  </si>
  <si>
    <t>master_deal_id</t>
  </si>
  <si>
    <t>instrument_type_cd</t>
  </si>
  <si>
    <t>otc_exchange_cd</t>
  </si>
  <si>
    <t>deal_nature_cd</t>
  </si>
  <si>
    <t>region_cd</t>
  </si>
  <si>
    <t>opt_class_cd</t>
  </si>
  <si>
    <t>premium_currency_cd</t>
  </si>
  <si>
    <t>reference_dt</t>
  </si>
  <si>
    <t>mtm_value_amt</t>
  </si>
  <si>
    <t>expiry_dt</t>
  </si>
  <si>
    <t>call_put_cd</t>
  </si>
  <si>
    <t>strike_price_amt</t>
  </si>
  <si>
    <t>energy_conversion_factoro</t>
  </si>
  <si>
    <t>curve_cd_correlation_num</t>
  </si>
  <si>
    <t>cross_gamma_qty</t>
  </si>
  <si>
    <t>option_premium_amt</t>
  </si>
  <si>
    <t>premium_due_dt</t>
  </si>
  <si>
    <t>price_curve_cd</t>
  </si>
  <si>
    <t>sprd_2nd_curve_cd</t>
  </si>
  <si>
    <t>commodity_cd</t>
  </si>
  <si>
    <t>sprd_2nd_cmdty</t>
  </si>
  <si>
    <t>currency_cd</t>
  </si>
  <si>
    <t>uom_cd</t>
  </si>
  <si>
    <t>sprd_2nd_uomd</t>
  </si>
  <si>
    <t>risk_type_cd</t>
  </si>
  <si>
    <t>gross_position_qty</t>
  </si>
  <si>
    <t>delta_position_qty</t>
  </si>
  <si>
    <t>sprd_2nd_delta</t>
  </si>
  <si>
    <t>gamma_num</t>
  </si>
  <si>
    <t>sprd_2nd_gamma</t>
  </si>
  <si>
    <t>curve_shift_amt</t>
  </si>
  <si>
    <t>sprd_2nd_curve_shift</t>
  </si>
  <si>
    <t>peakness_cd</t>
  </si>
  <si>
    <t>vega_num</t>
  </si>
  <si>
    <t>sprd_2nd_vega</t>
  </si>
  <si>
    <t>fixed_price_amt</t>
  </si>
  <si>
    <t>SWAP</t>
  </si>
  <si>
    <t>N/A</t>
  </si>
  <si>
    <t>CAD</t>
  </si>
  <si>
    <t>MMBTU</t>
  </si>
  <si>
    <t>Aeco DI</t>
  </si>
  <si>
    <t>Hehub DI</t>
  </si>
  <si>
    <t>Per Month</t>
  </si>
  <si>
    <t>Per Day(ROM)</t>
  </si>
  <si>
    <t>MMBTU's per Month</t>
  </si>
  <si>
    <t>Conversion Factors</t>
  </si>
  <si>
    <t>GJ to Mmbtu</t>
  </si>
  <si>
    <t>Aeco MI RollOff</t>
  </si>
  <si>
    <t>DATE</t>
  </si>
  <si>
    <t>LD of Month</t>
  </si>
  <si>
    <t># Days Current Mnth</t>
  </si>
  <si>
    <t># of Days Left in Mnth</t>
  </si>
  <si>
    <t>As per the report (in GJ's)</t>
  </si>
  <si>
    <t>Difference</t>
  </si>
  <si>
    <t>CHECKS</t>
  </si>
  <si>
    <t>Ensure that MI is zero after bidweek</t>
  </si>
  <si>
    <t>Per Below</t>
  </si>
  <si>
    <t>Basis</t>
  </si>
  <si>
    <t>Basis=Price</t>
  </si>
  <si>
    <t>PROCEDURES:</t>
  </si>
  <si>
    <t>Update date - Cell H1</t>
  </si>
  <si>
    <t>Update positions for the GD Report</t>
  </si>
  <si>
    <t>Ensure Check figures are zero</t>
  </si>
  <si>
    <t>Ensure Position is reasonable on sb Houston tab</t>
  </si>
  <si>
    <t>Send Position files to Houston</t>
  </si>
  <si>
    <t>Per Pos</t>
  </si>
  <si>
    <t>F</t>
  </si>
  <si>
    <t>Dawn MI</t>
  </si>
  <si>
    <t>Dawn DI</t>
  </si>
  <si>
    <t>Hub MI</t>
  </si>
  <si>
    <t>M</t>
  </si>
  <si>
    <t>Use the Cdn/GJ GD Position Report to obtain these positions</t>
  </si>
  <si>
    <t>Sumas DI</t>
  </si>
  <si>
    <t>external_cp_id</t>
  </si>
  <si>
    <t>internal_cp_id</t>
  </si>
  <si>
    <t>Aeco MI</t>
  </si>
  <si>
    <t>CGPR-AECO/BASIS</t>
  </si>
  <si>
    <t>Implied NG</t>
  </si>
  <si>
    <t>EGSC-ED GAS DAILY POSITIONS</t>
  </si>
  <si>
    <t>AECO-CDN/IM</t>
  </si>
  <si>
    <t>CAND-ED-BAS</t>
  </si>
  <si>
    <t>CAND-ED-PRC</t>
  </si>
  <si>
    <t>CAND-ED-GDL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</si>
</sst>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90" formatCode="_(* #,##0.000000_);_(* \(#,##0.000000\);_(* &quot;-&quot;_);_(@_)"/>
  </numFmts>
  <fonts count="10" x14ac:knownFonts="1">
    <font>
      <sz val="10"/>
      <name val="Arial"/>
    </font>
    <font>
      <b/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u val="singleAccounting"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Fill="1"/>
    <xf numFmtId="15" fontId="0" fillId="0" borderId="0" xfId="0" applyNumberFormat="1" applyFill="1"/>
    <xf numFmtId="41" fontId="0" fillId="0" borderId="0" xfId="0" applyNumberFormat="1"/>
    <xf numFmtId="41" fontId="0" fillId="0" borderId="0" xfId="0" applyNumberFormat="1" applyBorder="1"/>
    <xf numFmtId="1" fontId="0" fillId="0" borderId="0" xfId="0" applyNumberFormat="1" applyFill="1"/>
    <xf numFmtId="17" fontId="4" fillId="0" borderId="1" xfId="0" applyNumberFormat="1" applyFont="1" applyBorder="1" applyAlignment="1">
      <alignment horizontal="left"/>
    </xf>
    <xf numFmtId="41" fontId="4" fillId="0" borderId="0" xfId="0" applyNumberFormat="1" applyFont="1" applyBorder="1"/>
    <xf numFmtId="41" fontId="1" fillId="0" borderId="0" xfId="0" applyNumberFormat="1" applyFont="1"/>
    <xf numFmtId="41" fontId="5" fillId="0" borderId="0" xfId="0" applyNumberFormat="1" applyFont="1"/>
    <xf numFmtId="41" fontId="4" fillId="0" borderId="2" xfId="0" applyNumberFormat="1" applyFont="1" applyBorder="1"/>
    <xf numFmtId="41" fontId="4" fillId="0" borderId="3" xfId="0" applyNumberFormat="1" applyFont="1" applyBorder="1"/>
    <xf numFmtId="41" fontId="4" fillId="0" borderId="4" xfId="0" applyNumberFormat="1" applyFont="1" applyBorder="1"/>
    <xf numFmtId="41" fontId="4" fillId="0" borderId="0" xfId="0" applyNumberFormat="1" applyFont="1"/>
    <xf numFmtId="41" fontId="4" fillId="0" borderId="0" xfId="0" applyNumberFormat="1" applyFont="1" applyAlignment="1">
      <alignment horizontal="left"/>
    </xf>
    <xf numFmtId="41" fontId="4" fillId="0" borderId="5" xfId="0" applyNumberFormat="1" applyFont="1" applyBorder="1"/>
    <xf numFmtId="41" fontId="7" fillId="0" borderId="6" xfId="0" applyNumberFormat="1" applyFont="1" applyBorder="1"/>
    <xf numFmtId="41" fontId="7" fillId="0" borderId="1" xfId="0" applyNumberFormat="1" applyFont="1" applyBorder="1"/>
    <xf numFmtId="17" fontId="0" fillId="0" borderId="0" xfId="0" applyNumberFormat="1"/>
    <xf numFmtId="41" fontId="4" fillId="2" borderId="3" xfId="0" applyNumberFormat="1" applyFont="1" applyFill="1" applyBorder="1"/>
    <xf numFmtId="41" fontId="0" fillId="2" borderId="4" xfId="0" applyNumberFormat="1" applyFill="1" applyBorder="1"/>
    <xf numFmtId="41" fontId="0" fillId="2" borderId="5" xfId="0" applyNumberFormat="1" applyFill="1" applyBorder="1"/>
    <xf numFmtId="41" fontId="0" fillId="3" borderId="7" xfId="0" applyNumberFormat="1" applyFill="1" applyBorder="1"/>
    <xf numFmtId="41" fontId="4" fillId="3" borderId="8" xfId="0" applyNumberFormat="1" applyFont="1" applyFill="1" applyBorder="1"/>
    <xf numFmtId="41" fontId="4" fillId="4" borderId="3" xfId="0" applyNumberFormat="1" applyFont="1" applyFill="1" applyBorder="1"/>
    <xf numFmtId="41" fontId="0" fillId="4" borderId="4" xfId="0" applyNumberFormat="1" applyFill="1" applyBorder="1"/>
    <xf numFmtId="41" fontId="4" fillId="4" borderId="5" xfId="0" applyNumberFormat="1" applyFont="1" applyFill="1" applyBorder="1"/>
    <xf numFmtId="41" fontId="2" fillId="0" borderId="0" xfId="0" applyNumberFormat="1" applyFont="1" applyBorder="1"/>
    <xf numFmtId="41" fontId="0" fillId="0" borderId="9" xfId="0" applyNumberFormat="1" applyBorder="1"/>
    <xf numFmtId="17" fontId="6" fillId="0" borderId="10" xfId="0" applyNumberFormat="1" applyFont="1" applyBorder="1"/>
    <xf numFmtId="17" fontId="6" fillId="0" borderId="11" xfId="0" applyNumberFormat="1" applyFont="1" applyBorder="1"/>
    <xf numFmtId="17" fontId="4" fillId="2" borderId="3" xfId="0" applyNumberFormat="1" applyFont="1" applyFill="1" applyBorder="1"/>
    <xf numFmtId="41" fontId="2" fillId="2" borderId="4" xfId="0" applyNumberFormat="1" applyFont="1" applyFill="1" applyBorder="1"/>
    <xf numFmtId="41" fontId="2" fillId="2" borderId="5" xfId="0" applyNumberFormat="1" applyFont="1" applyFill="1" applyBorder="1"/>
    <xf numFmtId="41" fontId="8" fillId="0" borderId="0" xfId="0" applyNumberFormat="1" applyFont="1"/>
    <xf numFmtId="41" fontId="0" fillId="5" borderId="8" xfId="0" applyNumberFormat="1" applyFill="1" applyBorder="1"/>
    <xf numFmtId="41" fontId="0" fillId="5" borderId="7" xfId="0" applyNumberFormat="1" applyFill="1" applyBorder="1"/>
    <xf numFmtId="41" fontId="9" fillId="5" borderId="7" xfId="0" applyNumberFormat="1" applyFont="1" applyFill="1" applyBorder="1" applyAlignment="1">
      <alignment horizontal="center"/>
    </xf>
    <xf numFmtId="41" fontId="9" fillId="5" borderId="12" xfId="0" applyNumberFormat="1" applyFont="1" applyFill="1" applyBorder="1" applyAlignment="1">
      <alignment horizontal="center"/>
    </xf>
    <xf numFmtId="190" fontId="0" fillId="0" borderId="0" xfId="0" applyNumberFormat="1" applyBorder="1"/>
    <xf numFmtId="43" fontId="0" fillId="0" borderId="9" xfId="0" applyNumberFormat="1" applyBorder="1"/>
    <xf numFmtId="41" fontId="4" fillId="4" borderId="8" xfId="0" applyNumberFormat="1" applyFont="1" applyFill="1" applyBorder="1"/>
    <xf numFmtId="41" fontId="0" fillId="4" borderId="7" xfId="0" applyNumberFormat="1" applyFill="1" applyBorder="1"/>
    <xf numFmtId="41" fontId="0" fillId="4" borderId="12" xfId="0" applyNumberFormat="1" applyFill="1" applyBorder="1"/>
    <xf numFmtId="41" fontId="3" fillId="5" borderId="10" xfId="0" applyNumberFormat="1" applyFont="1" applyFill="1" applyBorder="1"/>
    <xf numFmtId="41" fontId="3" fillId="5" borderId="0" xfId="0" applyNumberFormat="1" applyFont="1" applyFill="1" applyBorder="1"/>
    <xf numFmtId="41" fontId="3" fillId="5" borderId="13" xfId="0" applyNumberFormat="1" applyFont="1" applyFill="1" applyBorder="1"/>
    <xf numFmtId="41" fontId="3" fillId="5" borderId="11" xfId="0" applyNumberFormat="1" applyFont="1" applyFill="1" applyBorder="1"/>
    <xf numFmtId="41" fontId="3" fillId="5" borderId="9" xfId="0" applyNumberFormat="1" applyFont="1" applyFill="1" applyBorder="1"/>
    <xf numFmtId="41" fontId="3" fillId="5" borderId="14" xfId="0" applyNumberFormat="1" applyFont="1" applyFill="1" applyBorder="1"/>
    <xf numFmtId="41" fontId="4" fillId="0" borderId="6" xfId="0" applyNumberFormat="1" applyFont="1" applyBorder="1" applyAlignment="1">
      <alignment horizontal="left"/>
    </xf>
    <xf numFmtId="41" fontId="0" fillId="0" borderId="1" xfId="0" applyNumberFormat="1" applyBorder="1"/>
    <xf numFmtId="41" fontId="2" fillId="0" borderId="1" xfId="0" applyNumberFormat="1" applyFont="1" applyBorder="1"/>
    <xf numFmtId="41" fontId="4" fillId="0" borderId="15" xfId="0" applyNumberFormat="1" applyFont="1" applyBorder="1"/>
    <xf numFmtId="41" fontId="4" fillId="0" borderId="6" xfId="0" applyNumberFormat="1" applyFont="1" applyBorder="1"/>
    <xf numFmtId="17" fontId="0" fillId="0" borderId="11" xfId="0" applyNumberFormat="1" applyBorder="1"/>
    <xf numFmtId="17" fontId="4" fillId="0" borderId="6" xfId="0" applyNumberFormat="1" applyFont="1" applyBorder="1" applyAlignment="1">
      <alignment horizontal="left"/>
    </xf>
    <xf numFmtId="17" fontId="4" fillId="0" borderId="6" xfId="0" applyNumberFormat="1" applyFont="1" applyBorder="1"/>
    <xf numFmtId="14" fontId="4" fillId="4" borderId="5" xfId="0" applyNumberFormat="1" applyFont="1" applyFill="1" applyBorder="1" applyAlignment="1">
      <alignment horizontal="right"/>
    </xf>
    <xf numFmtId="14" fontId="4" fillId="3" borderId="12" xfId="0" applyNumberFormat="1" applyFont="1" applyFill="1" applyBorder="1" applyAlignment="1">
      <alignment horizontal="right"/>
    </xf>
    <xf numFmtId="41" fontId="4" fillId="0" borderId="0" xfId="0" applyNumberFormat="1" applyFont="1" applyBorder="1" applyAlignment="1">
      <alignment horizontal="right"/>
    </xf>
    <xf numFmtId="41" fontId="0" fillId="0" borderId="15" xfId="0" applyNumberFormat="1" applyBorder="1"/>
    <xf numFmtId="41" fontId="0" fillId="0" borderId="3" xfId="0" applyNumberFormat="1" applyBorder="1"/>
    <xf numFmtId="41" fontId="0" fillId="0" borderId="0" xfId="0" applyNumberFormat="1" applyFill="1" applyBorder="1"/>
    <xf numFmtId="41" fontId="9" fillId="0" borderId="0" xfId="0" applyNumberFormat="1" applyFont="1" applyFill="1" applyBorder="1" applyAlignment="1">
      <alignment horizontal="center"/>
    </xf>
    <xf numFmtId="41" fontId="3" fillId="0" borderId="0" xfId="0" applyNumberFormat="1" applyFont="1" applyFill="1" applyBorder="1"/>
    <xf numFmtId="41" fontId="4" fillId="6" borderId="0" xfId="0" applyNumberFormat="1" applyFont="1" applyFill="1" applyBorder="1"/>
    <xf numFmtId="41" fontId="4" fillId="0" borderId="0" xfId="0" applyNumberFormat="1" applyFont="1" applyFill="1" applyBorder="1"/>
    <xf numFmtId="41" fontId="4" fillId="0" borderId="0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M19"/>
  <sheetViews>
    <sheetView tabSelected="1" topLeftCell="E1" workbookViewId="0">
      <selection activeCell="AC14" sqref="AC14"/>
    </sheetView>
  </sheetViews>
  <sheetFormatPr defaultColWidth="9.109375" defaultRowHeight="13.2" x14ac:dyDescent="0.25"/>
  <cols>
    <col min="1" max="1" width="22.88671875" style="1" customWidth="1"/>
    <col min="2" max="5" width="9.109375" style="1"/>
    <col min="6" max="6" width="13.109375" style="1" bestFit="1" customWidth="1"/>
    <col min="7" max="7" width="12.44140625" style="1" bestFit="1" customWidth="1"/>
    <col min="8" max="8" width="9" style="1" bestFit="1" customWidth="1"/>
    <col min="9" max="10" width="9.109375" style="1"/>
    <col min="11" max="11" width="11.109375" style="2" bestFit="1" customWidth="1"/>
    <col min="12" max="20" width="9.109375" style="1"/>
    <col min="21" max="21" width="20.109375" style="1" customWidth="1"/>
    <col min="22" max="22" width="14.88671875" style="1" customWidth="1"/>
    <col min="23" max="28" width="9.109375" style="1"/>
    <col min="29" max="29" width="11.6640625" style="5" customWidth="1"/>
    <col min="30" max="30" width="11.33203125" style="5" customWidth="1"/>
    <col min="31" max="16384" width="9.109375" style="1"/>
  </cols>
  <sheetData>
    <row r="1" spans="1:39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81</v>
      </c>
      <c r="G1" s="1" t="s">
        <v>82</v>
      </c>
      <c r="H1" s="1" t="s">
        <v>12</v>
      </c>
      <c r="I1" s="1" t="s">
        <v>13</v>
      </c>
      <c r="J1" s="1" t="s">
        <v>14</v>
      </c>
      <c r="K1" s="2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5" t="s">
        <v>33</v>
      </c>
      <c r="AD1" s="5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</row>
    <row r="2" spans="1:39" x14ac:dyDescent="0.25">
      <c r="A2" s="1" t="s">
        <v>88</v>
      </c>
      <c r="B2" s="1">
        <v>1</v>
      </c>
      <c r="C2" s="1" t="s">
        <v>44</v>
      </c>
      <c r="D2" s="1" t="s">
        <v>4</v>
      </c>
      <c r="E2" s="1" t="s">
        <v>74</v>
      </c>
      <c r="F2" s="1">
        <v>68916</v>
      </c>
      <c r="G2" s="1">
        <v>11266</v>
      </c>
      <c r="H2" s="1" t="s">
        <v>3</v>
      </c>
      <c r="I2" s="1" t="s">
        <v>45</v>
      </c>
      <c r="J2" s="1" t="s">
        <v>45</v>
      </c>
      <c r="K2" s="2">
        <f>'Enron Direct GD'!A7</f>
        <v>37165</v>
      </c>
      <c r="L2" s="1">
        <v>0</v>
      </c>
      <c r="M2" s="1" t="s">
        <v>45</v>
      </c>
      <c r="N2" s="1" t="s">
        <v>45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 t="s">
        <v>45</v>
      </c>
      <c r="U2" s="1" t="s">
        <v>84</v>
      </c>
      <c r="V2" s="1" t="s">
        <v>45</v>
      </c>
      <c r="W2" s="1" t="s">
        <v>0</v>
      </c>
      <c r="X2" s="1" t="s">
        <v>45</v>
      </c>
      <c r="Y2" s="1" t="s">
        <v>46</v>
      </c>
      <c r="Z2" s="1" t="s">
        <v>47</v>
      </c>
      <c r="AA2" s="1" t="s">
        <v>45</v>
      </c>
      <c r="AB2" s="1" t="s">
        <v>5</v>
      </c>
      <c r="AC2" s="5">
        <f>'Enron Direct GD'!C30</f>
        <v>0</v>
      </c>
      <c r="AD2" s="5">
        <f t="shared" ref="AD2:AD7" si="0">+AC2</f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 t="s">
        <v>45</v>
      </c>
      <c r="AK2" s="1">
        <v>0</v>
      </c>
      <c r="AL2" s="1">
        <v>0</v>
      </c>
      <c r="AM2" s="1">
        <v>0</v>
      </c>
    </row>
    <row r="3" spans="1:39" x14ac:dyDescent="0.25">
      <c r="A3" s="1" t="s">
        <v>88</v>
      </c>
      <c r="B3" s="1">
        <f>B2+1</f>
        <v>2</v>
      </c>
      <c r="C3" s="1" t="s">
        <v>44</v>
      </c>
      <c r="D3" s="1" t="s">
        <v>4</v>
      </c>
      <c r="E3" s="1" t="s">
        <v>74</v>
      </c>
      <c r="F3" s="1">
        <v>68916</v>
      </c>
      <c r="G3" s="1">
        <v>11266</v>
      </c>
      <c r="H3" s="1" t="s">
        <v>3</v>
      </c>
      <c r="I3" s="1" t="s">
        <v>45</v>
      </c>
      <c r="J3" s="1" t="s">
        <v>45</v>
      </c>
      <c r="K3" s="2">
        <f>'Enron Direct GD'!A8</f>
        <v>37196</v>
      </c>
      <c r="L3" s="1">
        <v>0</v>
      </c>
      <c r="M3" s="1" t="s">
        <v>45</v>
      </c>
      <c r="N3" s="1" t="s">
        <v>45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 t="s">
        <v>45</v>
      </c>
      <c r="U3" s="1" t="s">
        <v>84</v>
      </c>
      <c r="V3" s="1" t="s">
        <v>45</v>
      </c>
      <c r="W3" s="1" t="s">
        <v>0</v>
      </c>
      <c r="X3" s="1" t="s">
        <v>45</v>
      </c>
      <c r="Y3" s="1" t="s">
        <v>46</v>
      </c>
      <c r="Z3" s="1" t="s">
        <v>47</v>
      </c>
      <c r="AA3" s="1" t="s">
        <v>45</v>
      </c>
      <c r="AB3" s="1" t="s">
        <v>5</v>
      </c>
      <c r="AC3" s="5">
        <f>'Enron Direct GD'!C31</f>
        <v>-165103.60434621177</v>
      </c>
      <c r="AD3" s="5">
        <f t="shared" si="0"/>
        <v>-165103.60434621177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 t="s">
        <v>45</v>
      </c>
      <c r="AK3" s="1">
        <v>0</v>
      </c>
      <c r="AL3" s="1">
        <v>0</v>
      </c>
      <c r="AM3" s="1">
        <v>0</v>
      </c>
    </row>
    <row r="4" spans="1:39" x14ac:dyDescent="0.25">
      <c r="A4" s="1" t="s">
        <v>88</v>
      </c>
      <c r="B4" s="1">
        <f t="shared" ref="B4:B15" si="1">B3+1</f>
        <v>3</v>
      </c>
      <c r="C4" s="1" t="s">
        <v>44</v>
      </c>
      <c r="D4" s="1" t="s">
        <v>4</v>
      </c>
      <c r="E4" s="1" t="s">
        <v>74</v>
      </c>
      <c r="F4" s="1">
        <v>68916</v>
      </c>
      <c r="G4" s="1">
        <v>11266</v>
      </c>
      <c r="H4" s="1" t="s">
        <v>3</v>
      </c>
      <c r="I4" s="1" t="s">
        <v>45</v>
      </c>
      <c r="J4" s="1" t="s">
        <v>45</v>
      </c>
      <c r="K4" s="2">
        <f>'Enron Direct GD'!A9</f>
        <v>37226</v>
      </c>
      <c r="L4" s="1">
        <v>0</v>
      </c>
      <c r="M4" s="1" t="s">
        <v>45</v>
      </c>
      <c r="N4" s="1" t="s">
        <v>45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 t="s">
        <v>45</v>
      </c>
      <c r="U4" s="1" t="s">
        <v>84</v>
      </c>
      <c r="V4" s="1" t="s">
        <v>45</v>
      </c>
      <c r="W4" s="1" t="s">
        <v>0</v>
      </c>
      <c r="X4" s="1" t="s">
        <v>45</v>
      </c>
      <c r="Y4" s="1" t="s">
        <v>46</v>
      </c>
      <c r="Z4" s="1" t="s">
        <v>47</v>
      </c>
      <c r="AA4" s="1" t="s">
        <v>45</v>
      </c>
      <c r="AB4" s="1" t="s">
        <v>5</v>
      </c>
      <c r="AC4" s="5">
        <f>'Enron Direct GD'!C32</f>
        <v>0</v>
      </c>
      <c r="AD4" s="5">
        <f t="shared" si="0"/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 t="s">
        <v>45</v>
      </c>
      <c r="AK4" s="1">
        <v>0</v>
      </c>
      <c r="AL4" s="1">
        <v>0</v>
      </c>
      <c r="AM4" s="1">
        <v>0</v>
      </c>
    </row>
    <row r="5" spans="1:39" x14ac:dyDescent="0.25">
      <c r="A5" s="1" t="s">
        <v>88</v>
      </c>
      <c r="B5" s="1">
        <f t="shared" si="1"/>
        <v>4</v>
      </c>
      <c r="C5" s="1" t="s">
        <v>44</v>
      </c>
      <c r="D5" s="1" t="s">
        <v>4</v>
      </c>
      <c r="E5" s="1" t="s">
        <v>74</v>
      </c>
      <c r="F5" s="1">
        <v>68916</v>
      </c>
      <c r="G5" s="1">
        <v>11266</v>
      </c>
      <c r="H5" s="1" t="s">
        <v>3</v>
      </c>
      <c r="I5" s="1" t="s">
        <v>45</v>
      </c>
      <c r="J5" s="1" t="s">
        <v>45</v>
      </c>
      <c r="K5" s="2">
        <f>'Enron Direct GD'!A10</f>
        <v>37257</v>
      </c>
      <c r="L5" s="1">
        <v>0</v>
      </c>
      <c r="M5" s="1" t="s">
        <v>45</v>
      </c>
      <c r="N5" s="1" t="s">
        <v>45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 t="s">
        <v>45</v>
      </c>
      <c r="U5" s="1" t="s">
        <v>84</v>
      </c>
      <c r="V5" s="1" t="s">
        <v>45</v>
      </c>
      <c r="W5" s="1" t="s">
        <v>0</v>
      </c>
      <c r="X5" s="1" t="s">
        <v>45</v>
      </c>
      <c r="Y5" s="1" t="s">
        <v>46</v>
      </c>
      <c r="Z5" s="1" t="s">
        <v>47</v>
      </c>
      <c r="AA5" s="1" t="s">
        <v>45</v>
      </c>
      <c r="AB5" s="1" t="s">
        <v>5</v>
      </c>
      <c r="AC5" s="5">
        <f>'Enron Direct GD'!C33</f>
        <v>0</v>
      </c>
      <c r="AD5" s="5">
        <f t="shared" si="0"/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 t="s">
        <v>45</v>
      </c>
      <c r="AK5" s="1">
        <v>0</v>
      </c>
      <c r="AL5" s="1">
        <v>0</v>
      </c>
      <c r="AM5" s="1">
        <v>0</v>
      </c>
    </row>
    <row r="6" spans="1:39" x14ac:dyDescent="0.25">
      <c r="A6" s="1" t="s">
        <v>88</v>
      </c>
      <c r="B6" s="1">
        <f t="shared" si="1"/>
        <v>5</v>
      </c>
      <c r="C6" s="1" t="s">
        <v>44</v>
      </c>
      <c r="D6" s="1" t="s">
        <v>4</v>
      </c>
      <c r="E6" s="1" t="s">
        <v>74</v>
      </c>
      <c r="F6" s="1">
        <v>68916</v>
      </c>
      <c r="G6" s="1">
        <v>11266</v>
      </c>
      <c r="H6" s="1" t="s">
        <v>3</v>
      </c>
      <c r="I6" s="1" t="s">
        <v>45</v>
      </c>
      <c r="J6" s="1" t="s">
        <v>45</v>
      </c>
      <c r="K6" s="2">
        <f>'Enron Direct GD'!A11</f>
        <v>37288</v>
      </c>
      <c r="L6" s="1">
        <v>0</v>
      </c>
      <c r="M6" s="1" t="s">
        <v>45</v>
      </c>
      <c r="N6" s="1" t="s">
        <v>45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 t="s">
        <v>45</v>
      </c>
      <c r="U6" s="1" t="s">
        <v>84</v>
      </c>
      <c r="V6" s="1" t="s">
        <v>45</v>
      </c>
      <c r="W6" s="1" t="s">
        <v>0</v>
      </c>
      <c r="X6" s="1" t="s">
        <v>45</v>
      </c>
      <c r="Y6" s="1" t="s">
        <v>46</v>
      </c>
      <c r="Z6" s="1" t="s">
        <v>47</v>
      </c>
      <c r="AA6" s="1" t="s">
        <v>45</v>
      </c>
      <c r="AB6" s="1" t="s">
        <v>5</v>
      </c>
      <c r="AC6" s="5">
        <f>'Enron Direct GD'!C34</f>
        <v>0</v>
      </c>
      <c r="AD6" s="5">
        <f t="shared" si="0"/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 t="s">
        <v>45</v>
      </c>
      <c r="AK6" s="1">
        <v>0</v>
      </c>
      <c r="AL6" s="1">
        <v>0</v>
      </c>
      <c r="AM6" s="1">
        <v>0</v>
      </c>
    </row>
    <row r="7" spans="1:39" x14ac:dyDescent="0.25">
      <c r="A7" s="1" t="s">
        <v>88</v>
      </c>
      <c r="B7" s="1">
        <f t="shared" si="1"/>
        <v>6</v>
      </c>
      <c r="C7" s="1" t="s">
        <v>44</v>
      </c>
      <c r="D7" s="1" t="s">
        <v>4</v>
      </c>
      <c r="E7" s="1" t="s">
        <v>74</v>
      </c>
      <c r="F7" s="1">
        <v>68916</v>
      </c>
      <c r="G7" s="1">
        <v>11266</v>
      </c>
      <c r="H7" s="1" t="s">
        <v>3</v>
      </c>
      <c r="I7" s="1" t="s">
        <v>45</v>
      </c>
      <c r="J7" s="1" t="s">
        <v>45</v>
      </c>
      <c r="K7" s="2">
        <f>'Enron Direct GD'!A12</f>
        <v>37316</v>
      </c>
      <c r="L7" s="1">
        <v>0</v>
      </c>
      <c r="M7" s="1" t="s">
        <v>45</v>
      </c>
      <c r="N7" s="1" t="s">
        <v>45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 t="s">
        <v>45</v>
      </c>
      <c r="U7" s="1" t="s">
        <v>84</v>
      </c>
      <c r="V7" s="1" t="s">
        <v>45</v>
      </c>
      <c r="W7" s="1" t="s">
        <v>0</v>
      </c>
      <c r="X7" s="1" t="s">
        <v>45</v>
      </c>
      <c r="Y7" s="1" t="s">
        <v>46</v>
      </c>
      <c r="Z7" s="1" t="s">
        <v>47</v>
      </c>
      <c r="AA7" s="1" t="s">
        <v>45</v>
      </c>
      <c r="AB7" s="1" t="s">
        <v>5</v>
      </c>
      <c r="AC7" s="5">
        <f>'Enron Direct GD'!C35</f>
        <v>0</v>
      </c>
      <c r="AD7" s="5">
        <f t="shared" si="0"/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 t="s">
        <v>45</v>
      </c>
      <c r="AK7" s="1">
        <v>0</v>
      </c>
      <c r="AL7" s="1">
        <v>0</v>
      </c>
      <c r="AM7" s="1">
        <v>0</v>
      </c>
    </row>
    <row r="8" spans="1:39" x14ac:dyDescent="0.25">
      <c r="A8" s="1" t="s">
        <v>89</v>
      </c>
      <c r="B8" s="1" t="e">
        <f>#REF!+1</f>
        <v>#REF!</v>
      </c>
      <c r="C8" s="1" t="s">
        <v>44</v>
      </c>
      <c r="D8" s="1" t="s">
        <v>4</v>
      </c>
      <c r="E8" s="1" t="s">
        <v>2</v>
      </c>
      <c r="F8" s="1">
        <v>68916</v>
      </c>
      <c r="G8" s="1">
        <v>11266</v>
      </c>
      <c r="H8" s="1" t="s">
        <v>3</v>
      </c>
      <c r="I8" s="1" t="s">
        <v>45</v>
      </c>
      <c r="J8" s="1" t="s">
        <v>45</v>
      </c>
      <c r="K8" s="2">
        <f>+'Enron Direct GD'!A7</f>
        <v>37165</v>
      </c>
      <c r="L8" s="1">
        <v>0</v>
      </c>
      <c r="M8" s="1" t="s">
        <v>45</v>
      </c>
      <c r="N8" s="1" t="s">
        <v>45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 t="s">
        <v>45</v>
      </c>
      <c r="U8" s="1" t="s">
        <v>0</v>
      </c>
      <c r="V8" s="1" t="s">
        <v>45</v>
      </c>
      <c r="W8" s="1" t="s">
        <v>0</v>
      </c>
      <c r="X8" s="1" t="s">
        <v>45</v>
      </c>
      <c r="Y8" s="1" t="s">
        <v>46</v>
      </c>
      <c r="Z8" s="1" t="s">
        <v>47</v>
      </c>
      <c r="AA8" s="1" t="s">
        <v>45</v>
      </c>
      <c r="AB8" s="1" t="s">
        <v>2</v>
      </c>
      <c r="AC8" s="5">
        <f>+'Enron Direct GD'!J30</f>
        <v>0</v>
      </c>
      <c r="AD8" s="5">
        <f t="shared" ref="AD8:AD19" si="2">+AC8</f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 t="s">
        <v>45</v>
      </c>
      <c r="AK8" s="1">
        <v>0</v>
      </c>
      <c r="AL8" s="1">
        <v>0</v>
      </c>
      <c r="AM8" s="1">
        <v>0</v>
      </c>
    </row>
    <row r="9" spans="1:39" x14ac:dyDescent="0.25">
      <c r="A9" s="1" t="s">
        <v>89</v>
      </c>
      <c r="B9" s="1" t="e">
        <f t="shared" si="1"/>
        <v>#REF!</v>
      </c>
      <c r="C9" s="1" t="s">
        <v>44</v>
      </c>
      <c r="D9" s="1" t="s">
        <v>4</v>
      </c>
      <c r="E9" s="1" t="s">
        <v>2</v>
      </c>
      <c r="F9" s="1">
        <v>68916</v>
      </c>
      <c r="G9" s="1">
        <v>11266</v>
      </c>
      <c r="H9" s="1" t="s">
        <v>3</v>
      </c>
      <c r="I9" s="1" t="s">
        <v>45</v>
      </c>
      <c r="J9" s="1" t="s">
        <v>45</v>
      </c>
      <c r="K9" s="2">
        <f>+'Enron Direct GD'!A8</f>
        <v>37196</v>
      </c>
      <c r="L9" s="1">
        <v>0</v>
      </c>
      <c r="M9" s="1" t="s">
        <v>45</v>
      </c>
      <c r="N9" s="1" t="s">
        <v>45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 t="s">
        <v>45</v>
      </c>
      <c r="U9" s="1" t="s">
        <v>0</v>
      </c>
      <c r="V9" s="1" t="s">
        <v>45</v>
      </c>
      <c r="W9" s="1" t="s">
        <v>0</v>
      </c>
      <c r="X9" s="1" t="s">
        <v>45</v>
      </c>
      <c r="Y9" s="1" t="s">
        <v>46</v>
      </c>
      <c r="Z9" s="1" t="s">
        <v>47</v>
      </c>
      <c r="AA9" s="1" t="s">
        <v>45</v>
      </c>
      <c r="AB9" s="1" t="s">
        <v>2</v>
      </c>
      <c r="AC9" s="5">
        <f>+'Enron Direct GD'!J31</f>
        <v>-165103.60434621177</v>
      </c>
      <c r="AD9" s="5">
        <f t="shared" si="2"/>
        <v>-165103.60434621177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 t="s">
        <v>45</v>
      </c>
      <c r="AK9" s="1">
        <v>0</v>
      </c>
      <c r="AL9" s="1">
        <v>0</v>
      </c>
      <c r="AM9" s="1">
        <v>0</v>
      </c>
    </row>
    <row r="10" spans="1:39" x14ac:dyDescent="0.25">
      <c r="A10" s="1" t="s">
        <v>89</v>
      </c>
      <c r="B10" s="1" t="e">
        <f t="shared" si="1"/>
        <v>#REF!</v>
      </c>
      <c r="C10" s="1" t="s">
        <v>44</v>
      </c>
      <c r="D10" s="1" t="s">
        <v>4</v>
      </c>
      <c r="E10" s="1" t="s">
        <v>2</v>
      </c>
      <c r="F10" s="1">
        <v>68916</v>
      </c>
      <c r="G10" s="1">
        <v>11266</v>
      </c>
      <c r="H10" s="1" t="s">
        <v>3</v>
      </c>
      <c r="I10" s="1" t="s">
        <v>45</v>
      </c>
      <c r="J10" s="1" t="s">
        <v>45</v>
      </c>
      <c r="K10" s="2">
        <f>+'Enron Direct GD'!A9</f>
        <v>37226</v>
      </c>
      <c r="L10" s="1">
        <v>0</v>
      </c>
      <c r="M10" s="1" t="s">
        <v>45</v>
      </c>
      <c r="N10" s="1" t="s">
        <v>45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 t="s">
        <v>45</v>
      </c>
      <c r="U10" s="1" t="s">
        <v>0</v>
      </c>
      <c r="V10" s="1" t="s">
        <v>45</v>
      </c>
      <c r="W10" s="1" t="s">
        <v>0</v>
      </c>
      <c r="X10" s="1" t="s">
        <v>45</v>
      </c>
      <c r="Y10" s="1" t="s">
        <v>46</v>
      </c>
      <c r="Z10" s="1" t="s">
        <v>47</v>
      </c>
      <c r="AA10" s="1" t="s">
        <v>45</v>
      </c>
      <c r="AB10" s="1" t="s">
        <v>2</v>
      </c>
      <c r="AC10" s="5">
        <f>+'Enron Direct GD'!J32</f>
        <v>0</v>
      </c>
      <c r="AD10" s="5">
        <f t="shared" si="2"/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 t="s">
        <v>45</v>
      </c>
      <c r="AK10" s="1">
        <v>0</v>
      </c>
      <c r="AL10" s="1">
        <v>0</v>
      </c>
      <c r="AM10" s="1">
        <v>0</v>
      </c>
    </row>
    <row r="11" spans="1:39" x14ac:dyDescent="0.25">
      <c r="A11" s="1" t="s">
        <v>89</v>
      </c>
      <c r="B11" s="1" t="e">
        <f t="shared" si="1"/>
        <v>#REF!</v>
      </c>
      <c r="C11" s="1" t="s">
        <v>44</v>
      </c>
      <c r="D11" s="1" t="s">
        <v>4</v>
      </c>
      <c r="E11" s="1" t="s">
        <v>2</v>
      </c>
      <c r="F11" s="1">
        <v>68916</v>
      </c>
      <c r="G11" s="1">
        <v>11266</v>
      </c>
      <c r="H11" s="1" t="s">
        <v>3</v>
      </c>
      <c r="I11" s="1" t="s">
        <v>45</v>
      </c>
      <c r="J11" s="1" t="s">
        <v>45</v>
      </c>
      <c r="K11" s="2">
        <f>+'Enron Direct GD'!A10</f>
        <v>37257</v>
      </c>
      <c r="L11" s="1">
        <v>0</v>
      </c>
      <c r="M11" s="1" t="s">
        <v>45</v>
      </c>
      <c r="N11" s="1" t="s">
        <v>45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 t="s">
        <v>45</v>
      </c>
      <c r="U11" s="1" t="s">
        <v>0</v>
      </c>
      <c r="V11" s="1" t="s">
        <v>45</v>
      </c>
      <c r="W11" s="1" t="s">
        <v>0</v>
      </c>
      <c r="X11" s="1" t="s">
        <v>45</v>
      </c>
      <c r="Y11" s="1" t="s">
        <v>46</v>
      </c>
      <c r="Z11" s="1" t="s">
        <v>47</v>
      </c>
      <c r="AA11" s="1" t="s">
        <v>45</v>
      </c>
      <c r="AB11" s="1" t="s">
        <v>2</v>
      </c>
      <c r="AC11" s="5">
        <f>+'Enron Direct GD'!J33</f>
        <v>0</v>
      </c>
      <c r="AD11" s="5">
        <f t="shared" si="2"/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 t="s">
        <v>45</v>
      </c>
      <c r="AK11" s="1">
        <v>0</v>
      </c>
      <c r="AL11" s="1">
        <v>0</v>
      </c>
      <c r="AM11" s="1">
        <v>0</v>
      </c>
    </row>
    <row r="12" spans="1:39" x14ac:dyDescent="0.25">
      <c r="A12" s="1" t="s">
        <v>89</v>
      </c>
      <c r="B12" s="1" t="e">
        <f t="shared" si="1"/>
        <v>#REF!</v>
      </c>
      <c r="C12" s="1" t="s">
        <v>44</v>
      </c>
      <c r="D12" s="1" t="s">
        <v>4</v>
      </c>
      <c r="E12" s="1" t="s">
        <v>2</v>
      </c>
      <c r="F12" s="1">
        <v>68916</v>
      </c>
      <c r="G12" s="1">
        <v>11266</v>
      </c>
      <c r="H12" s="1" t="s">
        <v>3</v>
      </c>
      <c r="I12" s="1" t="s">
        <v>45</v>
      </c>
      <c r="J12" s="1" t="s">
        <v>45</v>
      </c>
      <c r="K12" s="2">
        <f>+'Enron Direct GD'!A11</f>
        <v>37288</v>
      </c>
      <c r="L12" s="1">
        <v>0</v>
      </c>
      <c r="M12" s="1" t="s">
        <v>45</v>
      </c>
      <c r="N12" s="1" t="s">
        <v>45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 t="s">
        <v>45</v>
      </c>
      <c r="U12" s="1" t="s">
        <v>0</v>
      </c>
      <c r="V12" s="1" t="s">
        <v>45</v>
      </c>
      <c r="W12" s="1" t="s">
        <v>0</v>
      </c>
      <c r="X12" s="1" t="s">
        <v>45</v>
      </c>
      <c r="Y12" s="1" t="s">
        <v>46</v>
      </c>
      <c r="Z12" s="1" t="s">
        <v>47</v>
      </c>
      <c r="AA12" s="1" t="s">
        <v>45</v>
      </c>
      <c r="AB12" s="1" t="s">
        <v>2</v>
      </c>
      <c r="AC12" s="5">
        <f>+'Enron Direct GD'!J34</f>
        <v>0</v>
      </c>
      <c r="AD12" s="5">
        <f t="shared" si="2"/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 t="s">
        <v>45</v>
      </c>
      <c r="AK12" s="1">
        <v>0</v>
      </c>
      <c r="AL12" s="1">
        <v>0</v>
      </c>
      <c r="AM12" s="1">
        <v>0</v>
      </c>
    </row>
    <row r="13" spans="1:39" x14ac:dyDescent="0.25">
      <c r="A13" s="1" t="s">
        <v>89</v>
      </c>
      <c r="B13" s="1" t="e">
        <f t="shared" si="1"/>
        <v>#REF!</v>
      </c>
      <c r="C13" s="1" t="s">
        <v>44</v>
      </c>
      <c r="D13" s="1" t="s">
        <v>4</v>
      </c>
      <c r="E13" s="1" t="s">
        <v>2</v>
      </c>
      <c r="F13" s="1">
        <v>68916</v>
      </c>
      <c r="G13" s="1">
        <v>11266</v>
      </c>
      <c r="H13" s="1" t="s">
        <v>3</v>
      </c>
      <c r="I13" s="1" t="s">
        <v>45</v>
      </c>
      <c r="J13" s="1" t="s">
        <v>45</v>
      </c>
      <c r="K13" s="2">
        <f>+'Enron Direct GD'!A12</f>
        <v>37316</v>
      </c>
      <c r="L13" s="1">
        <v>0</v>
      </c>
      <c r="M13" s="1" t="s">
        <v>45</v>
      </c>
      <c r="N13" s="1" t="s">
        <v>45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 t="s">
        <v>45</v>
      </c>
      <c r="U13" s="1" t="s">
        <v>0</v>
      </c>
      <c r="V13" s="1" t="s">
        <v>45</v>
      </c>
      <c r="W13" s="1" t="s">
        <v>0</v>
      </c>
      <c r="X13" s="1" t="s">
        <v>45</v>
      </c>
      <c r="Y13" s="1" t="s">
        <v>46</v>
      </c>
      <c r="Z13" s="1" t="s">
        <v>47</v>
      </c>
      <c r="AA13" s="1" t="s">
        <v>45</v>
      </c>
      <c r="AB13" s="1" t="s">
        <v>2</v>
      </c>
      <c r="AC13" s="5">
        <f>+'Enron Direct GD'!J35</f>
        <v>0</v>
      </c>
      <c r="AD13" s="5">
        <f t="shared" si="2"/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 t="s">
        <v>45</v>
      </c>
      <c r="AK13" s="1">
        <v>0</v>
      </c>
      <c r="AL13" s="1">
        <v>0</v>
      </c>
      <c r="AM13" s="1">
        <v>0</v>
      </c>
    </row>
    <row r="14" spans="1:39" x14ac:dyDescent="0.25">
      <c r="A14" s="1" t="s">
        <v>90</v>
      </c>
      <c r="B14" s="1" t="e">
        <f>#REF!+1</f>
        <v>#REF!</v>
      </c>
      <c r="C14" s="1" t="s">
        <v>44</v>
      </c>
      <c r="D14" s="1" t="s">
        <v>4</v>
      </c>
      <c r="E14" s="1" t="s">
        <v>74</v>
      </c>
      <c r="F14" s="1">
        <v>68916</v>
      </c>
      <c r="G14" s="1">
        <v>11266</v>
      </c>
      <c r="H14" s="1" t="s">
        <v>3</v>
      </c>
      <c r="I14" s="1" t="s">
        <v>45</v>
      </c>
      <c r="J14" s="1" t="s">
        <v>45</v>
      </c>
      <c r="K14" s="2">
        <f>+'Enron Direct GD'!$A$7</f>
        <v>37165</v>
      </c>
      <c r="L14" s="1">
        <v>0</v>
      </c>
      <c r="M14" s="1" t="s">
        <v>45</v>
      </c>
      <c r="N14" s="1" t="s">
        <v>45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 t="s">
        <v>45</v>
      </c>
      <c r="U14" s="1" t="s">
        <v>87</v>
      </c>
      <c r="V14" s="1" t="s">
        <v>45</v>
      </c>
      <c r="W14" s="1" t="s">
        <v>0</v>
      </c>
      <c r="X14" s="1" t="s">
        <v>45</v>
      </c>
      <c r="Y14" s="1" t="s">
        <v>46</v>
      </c>
      <c r="Z14" s="1" t="s">
        <v>47</v>
      </c>
      <c r="AA14" s="1" t="s">
        <v>45</v>
      </c>
      <c r="AB14" s="1" t="s">
        <v>78</v>
      </c>
      <c r="AC14" s="5">
        <f>+'Enron Direct GD'!B30</f>
        <v>170607.05782441879</v>
      </c>
      <c r="AD14" s="5">
        <f t="shared" si="2"/>
        <v>170607.05782441879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 t="s">
        <v>45</v>
      </c>
      <c r="AK14" s="1">
        <v>0</v>
      </c>
      <c r="AL14" s="1">
        <v>0</v>
      </c>
      <c r="AM14" s="1">
        <v>0</v>
      </c>
    </row>
    <row r="15" spans="1:39" x14ac:dyDescent="0.25">
      <c r="A15" s="1" t="s">
        <v>90</v>
      </c>
      <c r="B15" s="1" t="e">
        <f t="shared" si="1"/>
        <v>#REF!</v>
      </c>
      <c r="C15" s="1" t="s">
        <v>44</v>
      </c>
      <c r="D15" s="1" t="s">
        <v>4</v>
      </c>
      <c r="E15" s="1" t="s">
        <v>74</v>
      </c>
      <c r="F15" s="1">
        <v>68916</v>
      </c>
      <c r="G15" s="1">
        <v>11266</v>
      </c>
      <c r="H15" s="1" t="s">
        <v>3</v>
      </c>
      <c r="I15" s="1" t="s">
        <v>45</v>
      </c>
      <c r="J15" s="1" t="s">
        <v>45</v>
      </c>
      <c r="K15" s="2">
        <f>+'Enron Direct GD'!$A$8</f>
        <v>37196</v>
      </c>
      <c r="L15" s="1">
        <v>0</v>
      </c>
      <c r="M15" s="1" t="s">
        <v>45</v>
      </c>
      <c r="N15" s="1" t="s">
        <v>45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 t="s">
        <v>45</v>
      </c>
      <c r="U15" s="1" t="s">
        <v>87</v>
      </c>
      <c r="V15" s="1" t="s">
        <v>45</v>
      </c>
      <c r="W15" s="1" t="s">
        <v>0</v>
      </c>
      <c r="X15" s="1" t="s">
        <v>45</v>
      </c>
      <c r="Y15" s="1" t="s">
        <v>46</v>
      </c>
      <c r="Z15" s="1" t="s">
        <v>47</v>
      </c>
      <c r="AA15" s="1" t="s">
        <v>45</v>
      </c>
      <c r="AB15" s="1" t="s">
        <v>78</v>
      </c>
      <c r="AC15" s="5">
        <f>+'Enron Direct GD'!B31</f>
        <v>284345.09637403133</v>
      </c>
      <c r="AD15" s="5">
        <f t="shared" si="2"/>
        <v>284345.09637403133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 t="s">
        <v>45</v>
      </c>
      <c r="AK15" s="1">
        <v>0</v>
      </c>
      <c r="AL15" s="1">
        <v>0</v>
      </c>
      <c r="AM15" s="1">
        <v>0</v>
      </c>
    </row>
    <row r="16" spans="1:39" x14ac:dyDescent="0.25">
      <c r="A16" s="1" t="s">
        <v>90</v>
      </c>
      <c r="B16" s="1" t="e">
        <f>B15+1</f>
        <v>#REF!</v>
      </c>
      <c r="C16" s="1" t="s">
        <v>44</v>
      </c>
      <c r="D16" s="1" t="s">
        <v>4</v>
      </c>
      <c r="E16" s="1" t="s">
        <v>74</v>
      </c>
      <c r="F16" s="1">
        <v>68916</v>
      </c>
      <c r="G16" s="1">
        <v>11266</v>
      </c>
      <c r="H16" s="1" t="s">
        <v>3</v>
      </c>
      <c r="I16" s="1" t="s">
        <v>45</v>
      </c>
      <c r="J16" s="1" t="s">
        <v>45</v>
      </c>
      <c r="K16" s="2">
        <f>+'Enron Direct GD'!$A$9</f>
        <v>37226</v>
      </c>
      <c r="L16" s="1">
        <v>0</v>
      </c>
      <c r="M16" s="1" t="s">
        <v>45</v>
      </c>
      <c r="N16" s="1" t="s">
        <v>45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 t="s">
        <v>45</v>
      </c>
      <c r="U16" s="1" t="s">
        <v>87</v>
      </c>
      <c r="V16" s="1" t="s">
        <v>45</v>
      </c>
      <c r="W16" s="1" t="s">
        <v>0</v>
      </c>
      <c r="X16" s="1" t="s">
        <v>45</v>
      </c>
      <c r="Y16" s="1" t="s">
        <v>46</v>
      </c>
      <c r="Z16" s="1" t="s">
        <v>47</v>
      </c>
      <c r="AA16" s="1" t="s">
        <v>45</v>
      </c>
      <c r="AB16" s="1" t="s">
        <v>78</v>
      </c>
      <c r="AC16" s="5">
        <f>+'Enron Direct GD'!B32</f>
        <v>0</v>
      </c>
      <c r="AD16" s="5">
        <f t="shared" si="2"/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 t="s">
        <v>45</v>
      </c>
      <c r="AK16" s="1">
        <v>0</v>
      </c>
      <c r="AL16" s="1">
        <v>0</v>
      </c>
      <c r="AM16" s="1">
        <v>0</v>
      </c>
    </row>
    <row r="17" spans="1:39" x14ac:dyDescent="0.25">
      <c r="A17" s="1" t="s">
        <v>90</v>
      </c>
      <c r="B17" s="1" t="e">
        <f>B16+1</f>
        <v>#REF!</v>
      </c>
      <c r="C17" s="1" t="s">
        <v>44</v>
      </c>
      <c r="D17" s="1" t="s">
        <v>4</v>
      </c>
      <c r="E17" s="1" t="s">
        <v>74</v>
      </c>
      <c r="F17" s="1">
        <v>68916</v>
      </c>
      <c r="G17" s="1">
        <v>11266</v>
      </c>
      <c r="H17" s="1" t="s">
        <v>3</v>
      </c>
      <c r="I17" s="1" t="s">
        <v>45</v>
      </c>
      <c r="J17" s="1" t="s">
        <v>45</v>
      </c>
      <c r="K17" s="2">
        <f>+'Enron Direct GD'!$A$10</f>
        <v>37257</v>
      </c>
      <c r="L17" s="1">
        <v>0</v>
      </c>
      <c r="M17" s="1" t="s">
        <v>45</v>
      </c>
      <c r="N17" s="1" t="s">
        <v>45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 t="s">
        <v>45</v>
      </c>
      <c r="U17" s="1" t="s">
        <v>87</v>
      </c>
      <c r="V17" s="1" t="s">
        <v>45</v>
      </c>
      <c r="W17" s="1" t="s">
        <v>0</v>
      </c>
      <c r="X17" s="1" t="s">
        <v>45</v>
      </c>
      <c r="Y17" s="1" t="s">
        <v>46</v>
      </c>
      <c r="Z17" s="1" t="s">
        <v>47</v>
      </c>
      <c r="AA17" s="1" t="s">
        <v>45</v>
      </c>
      <c r="AB17" s="1" t="s">
        <v>78</v>
      </c>
      <c r="AC17" s="5">
        <f>+'Enron Direct GD'!B33</f>
        <v>0</v>
      </c>
      <c r="AD17" s="5">
        <f t="shared" si="2"/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 t="s">
        <v>45</v>
      </c>
      <c r="AK17" s="1">
        <v>0</v>
      </c>
      <c r="AL17" s="1">
        <v>0</v>
      </c>
      <c r="AM17" s="1">
        <v>0</v>
      </c>
    </row>
    <row r="18" spans="1:39" x14ac:dyDescent="0.25">
      <c r="A18" s="1" t="s">
        <v>90</v>
      </c>
      <c r="B18" s="1" t="e">
        <f>B17+1</f>
        <v>#REF!</v>
      </c>
      <c r="C18" s="1" t="s">
        <v>44</v>
      </c>
      <c r="D18" s="1" t="s">
        <v>4</v>
      </c>
      <c r="E18" s="1" t="s">
        <v>74</v>
      </c>
      <c r="F18" s="1">
        <v>68916</v>
      </c>
      <c r="G18" s="1">
        <v>11266</v>
      </c>
      <c r="H18" s="1" t="s">
        <v>3</v>
      </c>
      <c r="I18" s="1" t="s">
        <v>45</v>
      </c>
      <c r="J18" s="1" t="s">
        <v>45</v>
      </c>
      <c r="K18" s="2">
        <f>+'Enron Direct GD'!$A$11</f>
        <v>37288</v>
      </c>
      <c r="L18" s="1">
        <v>0</v>
      </c>
      <c r="M18" s="1" t="s">
        <v>45</v>
      </c>
      <c r="N18" s="1" t="s">
        <v>45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 t="s">
        <v>45</v>
      </c>
      <c r="U18" s="1" t="s">
        <v>87</v>
      </c>
      <c r="V18" s="1" t="s">
        <v>45</v>
      </c>
      <c r="W18" s="1" t="s">
        <v>0</v>
      </c>
      <c r="X18" s="1" t="s">
        <v>45</v>
      </c>
      <c r="Y18" s="1" t="s">
        <v>46</v>
      </c>
      <c r="Z18" s="1" t="s">
        <v>47</v>
      </c>
      <c r="AA18" s="1" t="s">
        <v>45</v>
      </c>
      <c r="AB18" s="1" t="s">
        <v>78</v>
      </c>
      <c r="AC18" s="5">
        <f>+'Enron Direct GD'!B34</f>
        <v>0</v>
      </c>
      <c r="AD18" s="5">
        <f t="shared" si="2"/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 t="s">
        <v>45</v>
      </c>
      <c r="AK18" s="1">
        <v>0</v>
      </c>
      <c r="AL18" s="1">
        <v>0</v>
      </c>
      <c r="AM18" s="1">
        <v>0</v>
      </c>
    </row>
    <row r="19" spans="1:39" x14ac:dyDescent="0.25">
      <c r="A19" s="1" t="s">
        <v>90</v>
      </c>
      <c r="B19" s="1" t="e">
        <f>B18+1</f>
        <v>#REF!</v>
      </c>
      <c r="C19" s="1" t="s">
        <v>44</v>
      </c>
      <c r="D19" s="1" t="s">
        <v>4</v>
      </c>
      <c r="E19" s="1" t="s">
        <v>74</v>
      </c>
      <c r="F19" s="1">
        <v>68916</v>
      </c>
      <c r="G19" s="1">
        <v>11266</v>
      </c>
      <c r="H19" s="1" t="s">
        <v>3</v>
      </c>
      <c r="I19" s="1" t="s">
        <v>45</v>
      </c>
      <c r="J19" s="1" t="s">
        <v>45</v>
      </c>
      <c r="K19" s="2">
        <f>+'Enron Direct GD'!$A$12</f>
        <v>37316</v>
      </c>
      <c r="L19" s="1">
        <v>0</v>
      </c>
      <c r="M19" s="1" t="s">
        <v>45</v>
      </c>
      <c r="N19" s="1" t="s">
        <v>45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 t="s">
        <v>45</v>
      </c>
      <c r="U19" s="1" t="s">
        <v>87</v>
      </c>
      <c r="V19" s="1" t="s">
        <v>45</v>
      </c>
      <c r="W19" s="1" t="s">
        <v>0</v>
      </c>
      <c r="X19" s="1" t="s">
        <v>45</v>
      </c>
      <c r="Y19" s="1" t="s">
        <v>46</v>
      </c>
      <c r="Z19" s="1" t="s">
        <v>47</v>
      </c>
      <c r="AA19" s="1" t="s">
        <v>45</v>
      </c>
      <c r="AB19" s="1" t="s">
        <v>78</v>
      </c>
      <c r="AC19" s="5">
        <f>+'Enron Direct GD'!B35</f>
        <v>0</v>
      </c>
      <c r="AD19" s="5">
        <f t="shared" si="2"/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 t="s">
        <v>45</v>
      </c>
      <c r="AK19" s="1">
        <v>0</v>
      </c>
      <c r="AL19" s="1">
        <v>0</v>
      </c>
      <c r="AM19" s="1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X41"/>
  <sheetViews>
    <sheetView topLeftCell="A7" workbookViewId="0">
      <selection activeCell="B31" sqref="B31"/>
    </sheetView>
  </sheetViews>
  <sheetFormatPr defaultColWidth="9.109375" defaultRowHeight="13.2" x14ac:dyDescent="0.25"/>
  <cols>
    <col min="1" max="1" width="10" style="3" customWidth="1"/>
    <col min="2" max="2" width="10.88671875" style="3" bestFit="1" customWidth="1"/>
    <col min="3" max="3" width="11.88671875" style="3" bestFit="1" customWidth="1"/>
    <col min="4" max="4" width="10.44140625" style="3" customWidth="1"/>
    <col min="5" max="5" width="10.88671875" style="3" bestFit="1" customWidth="1"/>
    <col min="6" max="6" width="10.109375" style="3" customWidth="1"/>
    <col min="7" max="7" width="12.6640625" style="3" customWidth="1"/>
    <col min="8" max="9" width="15" style="3" customWidth="1"/>
    <col min="10" max="10" width="11.88671875" style="3" bestFit="1" customWidth="1"/>
    <col min="11" max="11" width="42.5546875" style="3" customWidth="1"/>
    <col min="12" max="16384" width="9.109375" style="3"/>
  </cols>
  <sheetData>
    <row r="1" spans="1:232" ht="16.2" thickBot="1" x14ac:dyDescent="0.35">
      <c r="A1" s="8" t="s">
        <v>86</v>
      </c>
      <c r="F1" s="23" t="s">
        <v>56</v>
      </c>
      <c r="G1" s="22"/>
      <c r="H1" s="59">
        <v>37176</v>
      </c>
    </row>
    <row r="2" spans="1:232" ht="13.8" thickBot="1" x14ac:dyDescent="0.3">
      <c r="A2" s="34" t="s">
        <v>79</v>
      </c>
      <c r="F2" s="24" t="s">
        <v>57</v>
      </c>
      <c r="G2" s="25"/>
      <c r="H2" s="58">
        <v>37195</v>
      </c>
    </row>
    <row r="3" spans="1:232" ht="13.8" thickBot="1" x14ac:dyDescent="0.3">
      <c r="A3" s="9"/>
      <c r="F3" s="24" t="s">
        <v>58</v>
      </c>
      <c r="G3" s="25"/>
      <c r="H3" s="26">
        <v>31</v>
      </c>
    </row>
    <row r="4" spans="1:232" ht="13.8" thickBot="1" x14ac:dyDescent="0.3"/>
    <row r="5" spans="1:232" ht="13.8" thickBot="1" x14ac:dyDescent="0.3">
      <c r="A5" s="19" t="s">
        <v>60</v>
      </c>
      <c r="B5" s="20"/>
      <c r="C5" s="20"/>
      <c r="D5" s="20"/>
      <c r="E5" s="20"/>
      <c r="F5" s="20"/>
      <c r="G5" s="20"/>
      <c r="H5" s="21"/>
      <c r="K5" s="50" t="s">
        <v>67</v>
      </c>
    </row>
    <row r="6" spans="1:232" ht="13.8" thickBot="1" x14ac:dyDescent="0.3">
      <c r="A6" s="54"/>
      <c r="B6" s="11" t="s">
        <v>48</v>
      </c>
      <c r="C6" s="11" t="s">
        <v>83</v>
      </c>
      <c r="D6" s="12"/>
      <c r="E6" s="11"/>
      <c r="F6" s="12"/>
      <c r="G6" s="12"/>
      <c r="H6" s="10"/>
      <c r="K6" s="51" t="s">
        <v>68</v>
      </c>
    </row>
    <row r="7" spans="1:232" x14ac:dyDescent="0.25">
      <c r="A7" s="6">
        <v>37165</v>
      </c>
      <c r="B7" s="66">
        <v>10000</v>
      </c>
      <c r="C7" s="66">
        <v>0</v>
      </c>
      <c r="D7" s="67"/>
      <c r="E7" s="67"/>
      <c r="F7" s="67"/>
      <c r="G7" s="67"/>
      <c r="H7" s="68"/>
      <c r="I7" s="16" t="s">
        <v>51</v>
      </c>
      <c r="K7" s="51" t="s">
        <v>69</v>
      </c>
    </row>
    <row r="8" spans="1:232" x14ac:dyDescent="0.25">
      <c r="A8" s="6">
        <v>37196</v>
      </c>
      <c r="B8" s="66">
        <v>300000</v>
      </c>
      <c r="C8" s="66">
        <v>-300000</v>
      </c>
      <c r="D8" s="7"/>
      <c r="E8" s="7"/>
      <c r="F8" s="7"/>
      <c r="G8" s="7"/>
      <c r="H8" s="60"/>
      <c r="I8" s="17" t="s">
        <v>50</v>
      </c>
      <c r="K8" s="51" t="s">
        <v>70</v>
      </c>
    </row>
    <row r="9" spans="1:232" x14ac:dyDescent="0.25">
      <c r="A9" s="6">
        <v>37226</v>
      </c>
      <c r="B9" s="66"/>
      <c r="C9" s="66"/>
      <c r="D9" s="7"/>
      <c r="E9" s="7"/>
      <c r="F9" s="7"/>
      <c r="G9" s="7"/>
      <c r="H9" s="60"/>
      <c r="I9" s="17" t="s">
        <v>50</v>
      </c>
      <c r="J9" s="13"/>
      <c r="K9" s="52" t="s">
        <v>71</v>
      </c>
      <c r="L9" s="13"/>
      <c r="M9" s="13"/>
      <c r="N9" s="14"/>
      <c r="O9" s="13"/>
      <c r="P9" s="13"/>
      <c r="Q9" s="13"/>
      <c r="R9" s="14"/>
      <c r="S9" s="13"/>
      <c r="T9" s="13"/>
      <c r="U9" s="13"/>
      <c r="V9" s="14"/>
      <c r="W9" s="13"/>
      <c r="X9" s="13"/>
      <c r="Y9" s="13"/>
      <c r="Z9" s="14"/>
      <c r="AA9" s="13"/>
      <c r="AB9" s="13"/>
      <c r="AC9" s="13"/>
      <c r="AD9" s="14"/>
      <c r="AE9" s="13"/>
      <c r="AF9" s="13"/>
      <c r="AG9" s="13"/>
      <c r="AH9" s="14"/>
      <c r="AI9" s="13"/>
      <c r="AJ9" s="13"/>
      <c r="AK9" s="13"/>
      <c r="AL9" s="14"/>
      <c r="AM9" s="13"/>
      <c r="AN9" s="13"/>
      <c r="AO9" s="13"/>
      <c r="AP9" s="14"/>
      <c r="AQ9" s="13"/>
      <c r="AR9" s="13"/>
      <c r="AS9" s="13"/>
      <c r="AT9" s="14"/>
      <c r="AU9" s="13"/>
      <c r="AV9" s="13"/>
      <c r="AW9" s="13"/>
      <c r="AX9" s="14"/>
      <c r="AY9" s="13"/>
      <c r="AZ9" s="13"/>
      <c r="BA9" s="13"/>
      <c r="BB9" s="14"/>
      <c r="BC9" s="13"/>
      <c r="BD9" s="13"/>
      <c r="BE9" s="13"/>
      <c r="BF9" s="14"/>
      <c r="BG9" s="13"/>
      <c r="BH9" s="13"/>
      <c r="BI9" s="13"/>
      <c r="BJ9" s="14"/>
      <c r="BK9" s="13"/>
      <c r="BL9" s="13"/>
      <c r="BM9" s="13"/>
      <c r="BN9" s="14"/>
      <c r="BO9" s="13"/>
      <c r="BP9" s="13"/>
      <c r="BQ9" s="13"/>
      <c r="BR9" s="14"/>
      <c r="BS9" s="13"/>
      <c r="BT9" s="13"/>
      <c r="BU9" s="13"/>
      <c r="BV9" s="14"/>
      <c r="BW9" s="13"/>
      <c r="BX9" s="13"/>
      <c r="BY9" s="13"/>
      <c r="BZ9" s="14"/>
      <c r="CA9" s="13"/>
      <c r="CB9" s="13"/>
      <c r="CC9" s="13"/>
      <c r="CD9" s="14"/>
      <c r="CE9" s="13"/>
      <c r="CF9" s="13"/>
      <c r="CG9" s="13"/>
      <c r="CH9" s="14"/>
      <c r="CI9" s="13"/>
      <c r="CJ9" s="13"/>
      <c r="CK9" s="13"/>
      <c r="CL9" s="14"/>
      <c r="CM9" s="13"/>
      <c r="CN9" s="13"/>
      <c r="CO9" s="13"/>
      <c r="CP9" s="14"/>
      <c r="CQ9" s="13"/>
      <c r="CR9" s="13"/>
      <c r="CS9" s="13"/>
      <c r="CT9" s="14"/>
      <c r="CU9" s="13"/>
      <c r="CV9" s="13"/>
      <c r="CW9" s="13"/>
      <c r="CX9" s="14"/>
      <c r="CY9" s="13"/>
      <c r="CZ9" s="13"/>
      <c r="DA9" s="13"/>
      <c r="DB9" s="14"/>
      <c r="DC9" s="13"/>
      <c r="DD9" s="13"/>
      <c r="DE9" s="13"/>
      <c r="DF9" s="14"/>
      <c r="DG9" s="13"/>
      <c r="DH9" s="13"/>
      <c r="DI9" s="13"/>
      <c r="DJ9" s="14"/>
      <c r="DK9" s="13"/>
      <c r="DL9" s="13"/>
      <c r="DM9" s="13"/>
      <c r="DN9" s="14"/>
      <c r="DO9" s="13"/>
      <c r="DP9" s="13"/>
      <c r="DQ9" s="13"/>
      <c r="DR9" s="14"/>
      <c r="DS9" s="13"/>
      <c r="DT9" s="13"/>
      <c r="DU9" s="13"/>
      <c r="DV9" s="14"/>
      <c r="DW9" s="13"/>
      <c r="DX9" s="13"/>
      <c r="DY9" s="13"/>
      <c r="DZ9" s="14"/>
      <c r="EA9" s="13"/>
      <c r="EB9" s="13"/>
      <c r="EC9" s="13"/>
      <c r="ED9" s="14"/>
      <c r="EE9" s="13"/>
      <c r="EF9" s="13"/>
      <c r="EG9" s="13"/>
      <c r="EH9" s="14"/>
      <c r="EI9" s="13"/>
      <c r="EJ9" s="13"/>
      <c r="EK9" s="13"/>
      <c r="EL9" s="14"/>
      <c r="EM9" s="13"/>
      <c r="EN9" s="13"/>
      <c r="EO9" s="13"/>
      <c r="EP9" s="14"/>
      <c r="EQ9" s="13"/>
      <c r="ER9" s="13"/>
      <c r="ES9" s="13"/>
      <c r="ET9" s="14"/>
      <c r="EU9" s="13"/>
      <c r="EV9" s="13"/>
      <c r="EW9" s="13"/>
      <c r="EX9" s="14"/>
      <c r="EY9" s="13"/>
      <c r="EZ9" s="13"/>
      <c r="FA9" s="13"/>
      <c r="FB9" s="14"/>
      <c r="FC9" s="13"/>
      <c r="FD9" s="13"/>
      <c r="FE9" s="13"/>
      <c r="FF9" s="14"/>
      <c r="FG9" s="13"/>
      <c r="FH9" s="13"/>
      <c r="FI9" s="13"/>
      <c r="FJ9" s="14"/>
      <c r="FK9" s="13"/>
      <c r="FL9" s="13"/>
      <c r="FM9" s="13"/>
      <c r="FN9" s="14"/>
      <c r="FO9" s="13"/>
      <c r="FP9" s="13"/>
      <c r="FQ9" s="13"/>
      <c r="FR9" s="14"/>
      <c r="FS9" s="13"/>
      <c r="FT9" s="13"/>
      <c r="FU9" s="13"/>
      <c r="FV9" s="14"/>
      <c r="FW9" s="13"/>
      <c r="FX9" s="13"/>
      <c r="FY9" s="13"/>
      <c r="FZ9" s="14"/>
      <c r="GA9" s="13"/>
      <c r="GB9" s="13"/>
      <c r="GC9" s="13"/>
      <c r="GD9" s="14"/>
      <c r="GE9" s="13"/>
      <c r="GF9" s="13"/>
      <c r="GG9" s="13"/>
      <c r="GH9" s="14"/>
      <c r="GI9" s="13"/>
      <c r="GJ9" s="13"/>
      <c r="GK9" s="13"/>
      <c r="GL9" s="14"/>
      <c r="GM9" s="13"/>
      <c r="GN9" s="13"/>
      <c r="GO9" s="13"/>
      <c r="GP9" s="14"/>
      <c r="GQ9" s="13"/>
      <c r="GR9" s="13"/>
      <c r="GS9" s="13"/>
      <c r="GT9" s="14"/>
      <c r="GU9" s="13"/>
      <c r="GV9" s="13"/>
      <c r="GW9" s="13"/>
      <c r="GX9" s="14"/>
      <c r="GY9" s="13"/>
      <c r="GZ9" s="13"/>
      <c r="HA9" s="13"/>
      <c r="HB9" s="14"/>
      <c r="HC9" s="13"/>
      <c r="HD9" s="13"/>
      <c r="HE9" s="13"/>
      <c r="HF9" s="14"/>
      <c r="HG9" s="13"/>
      <c r="HH9" s="13"/>
      <c r="HI9" s="13"/>
      <c r="HJ9" s="14"/>
      <c r="HK9" s="13"/>
      <c r="HL9" s="13"/>
      <c r="HM9" s="13"/>
      <c r="HN9" s="14"/>
      <c r="HO9" s="13"/>
      <c r="HP9" s="13"/>
      <c r="HQ9" s="13"/>
      <c r="HR9" s="14"/>
      <c r="HS9" s="13"/>
      <c r="HT9" s="13"/>
      <c r="HU9" s="13"/>
      <c r="HV9" s="14"/>
      <c r="HW9" s="13"/>
      <c r="HX9" s="13"/>
    </row>
    <row r="10" spans="1:232" x14ac:dyDescent="0.25">
      <c r="A10" s="6">
        <v>37257</v>
      </c>
      <c r="B10" s="66"/>
      <c r="C10" s="66"/>
      <c r="D10" s="7"/>
      <c r="E10" s="7"/>
      <c r="F10" s="7"/>
      <c r="G10" s="7"/>
      <c r="H10" s="60"/>
      <c r="I10" s="17" t="s">
        <v>50</v>
      </c>
      <c r="J10" s="13"/>
      <c r="K10" s="52" t="s">
        <v>72</v>
      </c>
      <c r="L10" s="13"/>
      <c r="M10" s="13"/>
      <c r="N10" s="14"/>
      <c r="O10" s="13"/>
      <c r="P10" s="13"/>
      <c r="Q10" s="13"/>
      <c r="R10" s="14"/>
      <c r="S10" s="13"/>
      <c r="T10" s="13"/>
      <c r="U10" s="13"/>
      <c r="V10" s="14"/>
      <c r="W10" s="13"/>
      <c r="X10" s="13"/>
      <c r="Y10" s="13"/>
      <c r="Z10" s="14"/>
      <c r="AA10" s="13"/>
      <c r="AB10" s="13"/>
      <c r="AC10" s="13"/>
      <c r="AD10" s="14"/>
      <c r="AE10" s="13"/>
      <c r="AF10" s="13"/>
      <c r="AG10" s="13"/>
      <c r="AH10" s="14"/>
      <c r="AI10" s="13"/>
      <c r="AJ10" s="13"/>
      <c r="AK10" s="13"/>
      <c r="AL10" s="14"/>
      <c r="AM10" s="13"/>
      <c r="AN10" s="13"/>
      <c r="AO10" s="13"/>
      <c r="AP10" s="14"/>
      <c r="AQ10" s="13"/>
      <c r="AR10" s="13"/>
      <c r="AS10" s="13"/>
      <c r="AT10" s="14"/>
      <c r="AU10" s="13"/>
      <c r="AV10" s="13"/>
      <c r="AW10" s="13"/>
      <c r="AX10" s="14"/>
      <c r="AY10" s="13"/>
      <c r="AZ10" s="13"/>
      <c r="BA10" s="13"/>
      <c r="BB10" s="14"/>
      <c r="BC10" s="13"/>
      <c r="BD10" s="13"/>
      <c r="BE10" s="13"/>
      <c r="BF10" s="14"/>
      <c r="BG10" s="13"/>
      <c r="BH10" s="13"/>
      <c r="BI10" s="13"/>
      <c r="BJ10" s="14"/>
      <c r="BK10" s="13"/>
      <c r="BL10" s="13"/>
      <c r="BM10" s="13"/>
      <c r="BN10" s="14"/>
      <c r="BO10" s="13"/>
      <c r="BP10" s="13"/>
      <c r="BQ10" s="13"/>
      <c r="BR10" s="14"/>
      <c r="BS10" s="13"/>
      <c r="BT10" s="13"/>
      <c r="BU10" s="13"/>
      <c r="BV10" s="14"/>
      <c r="BW10" s="13"/>
      <c r="BX10" s="13"/>
      <c r="BY10" s="13"/>
      <c r="BZ10" s="14"/>
      <c r="CA10" s="13"/>
      <c r="CB10" s="13"/>
      <c r="CC10" s="13"/>
      <c r="CD10" s="14"/>
      <c r="CE10" s="13"/>
      <c r="CF10" s="13"/>
      <c r="CG10" s="13"/>
      <c r="CH10" s="14"/>
      <c r="CI10" s="13"/>
      <c r="CJ10" s="13"/>
      <c r="CK10" s="13"/>
      <c r="CL10" s="14"/>
      <c r="CM10" s="13"/>
      <c r="CN10" s="13"/>
      <c r="CO10" s="13"/>
      <c r="CP10" s="14"/>
      <c r="CQ10" s="13"/>
      <c r="CR10" s="13"/>
      <c r="CS10" s="13"/>
      <c r="CT10" s="14"/>
      <c r="CU10" s="13"/>
      <c r="CV10" s="13"/>
      <c r="CW10" s="13"/>
      <c r="CX10" s="14"/>
      <c r="CY10" s="13"/>
      <c r="CZ10" s="13"/>
      <c r="DA10" s="13"/>
      <c r="DB10" s="14"/>
      <c r="DC10" s="13"/>
      <c r="DD10" s="13"/>
      <c r="DE10" s="13"/>
      <c r="DF10" s="14"/>
      <c r="DG10" s="13"/>
      <c r="DH10" s="13"/>
      <c r="DI10" s="13"/>
      <c r="DJ10" s="14"/>
      <c r="DK10" s="13"/>
      <c r="DL10" s="13"/>
      <c r="DM10" s="13"/>
      <c r="DN10" s="14"/>
      <c r="DO10" s="13"/>
      <c r="DP10" s="13"/>
      <c r="DQ10" s="13"/>
      <c r="DR10" s="14"/>
      <c r="DS10" s="13"/>
      <c r="DT10" s="13"/>
      <c r="DU10" s="13"/>
      <c r="DV10" s="14"/>
      <c r="DW10" s="13"/>
      <c r="DX10" s="13"/>
      <c r="DY10" s="13"/>
      <c r="DZ10" s="14"/>
      <c r="EA10" s="13"/>
      <c r="EB10" s="13"/>
      <c r="EC10" s="13"/>
      <c r="ED10" s="14"/>
      <c r="EE10" s="13"/>
      <c r="EF10" s="13"/>
      <c r="EG10" s="13"/>
      <c r="EH10" s="14"/>
      <c r="EI10" s="13"/>
      <c r="EJ10" s="13"/>
      <c r="EK10" s="13"/>
      <c r="EL10" s="14"/>
      <c r="EM10" s="13"/>
      <c r="EN10" s="13"/>
      <c r="EO10" s="13"/>
      <c r="EP10" s="14"/>
      <c r="EQ10" s="13"/>
      <c r="ER10" s="13"/>
      <c r="ES10" s="13"/>
      <c r="ET10" s="14"/>
      <c r="EU10" s="13"/>
      <c r="EV10" s="13"/>
      <c r="EW10" s="13"/>
      <c r="EX10" s="14"/>
      <c r="EY10" s="13"/>
      <c r="EZ10" s="13"/>
      <c r="FA10" s="13"/>
      <c r="FB10" s="14"/>
      <c r="FC10" s="13"/>
      <c r="FD10" s="13"/>
      <c r="FE10" s="13"/>
      <c r="FF10" s="14"/>
      <c r="FG10" s="13"/>
      <c r="FH10" s="13"/>
      <c r="FI10" s="13"/>
      <c r="FJ10" s="14"/>
      <c r="FK10" s="13"/>
      <c r="FL10" s="13"/>
      <c r="FM10" s="13"/>
      <c r="FN10" s="14"/>
      <c r="FO10" s="13"/>
      <c r="FP10" s="13"/>
      <c r="FQ10" s="13"/>
      <c r="FR10" s="14"/>
      <c r="FS10" s="13"/>
      <c r="FT10" s="13"/>
      <c r="FU10" s="13"/>
      <c r="FV10" s="14"/>
      <c r="FW10" s="13"/>
      <c r="FX10" s="13"/>
      <c r="FY10" s="13"/>
      <c r="FZ10" s="14"/>
      <c r="GA10" s="13"/>
      <c r="GB10" s="13"/>
      <c r="GC10" s="13"/>
      <c r="GD10" s="14"/>
      <c r="GE10" s="13"/>
      <c r="GF10" s="13"/>
      <c r="GG10" s="13"/>
      <c r="GH10" s="14"/>
      <c r="GI10" s="13"/>
      <c r="GJ10" s="13"/>
      <c r="GK10" s="13"/>
      <c r="GL10" s="14"/>
      <c r="GM10" s="13"/>
      <c r="GN10" s="13"/>
      <c r="GO10" s="13"/>
      <c r="GP10" s="14"/>
      <c r="GQ10" s="13"/>
      <c r="GR10" s="13"/>
      <c r="GS10" s="13"/>
      <c r="GT10" s="14"/>
      <c r="GU10" s="13"/>
      <c r="GV10" s="13"/>
      <c r="GW10" s="13"/>
      <c r="GX10" s="14"/>
      <c r="GY10" s="13"/>
      <c r="GZ10" s="13"/>
      <c r="HA10" s="13"/>
      <c r="HB10" s="14"/>
      <c r="HC10" s="13"/>
      <c r="HD10" s="13"/>
      <c r="HE10" s="13"/>
      <c r="HF10" s="14"/>
      <c r="HG10" s="13"/>
      <c r="HH10" s="13"/>
      <c r="HI10" s="13"/>
      <c r="HJ10" s="14"/>
      <c r="HK10" s="13"/>
      <c r="HL10" s="13"/>
      <c r="HM10" s="13"/>
      <c r="HN10" s="14"/>
      <c r="HO10" s="13"/>
      <c r="HP10" s="13"/>
      <c r="HQ10" s="13"/>
      <c r="HR10" s="14"/>
      <c r="HS10" s="13"/>
      <c r="HT10" s="13"/>
      <c r="HU10" s="13"/>
      <c r="HV10" s="14"/>
      <c r="HW10" s="13"/>
      <c r="HX10" s="13"/>
    </row>
    <row r="11" spans="1:232" ht="13.8" thickBot="1" x14ac:dyDescent="0.3">
      <c r="A11" s="6">
        <v>37288</v>
      </c>
      <c r="B11" s="66"/>
      <c r="C11" s="66"/>
      <c r="D11" s="7"/>
      <c r="E11" s="7"/>
      <c r="F11" s="7"/>
      <c r="G11" s="7"/>
      <c r="H11" s="60"/>
      <c r="I11" s="17" t="s">
        <v>50</v>
      </c>
      <c r="J11" s="13"/>
      <c r="K11" s="53"/>
      <c r="L11" s="13"/>
      <c r="M11" s="13"/>
      <c r="N11" s="14"/>
      <c r="O11" s="13"/>
      <c r="P11" s="13"/>
      <c r="Q11" s="13"/>
      <c r="R11" s="14"/>
      <c r="S11" s="13"/>
      <c r="T11" s="13"/>
      <c r="U11" s="13"/>
      <c r="V11" s="14"/>
      <c r="W11" s="13"/>
      <c r="X11" s="13"/>
      <c r="Y11" s="13"/>
      <c r="Z11" s="14"/>
      <c r="AA11" s="13"/>
      <c r="AB11" s="13"/>
      <c r="AC11" s="13"/>
      <c r="AD11" s="14"/>
      <c r="AE11" s="13"/>
      <c r="AF11" s="13"/>
      <c r="AG11" s="13"/>
      <c r="AH11" s="14"/>
      <c r="AI11" s="13"/>
      <c r="AJ11" s="13"/>
      <c r="AK11" s="13"/>
      <c r="AL11" s="14"/>
      <c r="AM11" s="13"/>
      <c r="AN11" s="13"/>
      <c r="AO11" s="13"/>
      <c r="AP11" s="14"/>
      <c r="AQ11" s="13"/>
      <c r="AR11" s="13"/>
      <c r="AS11" s="13"/>
      <c r="AT11" s="14"/>
      <c r="AU11" s="13"/>
      <c r="AV11" s="13"/>
      <c r="AW11" s="13"/>
      <c r="AX11" s="14"/>
      <c r="AY11" s="13"/>
      <c r="AZ11" s="13"/>
      <c r="BA11" s="13"/>
      <c r="BB11" s="14"/>
      <c r="BC11" s="13"/>
      <c r="BD11" s="13"/>
      <c r="BE11" s="13"/>
      <c r="BF11" s="14"/>
      <c r="BG11" s="13"/>
      <c r="BH11" s="13"/>
      <c r="BI11" s="13"/>
      <c r="BJ11" s="14"/>
      <c r="BK11" s="13"/>
      <c r="BL11" s="13"/>
      <c r="BM11" s="13"/>
      <c r="BN11" s="14"/>
      <c r="BO11" s="13"/>
      <c r="BP11" s="13"/>
      <c r="BQ11" s="13"/>
      <c r="BR11" s="14"/>
      <c r="BS11" s="13"/>
      <c r="BT11" s="13"/>
      <c r="BU11" s="13"/>
      <c r="BV11" s="14"/>
      <c r="BW11" s="13"/>
      <c r="BX11" s="13"/>
      <c r="BY11" s="13"/>
      <c r="BZ11" s="14"/>
      <c r="CA11" s="13"/>
      <c r="CB11" s="13"/>
      <c r="CC11" s="13"/>
      <c r="CD11" s="14"/>
      <c r="CE11" s="13"/>
      <c r="CF11" s="13"/>
      <c r="CG11" s="13"/>
      <c r="CH11" s="14"/>
      <c r="CI11" s="13"/>
      <c r="CJ11" s="13"/>
      <c r="CK11" s="13"/>
      <c r="CL11" s="14"/>
      <c r="CM11" s="13"/>
      <c r="CN11" s="13"/>
      <c r="CO11" s="13"/>
      <c r="CP11" s="14"/>
      <c r="CQ11" s="13"/>
      <c r="CR11" s="13"/>
      <c r="CS11" s="13"/>
      <c r="CT11" s="14"/>
      <c r="CU11" s="13"/>
      <c r="CV11" s="13"/>
      <c r="CW11" s="13"/>
      <c r="CX11" s="14"/>
      <c r="CY11" s="13"/>
      <c r="CZ11" s="13"/>
      <c r="DA11" s="13"/>
      <c r="DB11" s="14"/>
      <c r="DC11" s="13"/>
      <c r="DD11" s="13"/>
      <c r="DE11" s="13"/>
      <c r="DF11" s="14"/>
      <c r="DG11" s="13"/>
      <c r="DH11" s="13"/>
      <c r="DI11" s="13"/>
      <c r="DJ11" s="14"/>
      <c r="DK11" s="13"/>
      <c r="DL11" s="13"/>
      <c r="DM11" s="13"/>
      <c r="DN11" s="14"/>
      <c r="DO11" s="13"/>
      <c r="DP11" s="13"/>
      <c r="DQ11" s="13"/>
      <c r="DR11" s="14"/>
      <c r="DS11" s="13"/>
      <c r="DT11" s="13"/>
      <c r="DU11" s="13"/>
      <c r="DV11" s="14"/>
      <c r="DW11" s="13"/>
      <c r="DX11" s="13"/>
      <c r="DY11" s="13"/>
      <c r="DZ11" s="14"/>
      <c r="EA11" s="13"/>
      <c r="EB11" s="13"/>
      <c r="EC11" s="13"/>
      <c r="ED11" s="14"/>
      <c r="EE11" s="13"/>
      <c r="EF11" s="13"/>
      <c r="EG11" s="13"/>
      <c r="EH11" s="14"/>
      <c r="EI11" s="13"/>
      <c r="EJ11" s="13"/>
      <c r="EK11" s="13"/>
      <c r="EL11" s="14"/>
      <c r="EM11" s="13"/>
      <c r="EN11" s="13"/>
      <c r="EO11" s="13"/>
      <c r="EP11" s="14"/>
      <c r="EQ11" s="13"/>
      <c r="ER11" s="13"/>
      <c r="ES11" s="13"/>
      <c r="ET11" s="14"/>
      <c r="EU11" s="13"/>
      <c r="EV11" s="13"/>
      <c r="EW11" s="13"/>
      <c r="EX11" s="14"/>
      <c r="EY11" s="13"/>
      <c r="EZ11" s="13"/>
      <c r="FA11" s="13"/>
      <c r="FB11" s="14"/>
      <c r="FC11" s="13"/>
      <c r="FD11" s="13"/>
      <c r="FE11" s="13"/>
      <c r="FF11" s="14"/>
      <c r="FG11" s="13"/>
      <c r="FH11" s="13"/>
      <c r="FI11" s="13"/>
      <c r="FJ11" s="14"/>
      <c r="FK11" s="13"/>
      <c r="FL11" s="13"/>
      <c r="FM11" s="13"/>
      <c r="FN11" s="14"/>
      <c r="FO11" s="13"/>
      <c r="FP11" s="13"/>
      <c r="FQ11" s="13"/>
      <c r="FR11" s="14"/>
      <c r="FS11" s="13"/>
      <c r="FT11" s="13"/>
      <c r="FU11" s="13"/>
      <c r="FV11" s="14"/>
      <c r="FW11" s="13"/>
      <c r="FX11" s="13"/>
      <c r="FY11" s="13"/>
      <c r="FZ11" s="14"/>
      <c r="GA11" s="13"/>
      <c r="GB11" s="13"/>
      <c r="GC11" s="13"/>
      <c r="GD11" s="14"/>
      <c r="GE11" s="13"/>
      <c r="GF11" s="13"/>
      <c r="GG11" s="13"/>
      <c r="GH11" s="14"/>
      <c r="GI11" s="13"/>
      <c r="GJ11" s="13"/>
      <c r="GK11" s="13"/>
      <c r="GL11" s="14"/>
      <c r="GM11" s="13"/>
      <c r="GN11" s="13"/>
      <c r="GO11" s="13"/>
      <c r="GP11" s="14"/>
      <c r="GQ11" s="13"/>
      <c r="GR11" s="13"/>
      <c r="GS11" s="13"/>
      <c r="GT11" s="14"/>
      <c r="GU11" s="13"/>
      <c r="GV11" s="13"/>
      <c r="GW11" s="13"/>
      <c r="GX11" s="14"/>
      <c r="GY11" s="13"/>
      <c r="GZ11" s="13"/>
      <c r="HA11" s="13"/>
      <c r="HB11" s="14"/>
      <c r="HC11" s="13"/>
      <c r="HD11" s="13"/>
      <c r="HE11" s="13"/>
      <c r="HF11" s="14"/>
      <c r="HG11" s="13"/>
      <c r="HH11" s="13"/>
      <c r="HI11" s="13"/>
      <c r="HJ11" s="14"/>
      <c r="HK11" s="13"/>
      <c r="HL11" s="13"/>
      <c r="HM11" s="13"/>
      <c r="HN11" s="14"/>
      <c r="HO11" s="13"/>
      <c r="HP11" s="13"/>
      <c r="HQ11" s="13"/>
      <c r="HR11" s="14"/>
      <c r="HS11" s="13"/>
      <c r="HT11" s="13"/>
      <c r="HU11" s="13"/>
      <c r="HV11" s="14"/>
      <c r="HW11" s="13"/>
      <c r="HX11" s="13"/>
    </row>
    <row r="12" spans="1:232" ht="13.8" thickBot="1" x14ac:dyDescent="0.3">
      <c r="A12" s="6">
        <v>37316</v>
      </c>
      <c r="B12" s="66"/>
      <c r="C12" s="66"/>
      <c r="D12" s="7"/>
      <c r="E12" s="7"/>
      <c r="F12" s="7"/>
      <c r="G12" s="7"/>
      <c r="H12" s="60"/>
      <c r="I12" s="17" t="s">
        <v>50</v>
      </c>
      <c r="J12" s="13"/>
      <c r="K12" s="53"/>
      <c r="L12" s="13"/>
      <c r="M12" s="13"/>
      <c r="N12" s="14"/>
      <c r="O12" s="13"/>
      <c r="P12" s="13"/>
      <c r="Q12" s="13"/>
      <c r="R12" s="14"/>
      <c r="S12" s="13"/>
      <c r="T12" s="13"/>
      <c r="U12" s="13"/>
      <c r="V12" s="14"/>
      <c r="W12" s="13"/>
      <c r="X12" s="13"/>
      <c r="Y12" s="13"/>
      <c r="Z12" s="14"/>
      <c r="AA12" s="13"/>
      <c r="AB12" s="13"/>
      <c r="AC12" s="13"/>
      <c r="AD12" s="14"/>
      <c r="AE12" s="13"/>
      <c r="AF12" s="13"/>
      <c r="AG12" s="13"/>
      <c r="AH12" s="14"/>
      <c r="AI12" s="13"/>
      <c r="AJ12" s="13"/>
      <c r="AK12" s="13"/>
      <c r="AL12" s="14"/>
      <c r="AM12" s="13"/>
      <c r="AN12" s="13"/>
      <c r="AO12" s="13"/>
      <c r="AP12" s="14"/>
      <c r="AQ12" s="13"/>
      <c r="AR12" s="13"/>
      <c r="AS12" s="13"/>
      <c r="AT12" s="14"/>
      <c r="AU12" s="13"/>
      <c r="AV12" s="13"/>
      <c r="AW12" s="13"/>
      <c r="AX12" s="14"/>
      <c r="AY12" s="13"/>
      <c r="AZ12" s="13"/>
      <c r="BA12" s="13"/>
      <c r="BB12" s="14"/>
      <c r="BC12" s="13"/>
      <c r="BD12" s="13"/>
      <c r="BE12" s="13"/>
      <c r="BF12" s="14"/>
      <c r="BG12" s="13"/>
      <c r="BH12" s="13"/>
      <c r="BI12" s="13"/>
      <c r="BJ12" s="14"/>
      <c r="BK12" s="13"/>
      <c r="BL12" s="13"/>
      <c r="BM12" s="13"/>
      <c r="BN12" s="14"/>
      <c r="BO12" s="13"/>
      <c r="BP12" s="13"/>
      <c r="BQ12" s="13"/>
      <c r="BR12" s="14"/>
      <c r="BS12" s="13"/>
      <c r="BT12" s="13"/>
      <c r="BU12" s="13"/>
      <c r="BV12" s="14"/>
      <c r="BW12" s="13"/>
      <c r="BX12" s="13"/>
      <c r="BY12" s="13"/>
      <c r="BZ12" s="14"/>
      <c r="CA12" s="13"/>
      <c r="CB12" s="13"/>
      <c r="CC12" s="13"/>
      <c r="CD12" s="14"/>
      <c r="CE12" s="13"/>
      <c r="CF12" s="13"/>
      <c r="CG12" s="13"/>
      <c r="CH12" s="14"/>
      <c r="CI12" s="13"/>
      <c r="CJ12" s="13"/>
      <c r="CK12" s="13"/>
      <c r="CL12" s="14"/>
      <c r="CM12" s="13"/>
      <c r="CN12" s="13"/>
      <c r="CO12" s="13"/>
      <c r="CP12" s="14"/>
      <c r="CQ12" s="13"/>
      <c r="CR12" s="13"/>
      <c r="CS12" s="13"/>
      <c r="CT12" s="14"/>
      <c r="CU12" s="13"/>
      <c r="CV12" s="13"/>
      <c r="CW12" s="13"/>
      <c r="CX12" s="14"/>
      <c r="CY12" s="13"/>
      <c r="CZ12" s="13"/>
      <c r="DA12" s="13"/>
      <c r="DB12" s="14"/>
      <c r="DC12" s="13"/>
      <c r="DD12" s="13"/>
      <c r="DE12" s="13"/>
      <c r="DF12" s="14"/>
      <c r="DG12" s="13"/>
      <c r="DH12" s="13"/>
      <c r="DI12" s="13"/>
      <c r="DJ12" s="14"/>
      <c r="DK12" s="13"/>
      <c r="DL12" s="13"/>
      <c r="DM12" s="13"/>
      <c r="DN12" s="14"/>
      <c r="DO12" s="13"/>
      <c r="DP12" s="13"/>
      <c r="DQ12" s="13"/>
      <c r="DR12" s="14"/>
      <c r="DS12" s="13"/>
      <c r="DT12" s="13"/>
      <c r="DU12" s="13"/>
      <c r="DV12" s="14"/>
      <c r="DW12" s="13"/>
      <c r="DX12" s="13"/>
      <c r="DY12" s="13"/>
      <c r="DZ12" s="14"/>
      <c r="EA12" s="13"/>
      <c r="EB12" s="13"/>
      <c r="EC12" s="13"/>
      <c r="ED12" s="14"/>
      <c r="EE12" s="13"/>
      <c r="EF12" s="13"/>
      <c r="EG12" s="13"/>
      <c r="EH12" s="14"/>
      <c r="EI12" s="13"/>
      <c r="EJ12" s="13"/>
      <c r="EK12" s="13"/>
      <c r="EL12" s="14"/>
      <c r="EM12" s="13"/>
      <c r="EN12" s="13"/>
      <c r="EO12" s="13"/>
      <c r="EP12" s="14"/>
      <c r="EQ12" s="13"/>
      <c r="ER12" s="13"/>
      <c r="ES12" s="13"/>
      <c r="ET12" s="14"/>
      <c r="EU12" s="13"/>
      <c r="EV12" s="13"/>
      <c r="EW12" s="13"/>
      <c r="EX12" s="14"/>
      <c r="EY12" s="13"/>
      <c r="EZ12" s="13"/>
      <c r="FA12" s="13"/>
      <c r="FB12" s="14"/>
      <c r="FC12" s="13"/>
      <c r="FD12" s="13"/>
      <c r="FE12" s="13"/>
      <c r="FF12" s="14"/>
      <c r="FG12" s="13"/>
      <c r="FH12" s="13"/>
      <c r="FI12" s="13"/>
      <c r="FJ12" s="14"/>
      <c r="FK12" s="13"/>
      <c r="FL12" s="13"/>
      <c r="FM12" s="13"/>
      <c r="FN12" s="14"/>
      <c r="FO12" s="13"/>
      <c r="FP12" s="13"/>
      <c r="FQ12" s="13"/>
      <c r="FR12" s="14"/>
      <c r="FS12" s="13"/>
      <c r="FT12" s="13"/>
      <c r="FU12" s="13"/>
      <c r="FV12" s="14"/>
      <c r="FW12" s="13"/>
      <c r="FX12" s="13"/>
      <c r="FY12" s="13"/>
      <c r="FZ12" s="14"/>
      <c r="GA12" s="13"/>
      <c r="GB12" s="13"/>
      <c r="GC12" s="13"/>
      <c r="GD12" s="14"/>
      <c r="GE12" s="13"/>
      <c r="GF12" s="13"/>
      <c r="GG12" s="13"/>
      <c r="GH12" s="14"/>
      <c r="GI12" s="13"/>
      <c r="GJ12" s="13"/>
      <c r="GK12" s="13"/>
      <c r="GL12" s="14"/>
      <c r="GM12" s="13"/>
      <c r="GN12" s="13"/>
      <c r="GO12" s="13"/>
      <c r="GP12" s="14"/>
      <c r="GQ12" s="13"/>
      <c r="GR12" s="13"/>
      <c r="GS12" s="13"/>
      <c r="GT12" s="14"/>
      <c r="GU12" s="13"/>
      <c r="GV12" s="13"/>
      <c r="GW12" s="13"/>
      <c r="GX12" s="14"/>
      <c r="GY12" s="13"/>
      <c r="GZ12" s="13"/>
      <c r="HA12" s="13"/>
      <c r="HB12" s="14"/>
      <c r="HC12" s="13"/>
      <c r="HD12" s="13"/>
      <c r="HE12" s="13"/>
      <c r="HF12" s="14"/>
      <c r="HG12" s="13"/>
      <c r="HH12" s="13"/>
      <c r="HI12" s="13"/>
      <c r="HJ12" s="14"/>
      <c r="HK12" s="13"/>
      <c r="HL12" s="13"/>
      <c r="HM12" s="13"/>
      <c r="HN12" s="14"/>
      <c r="HO12" s="13"/>
      <c r="HP12" s="13"/>
      <c r="HQ12" s="13"/>
      <c r="HR12" s="14"/>
      <c r="HS12" s="13"/>
      <c r="HT12" s="13"/>
      <c r="HU12" s="13"/>
      <c r="HV12" s="14"/>
      <c r="HW12" s="13"/>
      <c r="HX12" s="13"/>
    </row>
    <row r="13" spans="1:232" x14ac:dyDescent="0.25">
      <c r="A13" s="6"/>
      <c r="B13" s="7"/>
      <c r="C13" s="7"/>
      <c r="D13" s="7"/>
      <c r="E13" s="7"/>
      <c r="F13" s="7"/>
      <c r="G13" s="7"/>
      <c r="H13" s="60"/>
      <c r="I13" s="17" t="s">
        <v>50</v>
      </c>
      <c r="J13" s="13"/>
      <c r="K13" s="7"/>
      <c r="L13" s="13"/>
      <c r="M13" s="13"/>
      <c r="N13" s="14"/>
      <c r="O13" s="13"/>
      <c r="P13" s="13"/>
      <c r="Q13" s="13"/>
      <c r="R13" s="14"/>
      <c r="S13" s="13"/>
      <c r="T13" s="13"/>
      <c r="U13" s="13"/>
      <c r="V13" s="14"/>
      <c r="W13" s="13"/>
      <c r="X13" s="13"/>
      <c r="Y13" s="13"/>
      <c r="Z13" s="14"/>
      <c r="AA13" s="13"/>
      <c r="AB13" s="13"/>
      <c r="AC13" s="13"/>
      <c r="AD13" s="14"/>
      <c r="AE13" s="13"/>
      <c r="AF13" s="13"/>
      <c r="AG13" s="13"/>
      <c r="AH13" s="14"/>
      <c r="AI13" s="13"/>
      <c r="AJ13" s="13"/>
      <c r="AK13" s="13"/>
      <c r="AL13" s="14"/>
      <c r="AM13" s="13"/>
      <c r="AN13" s="13"/>
      <c r="AO13" s="13"/>
      <c r="AP13" s="14"/>
      <c r="AQ13" s="13"/>
      <c r="AR13" s="13"/>
      <c r="AS13" s="13"/>
      <c r="AT13" s="14"/>
      <c r="AU13" s="13"/>
      <c r="AV13" s="13"/>
      <c r="AW13" s="13"/>
      <c r="AX13" s="14"/>
      <c r="AY13" s="13"/>
      <c r="AZ13" s="13"/>
      <c r="BA13" s="13"/>
      <c r="BB13" s="14"/>
      <c r="BC13" s="13"/>
      <c r="BD13" s="13"/>
      <c r="BE13" s="13"/>
      <c r="BF13" s="14"/>
      <c r="BG13" s="13"/>
      <c r="BH13" s="13"/>
      <c r="BI13" s="13"/>
      <c r="BJ13" s="14"/>
      <c r="BK13" s="13"/>
      <c r="BL13" s="13"/>
      <c r="BM13" s="13"/>
      <c r="BN13" s="14"/>
      <c r="BO13" s="13"/>
      <c r="BP13" s="13"/>
      <c r="BQ13" s="13"/>
      <c r="BR13" s="14"/>
      <c r="BS13" s="13"/>
      <c r="BT13" s="13"/>
      <c r="BU13" s="13"/>
      <c r="BV13" s="14"/>
      <c r="BW13" s="13"/>
      <c r="BX13" s="13"/>
      <c r="BY13" s="13"/>
      <c r="BZ13" s="14"/>
      <c r="CA13" s="13"/>
      <c r="CB13" s="13"/>
      <c r="CC13" s="13"/>
      <c r="CD13" s="14"/>
      <c r="CE13" s="13"/>
      <c r="CF13" s="13"/>
      <c r="CG13" s="13"/>
      <c r="CH13" s="14"/>
      <c r="CI13" s="13"/>
      <c r="CJ13" s="13"/>
      <c r="CK13" s="13"/>
      <c r="CL13" s="14"/>
      <c r="CM13" s="13"/>
      <c r="CN13" s="13"/>
      <c r="CO13" s="13"/>
      <c r="CP13" s="14"/>
      <c r="CQ13" s="13"/>
      <c r="CR13" s="13"/>
      <c r="CS13" s="13"/>
      <c r="CT13" s="14"/>
      <c r="CU13" s="13"/>
      <c r="CV13" s="13"/>
      <c r="CW13" s="13"/>
      <c r="CX13" s="14"/>
      <c r="CY13" s="13"/>
      <c r="CZ13" s="13"/>
      <c r="DA13" s="13"/>
      <c r="DB13" s="14"/>
      <c r="DC13" s="13"/>
      <c r="DD13" s="13"/>
      <c r="DE13" s="13"/>
      <c r="DF13" s="14"/>
      <c r="DG13" s="13"/>
      <c r="DH13" s="13"/>
      <c r="DI13" s="13"/>
      <c r="DJ13" s="14"/>
      <c r="DK13" s="13"/>
      <c r="DL13" s="13"/>
      <c r="DM13" s="13"/>
      <c r="DN13" s="14"/>
      <c r="DO13" s="13"/>
      <c r="DP13" s="13"/>
      <c r="DQ13" s="13"/>
      <c r="DR13" s="14"/>
      <c r="DS13" s="13"/>
      <c r="DT13" s="13"/>
      <c r="DU13" s="13"/>
      <c r="DV13" s="14"/>
      <c r="DW13" s="13"/>
      <c r="DX13" s="13"/>
      <c r="DY13" s="13"/>
      <c r="DZ13" s="14"/>
      <c r="EA13" s="13"/>
      <c r="EB13" s="13"/>
      <c r="EC13" s="13"/>
      <c r="ED13" s="14"/>
      <c r="EE13" s="13"/>
      <c r="EF13" s="13"/>
      <c r="EG13" s="13"/>
      <c r="EH13" s="14"/>
      <c r="EI13" s="13"/>
      <c r="EJ13" s="13"/>
      <c r="EK13" s="13"/>
      <c r="EL13" s="14"/>
      <c r="EM13" s="13"/>
      <c r="EN13" s="13"/>
      <c r="EO13" s="13"/>
      <c r="EP13" s="14"/>
      <c r="EQ13" s="13"/>
      <c r="ER13" s="13"/>
      <c r="ES13" s="13"/>
      <c r="ET13" s="14"/>
      <c r="EU13" s="13"/>
      <c r="EV13" s="13"/>
      <c r="EW13" s="13"/>
      <c r="EX13" s="14"/>
      <c r="EY13" s="13"/>
      <c r="EZ13" s="13"/>
      <c r="FA13" s="13"/>
      <c r="FB13" s="14"/>
      <c r="FC13" s="13"/>
      <c r="FD13" s="13"/>
      <c r="FE13" s="13"/>
      <c r="FF13" s="14"/>
      <c r="FG13" s="13"/>
      <c r="FH13" s="13"/>
      <c r="FI13" s="13"/>
      <c r="FJ13" s="14"/>
      <c r="FK13" s="13"/>
      <c r="FL13" s="13"/>
      <c r="FM13" s="13"/>
      <c r="FN13" s="14"/>
      <c r="FO13" s="13"/>
      <c r="FP13" s="13"/>
      <c r="FQ13" s="13"/>
      <c r="FR13" s="14"/>
      <c r="FS13" s="13"/>
      <c r="FT13" s="13"/>
      <c r="FU13" s="13"/>
      <c r="FV13" s="14"/>
      <c r="FW13" s="13"/>
      <c r="FX13" s="13"/>
      <c r="FY13" s="13"/>
      <c r="FZ13" s="14"/>
      <c r="GA13" s="13"/>
      <c r="GB13" s="13"/>
      <c r="GC13" s="13"/>
      <c r="GD13" s="14"/>
      <c r="GE13" s="13"/>
      <c r="GF13" s="13"/>
      <c r="GG13" s="13"/>
      <c r="GH13" s="14"/>
      <c r="GI13" s="13"/>
      <c r="GJ13" s="13"/>
      <c r="GK13" s="13"/>
      <c r="GL13" s="14"/>
      <c r="GM13" s="13"/>
      <c r="GN13" s="13"/>
      <c r="GO13" s="13"/>
      <c r="GP13" s="14"/>
      <c r="GQ13" s="13"/>
      <c r="GR13" s="13"/>
      <c r="GS13" s="13"/>
      <c r="GT13" s="14"/>
      <c r="GU13" s="13"/>
      <c r="GV13" s="13"/>
      <c r="GW13" s="13"/>
      <c r="GX13" s="14"/>
      <c r="GY13" s="13"/>
      <c r="GZ13" s="13"/>
      <c r="HA13" s="13"/>
      <c r="HB13" s="14"/>
      <c r="HC13" s="13"/>
      <c r="HD13" s="13"/>
      <c r="HE13" s="13"/>
      <c r="HF13" s="14"/>
      <c r="HG13" s="13"/>
      <c r="HH13" s="13"/>
      <c r="HI13" s="13"/>
      <c r="HJ13" s="14"/>
      <c r="HK13" s="13"/>
      <c r="HL13" s="13"/>
      <c r="HM13" s="13"/>
      <c r="HN13" s="14"/>
      <c r="HO13" s="13"/>
      <c r="HP13" s="13"/>
      <c r="HQ13" s="13"/>
      <c r="HR13" s="14"/>
      <c r="HS13" s="13"/>
      <c r="HT13" s="13"/>
      <c r="HU13" s="13"/>
      <c r="HV13" s="14"/>
      <c r="HW13" s="13"/>
      <c r="HX13" s="13"/>
    </row>
    <row r="14" spans="1:232" x14ac:dyDescent="0.25">
      <c r="A14" s="6"/>
      <c r="B14" s="7"/>
      <c r="C14" s="7"/>
      <c r="D14" s="7"/>
      <c r="E14" s="7"/>
      <c r="F14" s="7"/>
      <c r="G14" s="7"/>
      <c r="H14" s="60"/>
      <c r="I14" s="17" t="s">
        <v>50</v>
      </c>
      <c r="J14" s="13"/>
      <c r="K14" s="7"/>
      <c r="L14" s="13"/>
      <c r="M14" s="13"/>
      <c r="N14" s="14"/>
      <c r="O14" s="13"/>
      <c r="P14" s="13"/>
      <c r="Q14" s="13"/>
      <c r="R14" s="14"/>
      <c r="S14" s="13"/>
      <c r="T14" s="13"/>
      <c r="U14" s="13"/>
      <c r="V14" s="14"/>
      <c r="W14" s="13"/>
      <c r="X14" s="13"/>
      <c r="Y14" s="13"/>
      <c r="Z14" s="14"/>
      <c r="AA14" s="13"/>
      <c r="AB14" s="13"/>
      <c r="AC14" s="13"/>
      <c r="AD14" s="14"/>
      <c r="AE14" s="13"/>
      <c r="AF14" s="13"/>
      <c r="AG14" s="13"/>
      <c r="AH14" s="14"/>
      <c r="AI14" s="13"/>
      <c r="AJ14" s="13"/>
      <c r="AK14" s="13"/>
      <c r="AL14" s="14"/>
      <c r="AM14" s="13"/>
      <c r="AN14" s="13"/>
      <c r="AO14" s="13"/>
      <c r="AP14" s="14"/>
      <c r="AQ14" s="13"/>
      <c r="AR14" s="13"/>
      <c r="AS14" s="13"/>
      <c r="AT14" s="14"/>
      <c r="AU14" s="13"/>
      <c r="AV14" s="13"/>
      <c r="AW14" s="13"/>
      <c r="AX14" s="14"/>
      <c r="AY14" s="13"/>
      <c r="AZ14" s="13"/>
      <c r="BA14" s="13"/>
      <c r="BB14" s="14"/>
      <c r="BC14" s="13"/>
      <c r="BD14" s="13"/>
      <c r="BE14" s="13"/>
      <c r="BF14" s="14"/>
      <c r="BG14" s="13"/>
      <c r="BH14" s="13"/>
      <c r="BI14" s="13"/>
      <c r="BJ14" s="14"/>
      <c r="BK14" s="13"/>
      <c r="BL14" s="13"/>
      <c r="BM14" s="13"/>
      <c r="BN14" s="14"/>
      <c r="BO14" s="13"/>
      <c r="BP14" s="13"/>
      <c r="BQ14" s="13"/>
      <c r="BR14" s="14"/>
      <c r="BS14" s="13"/>
      <c r="BT14" s="13"/>
      <c r="BU14" s="13"/>
      <c r="BV14" s="14"/>
      <c r="BW14" s="13"/>
      <c r="BX14" s="13"/>
      <c r="BY14" s="13"/>
      <c r="BZ14" s="14"/>
      <c r="CA14" s="13"/>
      <c r="CB14" s="13"/>
      <c r="CC14" s="13"/>
      <c r="CD14" s="14"/>
      <c r="CE14" s="13"/>
      <c r="CF14" s="13"/>
      <c r="CG14" s="13"/>
      <c r="CH14" s="14"/>
      <c r="CI14" s="13"/>
      <c r="CJ14" s="13"/>
      <c r="CK14" s="13"/>
      <c r="CL14" s="14"/>
      <c r="CM14" s="13"/>
      <c r="CN14" s="13"/>
      <c r="CO14" s="13"/>
      <c r="CP14" s="14"/>
      <c r="CQ14" s="13"/>
      <c r="CR14" s="13"/>
      <c r="CS14" s="13"/>
      <c r="CT14" s="14"/>
      <c r="CU14" s="13"/>
      <c r="CV14" s="13"/>
      <c r="CW14" s="13"/>
      <c r="CX14" s="14"/>
      <c r="CY14" s="13"/>
      <c r="CZ14" s="13"/>
      <c r="DA14" s="13"/>
      <c r="DB14" s="14"/>
      <c r="DC14" s="13"/>
      <c r="DD14" s="13"/>
      <c r="DE14" s="13"/>
      <c r="DF14" s="14"/>
      <c r="DG14" s="13"/>
      <c r="DH14" s="13"/>
      <c r="DI14" s="13"/>
      <c r="DJ14" s="14"/>
      <c r="DK14" s="13"/>
      <c r="DL14" s="13"/>
      <c r="DM14" s="13"/>
      <c r="DN14" s="14"/>
      <c r="DO14" s="13"/>
      <c r="DP14" s="13"/>
      <c r="DQ14" s="13"/>
      <c r="DR14" s="14"/>
      <c r="DS14" s="13"/>
      <c r="DT14" s="13"/>
      <c r="DU14" s="13"/>
      <c r="DV14" s="14"/>
      <c r="DW14" s="13"/>
      <c r="DX14" s="13"/>
      <c r="DY14" s="13"/>
      <c r="DZ14" s="14"/>
      <c r="EA14" s="13"/>
      <c r="EB14" s="13"/>
      <c r="EC14" s="13"/>
      <c r="ED14" s="14"/>
      <c r="EE14" s="13"/>
      <c r="EF14" s="13"/>
      <c r="EG14" s="13"/>
      <c r="EH14" s="14"/>
      <c r="EI14" s="13"/>
      <c r="EJ14" s="13"/>
      <c r="EK14" s="13"/>
      <c r="EL14" s="14"/>
      <c r="EM14" s="13"/>
      <c r="EN14" s="13"/>
      <c r="EO14" s="13"/>
      <c r="EP14" s="14"/>
      <c r="EQ14" s="13"/>
      <c r="ER14" s="13"/>
      <c r="ES14" s="13"/>
      <c r="ET14" s="14"/>
      <c r="EU14" s="13"/>
      <c r="EV14" s="13"/>
      <c r="EW14" s="13"/>
      <c r="EX14" s="14"/>
      <c r="EY14" s="13"/>
      <c r="EZ14" s="13"/>
      <c r="FA14" s="13"/>
      <c r="FB14" s="14"/>
      <c r="FC14" s="13"/>
      <c r="FD14" s="13"/>
      <c r="FE14" s="13"/>
      <c r="FF14" s="14"/>
      <c r="FG14" s="13"/>
      <c r="FH14" s="13"/>
      <c r="FI14" s="13"/>
      <c r="FJ14" s="14"/>
      <c r="FK14" s="13"/>
      <c r="FL14" s="13"/>
      <c r="FM14" s="13"/>
      <c r="FN14" s="14"/>
      <c r="FO14" s="13"/>
      <c r="FP14" s="13"/>
      <c r="FQ14" s="13"/>
      <c r="FR14" s="14"/>
      <c r="FS14" s="13"/>
      <c r="FT14" s="13"/>
      <c r="FU14" s="13"/>
      <c r="FV14" s="14"/>
      <c r="FW14" s="13"/>
      <c r="FX14" s="13"/>
      <c r="FY14" s="13"/>
      <c r="FZ14" s="14"/>
      <c r="GA14" s="13"/>
      <c r="GB14" s="13"/>
      <c r="GC14" s="13"/>
      <c r="GD14" s="14"/>
      <c r="GE14" s="13"/>
      <c r="GF14" s="13"/>
      <c r="GG14" s="13"/>
      <c r="GH14" s="14"/>
      <c r="GI14" s="13"/>
      <c r="GJ14" s="13"/>
      <c r="GK14" s="13"/>
      <c r="GL14" s="14"/>
      <c r="GM14" s="13"/>
      <c r="GN14" s="13"/>
      <c r="GO14" s="13"/>
      <c r="GP14" s="14"/>
      <c r="GQ14" s="13"/>
      <c r="GR14" s="13"/>
      <c r="GS14" s="13"/>
      <c r="GT14" s="14"/>
      <c r="GU14" s="13"/>
      <c r="GV14" s="13"/>
      <c r="GW14" s="13"/>
      <c r="GX14" s="14"/>
      <c r="GY14" s="13"/>
      <c r="GZ14" s="13"/>
      <c r="HA14" s="13"/>
      <c r="HB14" s="14"/>
      <c r="HC14" s="13"/>
      <c r="HD14" s="13"/>
      <c r="HE14" s="13"/>
      <c r="HF14" s="14"/>
      <c r="HG14" s="13"/>
      <c r="HH14" s="13"/>
      <c r="HI14" s="13"/>
      <c r="HJ14" s="14"/>
      <c r="HK14" s="13"/>
      <c r="HL14" s="13"/>
      <c r="HM14" s="13"/>
      <c r="HN14" s="14"/>
      <c r="HO14" s="13"/>
      <c r="HP14" s="13"/>
      <c r="HQ14" s="13"/>
      <c r="HR14" s="14"/>
      <c r="HS14" s="13"/>
      <c r="HT14" s="13"/>
      <c r="HU14" s="13"/>
      <c r="HV14" s="14"/>
      <c r="HW14" s="13"/>
      <c r="HX14" s="13"/>
    </row>
    <row r="15" spans="1:232" x14ac:dyDescent="0.25">
      <c r="A15" s="6"/>
      <c r="B15" s="7"/>
      <c r="C15" s="7"/>
      <c r="D15" s="7"/>
      <c r="E15" s="7"/>
      <c r="F15" s="7"/>
      <c r="G15" s="7"/>
      <c r="H15" s="60"/>
      <c r="I15" s="17" t="s">
        <v>50</v>
      </c>
      <c r="J15" s="13"/>
      <c r="K15" s="7"/>
      <c r="L15" s="13"/>
      <c r="M15" s="13"/>
      <c r="N15" s="14"/>
      <c r="O15" s="13"/>
      <c r="P15" s="13"/>
      <c r="Q15" s="13"/>
      <c r="R15" s="14"/>
      <c r="S15" s="13"/>
      <c r="T15" s="13"/>
      <c r="U15" s="13"/>
      <c r="V15" s="14"/>
      <c r="W15" s="13"/>
      <c r="X15" s="13"/>
      <c r="Y15" s="13"/>
      <c r="Z15" s="14"/>
      <c r="AA15" s="13"/>
      <c r="AB15" s="13"/>
      <c r="AC15" s="13"/>
      <c r="AD15" s="14"/>
      <c r="AE15" s="13"/>
      <c r="AF15" s="13"/>
      <c r="AG15" s="13"/>
      <c r="AH15" s="14"/>
      <c r="AI15" s="13"/>
      <c r="AJ15" s="13"/>
      <c r="AK15" s="13"/>
      <c r="AL15" s="14"/>
      <c r="AM15" s="13"/>
      <c r="AN15" s="13"/>
      <c r="AO15" s="13"/>
      <c r="AP15" s="14"/>
      <c r="AQ15" s="13"/>
      <c r="AR15" s="13"/>
      <c r="AS15" s="13"/>
      <c r="AT15" s="14"/>
      <c r="AU15" s="13"/>
      <c r="AV15" s="13"/>
      <c r="AW15" s="13"/>
      <c r="AX15" s="14"/>
      <c r="AY15" s="13"/>
      <c r="AZ15" s="13"/>
      <c r="BA15" s="13"/>
      <c r="BB15" s="14"/>
      <c r="BC15" s="13"/>
      <c r="BD15" s="13"/>
      <c r="BE15" s="13"/>
      <c r="BF15" s="14"/>
      <c r="BG15" s="13"/>
      <c r="BH15" s="13"/>
      <c r="BI15" s="13"/>
      <c r="BJ15" s="14"/>
      <c r="BK15" s="13"/>
      <c r="BL15" s="13"/>
      <c r="BM15" s="13"/>
      <c r="BN15" s="14"/>
      <c r="BO15" s="13"/>
      <c r="BP15" s="13"/>
      <c r="BQ15" s="13"/>
      <c r="BR15" s="14"/>
      <c r="BS15" s="13"/>
      <c r="BT15" s="13"/>
      <c r="BU15" s="13"/>
      <c r="BV15" s="14"/>
      <c r="BW15" s="13"/>
      <c r="BX15" s="13"/>
      <c r="BY15" s="13"/>
      <c r="BZ15" s="14"/>
      <c r="CA15" s="13"/>
      <c r="CB15" s="13"/>
      <c r="CC15" s="13"/>
      <c r="CD15" s="14"/>
      <c r="CE15" s="13"/>
      <c r="CF15" s="13"/>
      <c r="CG15" s="13"/>
      <c r="CH15" s="14"/>
      <c r="CI15" s="13"/>
      <c r="CJ15" s="13"/>
      <c r="CK15" s="13"/>
      <c r="CL15" s="14"/>
      <c r="CM15" s="13"/>
      <c r="CN15" s="13"/>
      <c r="CO15" s="13"/>
      <c r="CP15" s="14"/>
      <c r="CQ15" s="13"/>
      <c r="CR15" s="13"/>
      <c r="CS15" s="13"/>
      <c r="CT15" s="14"/>
      <c r="CU15" s="13"/>
      <c r="CV15" s="13"/>
      <c r="CW15" s="13"/>
      <c r="CX15" s="14"/>
      <c r="CY15" s="13"/>
      <c r="CZ15" s="13"/>
      <c r="DA15" s="13"/>
      <c r="DB15" s="14"/>
      <c r="DC15" s="13"/>
      <c r="DD15" s="13"/>
      <c r="DE15" s="13"/>
      <c r="DF15" s="14"/>
      <c r="DG15" s="13"/>
      <c r="DH15" s="13"/>
      <c r="DI15" s="13"/>
      <c r="DJ15" s="14"/>
      <c r="DK15" s="13"/>
      <c r="DL15" s="13"/>
      <c r="DM15" s="13"/>
      <c r="DN15" s="14"/>
      <c r="DO15" s="13"/>
      <c r="DP15" s="13"/>
      <c r="DQ15" s="13"/>
      <c r="DR15" s="14"/>
      <c r="DS15" s="13"/>
      <c r="DT15" s="13"/>
      <c r="DU15" s="13"/>
      <c r="DV15" s="14"/>
      <c r="DW15" s="13"/>
      <c r="DX15" s="13"/>
      <c r="DY15" s="13"/>
      <c r="DZ15" s="14"/>
      <c r="EA15" s="13"/>
      <c r="EB15" s="13"/>
      <c r="EC15" s="13"/>
      <c r="ED15" s="14"/>
      <c r="EE15" s="13"/>
      <c r="EF15" s="13"/>
      <c r="EG15" s="13"/>
      <c r="EH15" s="14"/>
      <c r="EI15" s="13"/>
      <c r="EJ15" s="13"/>
      <c r="EK15" s="13"/>
      <c r="EL15" s="14"/>
      <c r="EM15" s="13"/>
      <c r="EN15" s="13"/>
      <c r="EO15" s="13"/>
      <c r="EP15" s="14"/>
      <c r="EQ15" s="13"/>
      <c r="ER15" s="13"/>
      <c r="ES15" s="13"/>
      <c r="ET15" s="14"/>
      <c r="EU15" s="13"/>
      <c r="EV15" s="13"/>
      <c r="EW15" s="13"/>
      <c r="EX15" s="14"/>
      <c r="EY15" s="13"/>
      <c r="EZ15" s="13"/>
      <c r="FA15" s="13"/>
      <c r="FB15" s="14"/>
      <c r="FC15" s="13"/>
      <c r="FD15" s="13"/>
      <c r="FE15" s="13"/>
      <c r="FF15" s="14"/>
      <c r="FG15" s="13"/>
      <c r="FH15" s="13"/>
      <c r="FI15" s="13"/>
      <c r="FJ15" s="14"/>
      <c r="FK15" s="13"/>
      <c r="FL15" s="13"/>
      <c r="FM15" s="13"/>
      <c r="FN15" s="14"/>
      <c r="FO15" s="13"/>
      <c r="FP15" s="13"/>
      <c r="FQ15" s="13"/>
      <c r="FR15" s="14"/>
      <c r="FS15" s="13"/>
      <c r="FT15" s="13"/>
      <c r="FU15" s="13"/>
      <c r="FV15" s="14"/>
      <c r="FW15" s="13"/>
      <c r="FX15" s="13"/>
      <c r="FY15" s="13"/>
      <c r="FZ15" s="14"/>
      <c r="GA15" s="13"/>
      <c r="GB15" s="13"/>
      <c r="GC15" s="13"/>
      <c r="GD15" s="14"/>
      <c r="GE15" s="13"/>
      <c r="GF15" s="13"/>
      <c r="GG15" s="13"/>
      <c r="GH15" s="14"/>
      <c r="GI15" s="13"/>
      <c r="GJ15" s="13"/>
      <c r="GK15" s="13"/>
      <c r="GL15" s="14"/>
      <c r="GM15" s="13"/>
      <c r="GN15" s="13"/>
      <c r="GO15" s="13"/>
      <c r="GP15" s="14"/>
      <c r="GQ15" s="13"/>
      <c r="GR15" s="13"/>
      <c r="GS15" s="13"/>
      <c r="GT15" s="14"/>
      <c r="GU15" s="13"/>
      <c r="GV15" s="13"/>
      <c r="GW15" s="13"/>
      <c r="GX15" s="14"/>
      <c r="GY15" s="13"/>
      <c r="GZ15" s="13"/>
      <c r="HA15" s="13"/>
      <c r="HB15" s="14"/>
      <c r="HC15" s="13"/>
      <c r="HD15" s="13"/>
      <c r="HE15" s="13"/>
      <c r="HF15" s="14"/>
      <c r="HG15" s="13"/>
      <c r="HH15" s="13"/>
      <c r="HI15" s="13"/>
      <c r="HJ15" s="14"/>
      <c r="HK15" s="13"/>
      <c r="HL15" s="13"/>
      <c r="HM15" s="13"/>
      <c r="HN15" s="14"/>
      <c r="HO15" s="13"/>
      <c r="HP15" s="13"/>
      <c r="HQ15" s="13"/>
      <c r="HR15" s="14"/>
      <c r="HS15" s="13"/>
      <c r="HT15" s="13"/>
      <c r="HU15" s="13"/>
      <c r="HV15" s="14"/>
      <c r="HW15" s="13"/>
      <c r="HX15" s="13"/>
    </row>
    <row r="16" spans="1:232" x14ac:dyDescent="0.25">
      <c r="A16" s="6"/>
      <c r="B16" s="7"/>
      <c r="C16" s="7"/>
      <c r="D16" s="7"/>
      <c r="E16" s="7"/>
      <c r="F16" s="7"/>
      <c r="G16" s="7"/>
      <c r="H16" s="60"/>
      <c r="I16" s="17" t="s">
        <v>50</v>
      </c>
      <c r="J16" s="13"/>
      <c r="K16" s="7"/>
      <c r="L16" s="13"/>
      <c r="M16" s="13"/>
      <c r="N16" s="14"/>
      <c r="O16" s="13"/>
      <c r="P16" s="13"/>
      <c r="Q16" s="13"/>
      <c r="R16" s="14"/>
      <c r="S16" s="13"/>
      <c r="T16" s="13"/>
      <c r="U16" s="13"/>
      <c r="V16" s="14"/>
      <c r="W16" s="13"/>
      <c r="X16" s="13"/>
      <c r="Y16" s="13"/>
      <c r="Z16" s="14"/>
      <c r="AA16" s="13"/>
      <c r="AB16" s="13"/>
      <c r="AC16" s="13"/>
      <c r="AD16" s="14"/>
      <c r="AE16" s="13"/>
      <c r="AF16" s="13"/>
      <c r="AG16" s="13"/>
      <c r="AH16" s="14"/>
      <c r="AI16" s="13"/>
      <c r="AJ16" s="13"/>
      <c r="AK16" s="13"/>
      <c r="AL16" s="14"/>
      <c r="AM16" s="13"/>
      <c r="AN16" s="13"/>
      <c r="AO16" s="13"/>
      <c r="AP16" s="14"/>
      <c r="AQ16" s="13"/>
      <c r="AR16" s="13"/>
      <c r="AS16" s="13"/>
      <c r="AT16" s="14"/>
      <c r="AU16" s="13"/>
      <c r="AV16" s="13"/>
      <c r="AW16" s="13"/>
      <c r="AX16" s="14"/>
      <c r="AY16" s="13"/>
      <c r="AZ16" s="13"/>
      <c r="BA16" s="13"/>
      <c r="BB16" s="14"/>
      <c r="BC16" s="13"/>
      <c r="BD16" s="13"/>
      <c r="BE16" s="13"/>
      <c r="BF16" s="14"/>
      <c r="BG16" s="13"/>
      <c r="BH16" s="13"/>
      <c r="BI16" s="13"/>
      <c r="BJ16" s="14"/>
      <c r="BK16" s="13"/>
      <c r="BL16" s="13"/>
      <c r="BM16" s="13"/>
      <c r="BN16" s="14"/>
      <c r="BO16" s="13"/>
      <c r="BP16" s="13"/>
      <c r="BQ16" s="13"/>
      <c r="BR16" s="14"/>
      <c r="BS16" s="13"/>
      <c r="BT16" s="13"/>
      <c r="BU16" s="13"/>
      <c r="BV16" s="14"/>
      <c r="BW16" s="13"/>
      <c r="BX16" s="13"/>
      <c r="BY16" s="13"/>
      <c r="BZ16" s="14"/>
      <c r="CA16" s="13"/>
      <c r="CB16" s="13"/>
      <c r="CC16" s="13"/>
      <c r="CD16" s="14"/>
      <c r="CE16" s="13"/>
      <c r="CF16" s="13"/>
      <c r="CG16" s="13"/>
      <c r="CH16" s="14"/>
      <c r="CI16" s="13"/>
      <c r="CJ16" s="13"/>
      <c r="CK16" s="13"/>
      <c r="CL16" s="14"/>
      <c r="CM16" s="13"/>
      <c r="CN16" s="13"/>
      <c r="CO16" s="13"/>
      <c r="CP16" s="14"/>
      <c r="CQ16" s="13"/>
      <c r="CR16" s="13"/>
      <c r="CS16" s="13"/>
      <c r="CT16" s="14"/>
      <c r="CU16" s="13"/>
      <c r="CV16" s="13"/>
      <c r="CW16" s="13"/>
      <c r="CX16" s="14"/>
      <c r="CY16" s="13"/>
      <c r="CZ16" s="13"/>
      <c r="DA16" s="13"/>
      <c r="DB16" s="14"/>
      <c r="DC16" s="13"/>
      <c r="DD16" s="13"/>
      <c r="DE16" s="13"/>
      <c r="DF16" s="14"/>
      <c r="DG16" s="13"/>
      <c r="DH16" s="13"/>
      <c r="DI16" s="13"/>
      <c r="DJ16" s="14"/>
      <c r="DK16" s="13"/>
      <c r="DL16" s="13"/>
      <c r="DM16" s="13"/>
      <c r="DN16" s="14"/>
      <c r="DO16" s="13"/>
      <c r="DP16" s="13"/>
      <c r="DQ16" s="13"/>
      <c r="DR16" s="14"/>
      <c r="DS16" s="13"/>
      <c r="DT16" s="13"/>
      <c r="DU16" s="13"/>
      <c r="DV16" s="14"/>
      <c r="DW16" s="13"/>
      <c r="DX16" s="13"/>
      <c r="DY16" s="13"/>
      <c r="DZ16" s="14"/>
      <c r="EA16" s="13"/>
      <c r="EB16" s="13"/>
      <c r="EC16" s="13"/>
      <c r="ED16" s="14"/>
      <c r="EE16" s="13"/>
      <c r="EF16" s="13"/>
      <c r="EG16" s="13"/>
      <c r="EH16" s="14"/>
      <c r="EI16" s="13"/>
      <c r="EJ16" s="13"/>
      <c r="EK16" s="13"/>
      <c r="EL16" s="14"/>
      <c r="EM16" s="13"/>
      <c r="EN16" s="13"/>
      <c r="EO16" s="13"/>
      <c r="EP16" s="14"/>
      <c r="EQ16" s="13"/>
      <c r="ER16" s="13"/>
      <c r="ES16" s="13"/>
      <c r="ET16" s="14"/>
      <c r="EU16" s="13"/>
      <c r="EV16" s="13"/>
      <c r="EW16" s="13"/>
      <c r="EX16" s="14"/>
      <c r="EY16" s="13"/>
      <c r="EZ16" s="13"/>
      <c r="FA16" s="13"/>
      <c r="FB16" s="14"/>
      <c r="FC16" s="13"/>
      <c r="FD16" s="13"/>
      <c r="FE16" s="13"/>
      <c r="FF16" s="14"/>
      <c r="FG16" s="13"/>
      <c r="FH16" s="13"/>
      <c r="FI16" s="13"/>
      <c r="FJ16" s="14"/>
      <c r="FK16" s="13"/>
      <c r="FL16" s="13"/>
      <c r="FM16" s="13"/>
      <c r="FN16" s="14"/>
      <c r="FO16" s="13"/>
      <c r="FP16" s="13"/>
      <c r="FQ16" s="13"/>
      <c r="FR16" s="14"/>
      <c r="FS16" s="13"/>
      <c r="FT16" s="13"/>
      <c r="FU16" s="13"/>
      <c r="FV16" s="14"/>
      <c r="FW16" s="13"/>
      <c r="FX16" s="13"/>
      <c r="FY16" s="13"/>
      <c r="FZ16" s="14"/>
      <c r="GA16" s="13"/>
      <c r="GB16" s="13"/>
      <c r="GC16" s="13"/>
      <c r="GD16" s="14"/>
      <c r="GE16" s="13"/>
      <c r="GF16" s="13"/>
      <c r="GG16" s="13"/>
      <c r="GH16" s="14"/>
      <c r="GI16" s="13"/>
      <c r="GJ16" s="13"/>
      <c r="GK16" s="13"/>
      <c r="GL16" s="14"/>
      <c r="GM16" s="13"/>
      <c r="GN16" s="13"/>
      <c r="GO16" s="13"/>
      <c r="GP16" s="14"/>
      <c r="GQ16" s="13"/>
      <c r="GR16" s="13"/>
      <c r="GS16" s="13"/>
      <c r="GT16" s="14"/>
      <c r="GU16" s="13"/>
      <c r="GV16" s="13"/>
      <c r="GW16" s="13"/>
      <c r="GX16" s="14"/>
      <c r="GY16" s="13"/>
      <c r="GZ16" s="13"/>
      <c r="HA16" s="13"/>
      <c r="HB16" s="14"/>
      <c r="HC16" s="13"/>
      <c r="HD16" s="13"/>
      <c r="HE16" s="13"/>
      <c r="HF16" s="14"/>
      <c r="HG16" s="13"/>
      <c r="HH16" s="13"/>
      <c r="HI16" s="13"/>
      <c r="HJ16" s="14"/>
      <c r="HK16" s="13"/>
      <c r="HL16" s="13"/>
      <c r="HM16" s="13"/>
      <c r="HN16" s="14"/>
      <c r="HO16" s="13"/>
      <c r="HP16" s="13"/>
      <c r="HQ16" s="13"/>
      <c r="HR16" s="14"/>
      <c r="HS16" s="13"/>
      <c r="HT16" s="13"/>
      <c r="HU16" s="13"/>
      <c r="HV16" s="14"/>
      <c r="HW16" s="13"/>
      <c r="HX16" s="13"/>
    </row>
    <row r="17" spans="1:232" ht="13.8" thickBot="1" x14ac:dyDescent="0.3">
      <c r="A17" s="6"/>
      <c r="B17" s="7"/>
      <c r="C17" s="7"/>
      <c r="D17" s="7"/>
      <c r="E17" s="7"/>
      <c r="F17" s="7"/>
      <c r="G17" s="7"/>
      <c r="H17" s="60"/>
      <c r="I17" s="17" t="s">
        <v>50</v>
      </c>
      <c r="J17" s="13"/>
      <c r="K17" s="7"/>
      <c r="L17" s="13"/>
      <c r="M17" s="13"/>
      <c r="N17" s="14"/>
      <c r="O17" s="13"/>
      <c r="P17" s="13"/>
      <c r="Q17" s="13"/>
      <c r="R17" s="14"/>
      <c r="S17" s="13"/>
      <c r="T17" s="13"/>
      <c r="U17" s="13"/>
      <c r="V17" s="14"/>
      <c r="W17" s="13"/>
      <c r="X17" s="13"/>
      <c r="Y17" s="13"/>
      <c r="Z17" s="14"/>
      <c r="AA17" s="13"/>
      <c r="AB17" s="13"/>
      <c r="AC17" s="13"/>
      <c r="AD17" s="14"/>
      <c r="AE17" s="13"/>
      <c r="AF17" s="13"/>
      <c r="AG17" s="13"/>
      <c r="AH17" s="14"/>
      <c r="AI17" s="13"/>
      <c r="AJ17" s="13"/>
      <c r="AK17" s="13"/>
      <c r="AL17" s="14"/>
      <c r="AM17" s="13"/>
      <c r="AN17" s="13"/>
      <c r="AO17" s="13"/>
      <c r="AP17" s="14"/>
      <c r="AQ17" s="13"/>
      <c r="AR17" s="13"/>
      <c r="AS17" s="13"/>
      <c r="AT17" s="14"/>
      <c r="AU17" s="13"/>
      <c r="AV17" s="13"/>
      <c r="AW17" s="13"/>
      <c r="AX17" s="14"/>
      <c r="AY17" s="13"/>
      <c r="AZ17" s="13"/>
      <c r="BA17" s="13"/>
      <c r="BB17" s="14"/>
      <c r="BC17" s="13"/>
      <c r="BD17" s="13"/>
      <c r="BE17" s="13"/>
      <c r="BF17" s="14"/>
      <c r="BG17" s="13"/>
      <c r="BH17" s="13"/>
      <c r="BI17" s="13"/>
      <c r="BJ17" s="14"/>
      <c r="BK17" s="13"/>
      <c r="BL17" s="13"/>
      <c r="BM17" s="13"/>
      <c r="BN17" s="14"/>
      <c r="BO17" s="13"/>
      <c r="BP17" s="13"/>
      <c r="BQ17" s="13"/>
      <c r="BR17" s="14"/>
      <c r="BS17" s="13"/>
      <c r="BT17" s="13"/>
      <c r="BU17" s="13"/>
      <c r="BV17" s="14"/>
      <c r="BW17" s="13"/>
      <c r="BX17" s="13"/>
      <c r="BY17" s="13"/>
      <c r="BZ17" s="14"/>
      <c r="CA17" s="13"/>
      <c r="CB17" s="13"/>
      <c r="CC17" s="13"/>
      <c r="CD17" s="14"/>
      <c r="CE17" s="13"/>
      <c r="CF17" s="13"/>
      <c r="CG17" s="13"/>
      <c r="CH17" s="14"/>
      <c r="CI17" s="13"/>
      <c r="CJ17" s="13"/>
      <c r="CK17" s="13"/>
      <c r="CL17" s="14"/>
      <c r="CM17" s="13"/>
      <c r="CN17" s="13"/>
      <c r="CO17" s="13"/>
      <c r="CP17" s="14"/>
      <c r="CQ17" s="13"/>
      <c r="CR17" s="13"/>
      <c r="CS17" s="13"/>
      <c r="CT17" s="14"/>
      <c r="CU17" s="13"/>
      <c r="CV17" s="13"/>
      <c r="CW17" s="13"/>
      <c r="CX17" s="14"/>
      <c r="CY17" s="13"/>
      <c r="CZ17" s="13"/>
      <c r="DA17" s="13"/>
      <c r="DB17" s="14"/>
      <c r="DC17" s="13"/>
      <c r="DD17" s="13"/>
      <c r="DE17" s="13"/>
      <c r="DF17" s="14"/>
      <c r="DG17" s="13"/>
      <c r="DH17" s="13"/>
      <c r="DI17" s="13"/>
      <c r="DJ17" s="14"/>
      <c r="DK17" s="13"/>
      <c r="DL17" s="13"/>
      <c r="DM17" s="13"/>
      <c r="DN17" s="14"/>
      <c r="DO17" s="13"/>
      <c r="DP17" s="13"/>
      <c r="DQ17" s="13"/>
      <c r="DR17" s="14"/>
      <c r="DS17" s="13"/>
      <c r="DT17" s="13"/>
      <c r="DU17" s="13"/>
      <c r="DV17" s="14"/>
      <c r="DW17" s="13"/>
      <c r="DX17" s="13"/>
      <c r="DY17" s="13"/>
      <c r="DZ17" s="14"/>
      <c r="EA17" s="13"/>
      <c r="EB17" s="13"/>
      <c r="EC17" s="13"/>
      <c r="ED17" s="14"/>
      <c r="EE17" s="13"/>
      <c r="EF17" s="13"/>
      <c r="EG17" s="13"/>
      <c r="EH17" s="14"/>
      <c r="EI17" s="13"/>
      <c r="EJ17" s="13"/>
      <c r="EK17" s="13"/>
      <c r="EL17" s="14"/>
      <c r="EM17" s="13"/>
      <c r="EN17" s="13"/>
      <c r="EO17" s="13"/>
      <c r="EP17" s="14"/>
      <c r="EQ17" s="13"/>
      <c r="ER17" s="13"/>
      <c r="ES17" s="13"/>
      <c r="ET17" s="14"/>
      <c r="EU17" s="13"/>
      <c r="EV17" s="13"/>
      <c r="EW17" s="13"/>
      <c r="EX17" s="14"/>
      <c r="EY17" s="13"/>
      <c r="EZ17" s="13"/>
      <c r="FA17" s="13"/>
      <c r="FB17" s="14"/>
      <c r="FC17" s="13"/>
      <c r="FD17" s="13"/>
      <c r="FE17" s="13"/>
      <c r="FF17" s="14"/>
      <c r="FG17" s="13"/>
      <c r="FH17" s="13"/>
      <c r="FI17" s="13"/>
      <c r="FJ17" s="14"/>
      <c r="FK17" s="13"/>
      <c r="FL17" s="13"/>
      <c r="FM17" s="13"/>
      <c r="FN17" s="14"/>
      <c r="FO17" s="13"/>
      <c r="FP17" s="13"/>
      <c r="FQ17" s="13"/>
      <c r="FR17" s="14"/>
      <c r="FS17" s="13"/>
      <c r="FT17" s="13"/>
      <c r="FU17" s="13"/>
      <c r="FV17" s="14"/>
      <c r="FW17" s="13"/>
      <c r="FX17" s="13"/>
      <c r="FY17" s="13"/>
      <c r="FZ17" s="14"/>
      <c r="GA17" s="13"/>
      <c r="GB17" s="13"/>
      <c r="GC17" s="13"/>
      <c r="GD17" s="14"/>
      <c r="GE17" s="13"/>
      <c r="GF17" s="13"/>
      <c r="GG17" s="13"/>
      <c r="GH17" s="14"/>
      <c r="GI17" s="13"/>
      <c r="GJ17" s="13"/>
      <c r="GK17" s="13"/>
      <c r="GL17" s="14"/>
      <c r="GM17" s="13"/>
      <c r="GN17" s="13"/>
      <c r="GO17" s="13"/>
      <c r="GP17" s="14"/>
      <c r="GQ17" s="13"/>
      <c r="GR17" s="13"/>
      <c r="GS17" s="13"/>
      <c r="GT17" s="14"/>
      <c r="GU17" s="13"/>
      <c r="GV17" s="13"/>
      <c r="GW17" s="13"/>
      <c r="GX17" s="14"/>
      <c r="GY17" s="13"/>
      <c r="GZ17" s="13"/>
      <c r="HA17" s="13"/>
      <c r="HB17" s="14"/>
      <c r="HC17" s="13"/>
      <c r="HD17" s="13"/>
      <c r="HE17" s="13"/>
      <c r="HF17" s="14"/>
      <c r="HG17" s="13"/>
      <c r="HH17" s="13"/>
      <c r="HI17" s="13"/>
      <c r="HJ17" s="14"/>
      <c r="HK17" s="13"/>
      <c r="HL17" s="13"/>
      <c r="HM17" s="13"/>
      <c r="HN17" s="14"/>
      <c r="HO17" s="13"/>
      <c r="HP17" s="13"/>
      <c r="HQ17" s="13"/>
      <c r="HR17" s="14"/>
      <c r="HS17" s="13"/>
      <c r="HT17" s="13"/>
      <c r="HU17" s="13"/>
      <c r="HV17" s="14"/>
      <c r="HW17" s="13"/>
      <c r="HX17" s="13"/>
    </row>
    <row r="18" spans="1:232" ht="13.8" thickBot="1" x14ac:dyDescent="0.3">
      <c r="A18" s="55" t="s">
        <v>1</v>
      </c>
      <c r="B18" s="12">
        <f>SUM(B7:B17)</f>
        <v>310000</v>
      </c>
      <c r="C18" s="12"/>
      <c r="D18" s="12">
        <f>SUM(D7:D17)</f>
        <v>0</v>
      </c>
      <c r="E18" s="12">
        <f>SUM(E7:E17)</f>
        <v>0</v>
      </c>
      <c r="F18" s="12">
        <f>SUM(F7:F17)</f>
        <v>0</v>
      </c>
      <c r="G18" s="12">
        <f>SUM(G7:G17)</f>
        <v>0</v>
      </c>
      <c r="H18" s="12">
        <f>SUM(H7:H17)</f>
        <v>0</v>
      </c>
      <c r="I18" s="61"/>
      <c r="J18" s="13"/>
    </row>
    <row r="19" spans="1:232" x14ac:dyDescent="0.25">
      <c r="A19" s="18"/>
    </row>
    <row r="20" spans="1:232" ht="13.8" thickBot="1" x14ac:dyDescent="0.3">
      <c r="A20" s="18"/>
    </row>
    <row r="21" spans="1:232" ht="13.8" thickBot="1" x14ac:dyDescent="0.3">
      <c r="A21" s="31" t="s">
        <v>53</v>
      </c>
      <c r="B21" s="32"/>
      <c r="C21" s="33"/>
      <c r="D21" s="41" t="s">
        <v>62</v>
      </c>
      <c r="E21" s="42"/>
      <c r="F21" s="42"/>
      <c r="G21" s="42"/>
      <c r="H21" s="43"/>
      <c r="I21" s="63"/>
    </row>
    <row r="22" spans="1:232" ht="14.4" x14ac:dyDescent="0.35">
      <c r="A22" s="29" t="s">
        <v>54</v>
      </c>
      <c r="B22" s="4"/>
      <c r="C22" s="39">
        <v>1.055056</v>
      </c>
      <c r="D22" s="35"/>
      <c r="E22" s="36"/>
      <c r="F22" s="37" t="s">
        <v>64</v>
      </c>
      <c r="G22" s="37" t="s">
        <v>73</v>
      </c>
      <c r="H22" s="38" t="s">
        <v>61</v>
      </c>
      <c r="I22" s="64"/>
    </row>
    <row r="23" spans="1:232" x14ac:dyDescent="0.25">
      <c r="A23" s="29" t="s">
        <v>59</v>
      </c>
      <c r="B23" s="4"/>
      <c r="C23" s="27">
        <f>H2-H1-1</f>
        <v>18</v>
      </c>
      <c r="D23" s="44" t="s">
        <v>6</v>
      </c>
      <c r="E23" s="45"/>
      <c r="F23" s="45">
        <f>+E41+F41+G41+B41</f>
        <v>454952.15419845015</v>
      </c>
      <c r="G23" s="45" t="e">
        <f>+#REF!*10000</f>
        <v>#REF!</v>
      </c>
      <c r="H23" s="46" t="e">
        <f>+F23-G23</f>
        <v>#REF!</v>
      </c>
      <c r="I23" s="65"/>
    </row>
    <row r="24" spans="1:232" ht="13.8" thickBot="1" x14ac:dyDescent="0.3">
      <c r="A24" s="30" t="s">
        <v>55</v>
      </c>
      <c r="B24" s="28"/>
      <c r="C24" s="40">
        <f>+C23/H3</f>
        <v>0.58064516129032262</v>
      </c>
      <c r="D24" s="44" t="s">
        <v>65</v>
      </c>
      <c r="E24" s="45"/>
      <c r="F24" s="45">
        <f>+D41+H41+C41</f>
        <v>-165103.60434621177</v>
      </c>
      <c r="G24" s="45" t="e">
        <f>+#REF!*10000</f>
        <v>#REF!</v>
      </c>
      <c r="H24" s="46" t="e">
        <f>+F24-G24</f>
        <v>#REF!</v>
      </c>
      <c r="I24" s="65"/>
    </row>
    <row r="25" spans="1:232" ht="13.8" thickBot="1" x14ac:dyDescent="0.3">
      <c r="A25" s="18"/>
      <c r="D25" s="47" t="s">
        <v>66</v>
      </c>
      <c r="E25" s="48"/>
      <c r="F25" s="48"/>
      <c r="G25" s="48"/>
      <c r="H25" s="49" t="e">
        <f>+#REF!*10000-G24</f>
        <v>#REF!</v>
      </c>
      <c r="I25" s="65"/>
    </row>
    <row r="26" spans="1:232" x14ac:dyDescent="0.25">
      <c r="A26" s="18"/>
    </row>
    <row r="27" spans="1:232" ht="13.8" thickBot="1" x14ac:dyDescent="0.3">
      <c r="A27" s="18"/>
    </row>
    <row r="28" spans="1:232" ht="13.8" thickBot="1" x14ac:dyDescent="0.3">
      <c r="A28" s="19" t="s">
        <v>52</v>
      </c>
      <c r="B28" s="20"/>
      <c r="C28" s="20"/>
      <c r="D28" s="20"/>
      <c r="E28" s="20"/>
      <c r="F28" s="20"/>
      <c r="G28" s="20"/>
      <c r="H28" s="21"/>
      <c r="I28" s="34" t="s">
        <v>63</v>
      </c>
    </row>
    <row r="29" spans="1:232" ht="13.8" thickBot="1" x14ac:dyDescent="0.3">
      <c r="A29" s="57"/>
      <c r="B29" s="11" t="s">
        <v>48</v>
      </c>
      <c r="C29" s="11" t="s">
        <v>83</v>
      </c>
      <c r="D29" s="12" t="s">
        <v>49</v>
      </c>
      <c r="E29" s="11" t="s">
        <v>77</v>
      </c>
      <c r="F29" s="12" t="s">
        <v>80</v>
      </c>
      <c r="G29" s="12" t="s">
        <v>76</v>
      </c>
      <c r="H29" s="10" t="s">
        <v>75</v>
      </c>
      <c r="J29" s="3" t="s">
        <v>85</v>
      </c>
    </row>
    <row r="30" spans="1:232" ht="13.8" thickBot="1" x14ac:dyDescent="0.3">
      <c r="A30" s="56">
        <f t="shared" ref="A30:A35" si="0">A7</f>
        <v>37165</v>
      </c>
      <c r="B30" s="7">
        <f>+B7*$C$23/$C$22</f>
        <v>170607.05782441879</v>
      </c>
      <c r="C30" s="7">
        <f>+C7*$C$24/$C$22*$H$3</f>
        <v>0</v>
      </c>
      <c r="D30" s="7">
        <f>+D7*$C$24/$C$22*$H$3</f>
        <v>0</v>
      </c>
      <c r="E30" s="7">
        <f>+E7*$C$23/$C$22</f>
        <v>0</v>
      </c>
      <c r="F30" s="7">
        <f>+F7*$C$23/$C$22</f>
        <v>0</v>
      </c>
      <c r="G30" s="7">
        <f>+G7*$C$23/$C$22</f>
        <v>0</v>
      </c>
      <c r="H30" s="7">
        <f>+H7/$C$22*$H$3</f>
        <v>0</v>
      </c>
      <c r="I30" s="16" t="s">
        <v>50</v>
      </c>
      <c r="J30" s="3">
        <f>C30+D30+H30</f>
        <v>0</v>
      </c>
    </row>
    <row r="31" spans="1:232" ht="13.8" thickBot="1" x14ac:dyDescent="0.3">
      <c r="A31" s="56">
        <f t="shared" si="0"/>
        <v>37196</v>
      </c>
      <c r="B31" s="7">
        <f>+B8/$C$22</f>
        <v>284345.09637403133</v>
      </c>
      <c r="C31" s="7">
        <f>+C8*$C$24/$C$22</f>
        <v>-165103.60434621177</v>
      </c>
      <c r="D31" s="7">
        <f t="shared" ref="D31:G35" si="1">+D8/$C$22</f>
        <v>0</v>
      </c>
      <c r="E31" s="7">
        <f t="shared" si="1"/>
        <v>0</v>
      </c>
      <c r="F31" s="7">
        <f t="shared" si="1"/>
        <v>0</v>
      </c>
      <c r="G31" s="7">
        <f t="shared" si="1"/>
        <v>0</v>
      </c>
      <c r="H31" s="60">
        <f>+H8*$C$24/$C$22</f>
        <v>0</v>
      </c>
      <c r="I31" s="17" t="s">
        <v>50</v>
      </c>
      <c r="J31" s="3">
        <f>C31+E31+H31</f>
        <v>-165103.60434621177</v>
      </c>
    </row>
    <row r="32" spans="1:232" ht="13.8" thickBot="1" x14ac:dyDescent="0.3">
      <c r="A32" s="56">
        <f t="shared" si="0"/>
        <v>37226</v>
      </c>
      <c r="B32" s="7">
        <f>+B9/$C$22</f>
        <v>0</v>
      </c>
      <c r="C32" s="7">
        <f>+C9*$C$24/$C$22*$H$3</f>
        <v>0</v>
      </c>
      <c r="D32" s="7">
        <f t="shared" si="1"/>
        <v>0</v>
      </c>
      <c r="E32" s="7">
        <f t="shared" si="1"/>
        <v>0</v>
      </c>
      <c r="F32" s="7">
        <f t="shared" si="1"/>
        <v>0</v>
      </c>
      <c r="G32" s="7">
        <f t="shared" si="1"/>
        <v>0</v>
      </c>
      <c r="H32" s="60">
        <f>+H9/$C$22</f>
        <v>0</v>
      </c>
      <c r="I32" s="17" t="s">
        <v>50</v>
      </c>
      <c r="J32" s="3">
        <f t="shared" ref="J32:J41" si="2">C32+D32+H32</f>
        <v>0</v>
      </c>
    </row>
    <row r="33" spans="1:10" ht="13.8" thickBot="1" x14ac:dyDescent="0.3">
      <c r="A33" s="56">
        <f t="shared" si="0"/>
        <v>37257</v>
      </c>
      <c r="B33" s="7">
        <f>+B10/$C$22</f>
        <v>0</v>
      </c>
      <c r="C33" s="7">
        <f>+C10*$C$24/$C$22*$H$3</f>
        <v>0</v>
      </c>
      <c r="D33" s="7">
        <f t="shared" si="1"/>
        <v>0</v>
      </c>
      <c r="E33" s="7">
        <f t="shared" si="1"/>
        <v>0</v>
      </c>
      <c r="F33" s="7">
        <f t="shared" si="1"/>
        <v>0</v>
      </c>
      <c r="G33" s="7">
        <f t="shared" si="1"/>
        <v>0</v>
      </c>
      <c r="H33" s="60">
        <f>+H10/$C$22</f>
        <v>0</v>
      </c>
      <c r="I33" s="17" t="s">
        <v>50</v>
      </c>
      <c r="J33" s="3">
        <f t="shared" si="2"/>
        <v>0</v>
      </c>
    </row>
    <row r="34" spans="1:10" ht="13.8" thickBot="1" x14ac:dyDescent="0.3">
      <c r="A34" s="56">
        <f t="shared" si="0"/>
        <v>37288</v>
      </c>
      <c r="B34" s="7">
        <f>+B11/$C$22</f>
        <v>0</v>
      </c>
      <c r="C34" s="7">
        <f>+C11*$C$24/$C$22*$H$3</f>
        <v>0</v>
      </c>
      <c r="D34" s="7">
        <f t="shared" si="1"/>
        <v>0</v>
      </c>
      <c r="E34" s="7">
        <f t="shared" si="1"/>
        <v>0</v>
      </c>
      <c r="F34" s="7">
        <f t="shared" si="1"/>
        <v>0</v>
      </c>
      <c r="G34" s="7">
        <f t="shared" si="1"/>
        <v>0</v>
      </c>
      <c r="H34" s="60">
        <f>+H11/$C$22</f>
        <v>0</v>
      </c>
      <c r="I34" s="17" t="s">
        <v>50</v>
      </c>
      <c r="J34" s="3">
        <f t="shared" si="2"/>
        <v>0</v>
      </c>
    </row>
    <row r="35" spans="1:10" ht="13.8" thickBot="1" x14ac:dyDescent="0.3">
      <c r="A35" s="56">
        <f t="shared" si="0"/>
        <v>37316</v>
      </c>
      <c r="B35" s="7">
        <f>+B12/$C$22</f>
        <v>0</v>
      </c>
      <c r="C35" s="7">
        <f>+C12*$C$24/$C$22*$H$3</f>
        <v>0</v>
      </c>
      <c r="D35" s="7">
        <f t="shared" si="1"/>
        <v>0</v>
      </c>
      <c r="E35" s="7">
        <f t="shared" si="1"/>
        <v>0</v>
      </c>
      <c r="F35" s="7">
        <f t="shared" si="1"/>
        <v>0</v>
      </c>
      <c r="G35" s="7">
        <f t="shared" si="1"/>
        <v>0</v>
      </c>
      <c r="H35" s="60">
        <f>+H12/$C$22</f>
        <v>0</v>
      </c>
      <c r="I35" s="17" t="s">
        <v>50</v>
      </c>
      <c r="J35" s="3">
        <f t="shared" si="2"/>
        <v>0</v>
      </c>
    </row>
    <row r="36" spans="1:10" ht="13.8" thickBot="1" x14ac:dyDescent="0.3">
      <c r="A36" s="56"/>
      <c r="B36" s="7"/>
      <c r="C36" s="7"/>
      <c r="D36" s="7"/>
      <c r="E36" s="7"/>
      <c r="F36" s="7"/>
      <c r="G36" s="7"/>
      <c r="H36" s="7"/>
      <c r="I36" s="17"/>
    </row>
    <row r="37" spans="1:10" ht="13.8" thickBot="1" x14ac:dyDescent="0.3">
      <c r="A37" s="56"/>
      <c r="B37" s="7"/>
      <c r="C37" s="7"/>
      <c r="D37" s="7"/>
      <c r="E37" s="7"/>
      <c r="F37" s="7"/>
      <c r="G37" s="7"/>
      <c r="H37" s="7"/>
      <c r="I37" s="17"/>
    </row>
    <row r="38" spans="1:10" ht="13.8" thickBot="1" x14ac:dyDescent="0.3">
      <c r="A38" s="56"/>
      <c r="B38" s="7"/>
      <c r="C38" s="7"/>
      <c r="D38" s="7"/>
      <c r="E38" s="7"/>
      <c r="F38" s="7"/>
      <c r="G38" s="7"/>
      <c r="H38" s="7"/>
      <c r="I38" s="17"/>
    </row>
    <row r="39" spans="1:10" ht="13.8" thickBot="1" x14ac:dyDescent="0.3">
      <c r="A39" s="56"/>
      <c r="B39" s="7"/>
      <c r="C39" s="7"/>
      <c r="D39" s="7"/>
      <c r="E39" s="7"/>
      <c r="F39" s="7"/>
      <c r="G39" s="7"/>
      <c r="H39" s="7"/>
      <c r="I39" s="17"/>
    </row>
    <row r="40" spans="1:10" ht="13.8" thickBot="1" x14ac:dyDescent="0.3">
      <c r="A40" s="56"/>
      <c r="B40" s="7"/>
      <c r="C40" s="7"/>
      <c r="D40" s="7"/>
      <c r="E40" s="7"/>
      <c r="F40" s="7"/>
      <c r="G40" s="7"/>
      <c r="H40" s="7"/>
      <c r="I40" s="17"/>
    </row>
    <row r="41" spans="1:10" ht="13.8" thickBot="1" x14ac:dyDescent="0.3">
      <c r="A41" s="62" t="s">
        <v>1</v>
      </c>
      <c r="B41" s="12">
        <f>+SUM(B30:B40)</f>
        <v>454952.15419845015</v>
      </c>
      <c r="C41" s="12">
        <f>SUM(C31:C40)</f>
        <v>-165103.60434621177</v>
      </c>
      <c r="D41" s="12">
        <f>+SUM(D30:D40)</f>
        <v>0</v>
      </c>
      <c r="E41" s="12">
        <f>+SUM(E30:E40)</f>
        <v>0</v>
      </c>
      <c r="F41" s="12">
        <f>+SUM(F30:F40)</f>
        <v>0</v>
      </c>
      <c r="G41" s="12">
        <f>+SUM(G30:G40)</f>
        <v>0</v>
      </c>
      <c r="H41" s="12">
        <f>+SUM(H30:H40)</f>
        <v>0</v>
      </c>
      <c r="I41" s="15">
        <f>SUM(B41:H41)</f>
        <v>289848.54985223839</v>
      </c>
      <c r="J41" s="3">
        <f t="shared" si="2"/>
        <v>-165103.60434621177</v>
      </c>
    </row>
  </sheetData>
  <phoneticPr fontId="0" type="noConversion"/>
  <pageMargins left="0.75" right="0.75" top="1" bottom="1" header="0.5" footer="0.5"/>
  <pageSetup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POS-Carlos</vt:lpstr>
      <vt:lpstr>Enron Direct GD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kreeve1</dc:creator>
  <cp:lastModifiedBy>Havlíček Jan</cp:lastModifiedBy>
  <cp:lastPrinted>2001-10-11T23:27:43Z</cp:lastPrinted>
  <dcterms:created xsi:type="dcterms:W3CDTF">1999-07-13T05:56:36Z</dcterms:created>
  <dcterms:modified xsi:type="dcterms:W3CDTF">2023-09-10T12:19:38Z</dcterms:modified>
</cp:coreProperties>
</file>