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Totals" sheetId="4" r:id="rId1"/>
    <sheet name="1999" sheetId="5" r:id="rId2"/>
    <sheet name="2000" sheetId="1" r:id="rId3"/>
    <sheet name="2001" sheetId="2" r:id="rId4"/>
    <sheet name="Sheet3" sheetId="3" r:id="rId5"/>
  </sheets>
  <definedNames>
    <definedName name="_xlnm.Print_Titles" localSheetId="2">'2000'!$5:$6</definedName>
    <definedName name="_xlnm.Print_Titles" localSheetId="3">'2001'!$5:$6</definedName>
  </definedNames>
  <calcPr calcId="92512" fullCalcOnLoad="1"/>
</workbook>
</file>

<file path=xl/calcChain.xml><?xml version="1.0" encoding="utf-8"?>
<calcChain xmlns="http://schemas.openxmlformats.org/spreadsheetml/2006/main">
  <c r="E9" i="1" l="1"/>
  <c r="I9" i="1"/>
  <c r="E11" i="1"/>
  <c r="I11" i="1"/>
  <c r="E22" i="1"/>
  <c r="I22" i="1"/>
  <c r="J22" i="1"/>
  <c r="E24" i="1"/>
  <c r="I24" i="1"/>
  <c r="J24" i="1"/>
  <c r="E34" i="1"/>
  <c r="I34" i="1"/>
  <c r="J34" i="1"/>
  <c r="E36" i="1"/>
  <c r="I36" i="1"/>
  <c r="J36" i="1"/>
  <c r="E42" i="1"/>
  <c r="I42" i="1"/>
  <c r="J42" i="1"/>
  <c r="E44" i="1"/>
  <c r="I44" i="1"/>
  <c r="J44" i="1"/>
  <c r="E48" i="1"/>
  <c r="I48" i="1"/>
  <c r="E50" i="1"/>
  <c r="I50" i="1"/>
  <c r="J50" i="1"/>
  <c r="E61" i="1"/>
  <c r="I61" i="1"/>
  <c r="J61" i="1"/>
  <c r="E63" i="1"/>
  <c r="I63" i="1"/>
  <c r="J63" i="1"/>
  <c r="E68" i="1"/>
  <c r="I68" i="1"/>
  <c r="E70" i="1"/>
  <c r="I70" i="1"/>
  <c r="I71" i="1"/>
  <c r="I72" i="1"/>
  <c r="I73" i="1"/>
  <c r="I74" i="1"/>
  <c r="I75" i="1"/>
  <c r="I76" i="1"/>
  <c r="J76" i="1"/>
  <c r="I78" i="1"/>
  <c r="I80" i="1"/>
  <c r="I81" i="1"/>
  <c r="I82" i="1"/>
  <c r="E83" i="1"/>
  <c r="I83" i="1"/>
  <c r="J83" i="1"/>
  <c r="E85" i="1"/>
  <c r="I85" i="1"/>
  <c r="J85" i="1"/>
  <c r="I86" i="1"/>
  <c r="I87" i="1"/>
  <c r="I88" i="1"/>
  <c r="I89" i="1"/>
  <c r="I90" i="1"/>
  <c r="I91" i="1"/>
  <c r="I92" i="1"/>
  <c r="I93" i="1"/>
  <c r="E94" i="1"/>
  <c r="I94" i="1"/>
  <c r="J94" i="1"/>
  <c r="E96" i="1"/>
  <c r="I96" i="1"/>
  <c r="J96" i="1"/>
  <c r="I97" i="1"/>
  <c r="I98" i="1"/>
  <c r="I99" i="1"/>
  <c r="I100" i="1"/>
  <c r="I101" i="1"/>
  <c r="I102" i="1"/>
  <c r="I103" i="1"/>
  <c r="E104" i="1"/>
  <c r="I104" i="1"/>
  <c r="J104" i="1"/>
  <c r="E106" i="1"/>
  <c r="I106" i="1"/>
  <c r="J106" i="1"/>
  <c r="I107" i="1"/>
  <c r="I108" i="1"/>
  <c r="I109" i="1"/>
  <c r="I110" i="1"/>
  <c r="I111" i="1"/>
  <c r="I112" i="1"/>
  <c r="I113" i="1"/>
  <c r="I114" i="1"/>
  <c r="I115" i="1"/>
  <c r="I116" i="1"/>
  <c r="E117" i="1"/>
  <c r="I117" i="1"/>
  <c r="J117" i="1"/>
  <c r="E119" i="1"/>
  <c r="I119" i="1"/>
  <c r="J119" i="1"/>
  <c r="I120" i="1"/>
  <c r="I121" i="1"/>
  <c r="I122" i="1"/>
  <c r="I124" i="1"/>
  <c r="I125" i="1"/>
  <c r="E126" i="1"/>
  <c r="I126" i="1"/>
  <c r="J126" i="1"/>
  <c r="E128" i="1"/>
  <c r="I128" i="1"/>
  <c r="J128" i="1"/>
  <c r="I129" i="1"/>
  <c r="E132" i="1"/>
  <c r="I132" i="1"/>
  <c r="E134" i="1"/>
  <c r="I134" i="1"/>
  <c r="I7" i="2"/>
  <c r="I8" i="2"/>
  <c r="H9" i="2"/>
  <c r="E10" i="2"/>
  <c r="I10" i="2"/>
  <c r="J10" i="2"/>
  <c r="E12" i="2"/>
  <c r="I12" i="2"/>
  <c r="J12" i="2"/>
  <c r="I13" i="2"/>
  <c r="E16" i="2"/>
  <c r="I16" i="2"/>
  <c r="J16" i="2"/>
  <c r="E18" i="2"/>
  <c r="I18" i="2"/>
  <c r="J18" i="2"/>
  <c r="I19" i="2"/>
  <c r="I21" i="2"/>
  <c r="I23" i="2"/>
  <c r="I24" i="2"/>
  <c r="H25" i="2"/>
  <c r="I26" i="2"/>
  <c r="I27" i="2"/>
  <c r="I28" i="2"/>
  <c r="H29" i="2"/>
  <c r="I30" i="2"/>
  <c r="I31" i="2"/>
  <c r="I32" i="2"/>
  <c r="I33" i="2"/>
  <c r="E34" i="2"/>
  <c r="I34" i="2"/>
  <c r="J34" i="2"/>
  <c r="E36" i="2"/>
  <c r="I36" i="2"/>
  <c r="J36" i="2"/>
  <c r="I37" i="2"/>
  <c r="I38" i="2"/>
  <c r="E40" i="2"/>
  <c r="I40" i="2"/>
  <c r="E42" i="2"/>
  <c r="I42" i="2"/>
  <c r="I43" i="2"/>
  <c r="I45" i="2"/>
  <c r="I47" i="2"/>
  <c r="I48" i="2"/>
  <c r="I49" i="2"/>
  <c r="I50" i="2"/>
  <c r="I51" i="2"/>
  <c r="I52" i="2"/>
  <c r="I53" i="2"/>
  <c r="E55" i="2"/>
  <c r="I55" i="2"/>
  <c r="J55" i="2"/>
  <c r="E57" i="2"/>
  <c r="I57" i="2"/>
  <c r="J57" i="2"/>
  <c r="I58" i="2"/>
  <c r="I59" i="2"/>
  <c r="I61" i="2"/>
  <c r="I62" i="2"/>
  <c r="I63" i="2"/>
  <c r="I64" i="2"/>
  <c r="E65" i="2"/>
  <c r="I65" i="2"/>
  <c r="J65" i="2"/>
  <c r="E67" i="2"/>
  <c r="I67" i="2"/>
  <c r="J67" i="2"/>
  <c r="I68" i="2"/>
  <c r="I69" i="2"/>
  <c r="I70" i="2"/>
  <c r="I72" i="2"/>
  <c r="I73" i="2"/>
  <c r="I74" i="2"/>
  <c r="E75" i="2"/>
  <c r="I75" i="2"/>
  <c r="J75" i="2"/>
  <c r="E77" i="2"/>
  <c r="I77" i="2"/>
  <c r="J77" i="2"/>
  <c r="I78" i="2"/>
  <c r="I79" i="2"/>
  <c r="I80" i="2"/>
  <c r="I82" i="2"/>
  <c r="I85" i="2"/>
  <c r="I86" i="2"/>
  <c r="I87" i="2"/>
  <c r="I88" i="2"/>
  <c r="I89" i="2"/>
  <c r="I90" i="2"/>
  <c r="E92" i="2"/>
  <c r="I92" i="2"/>
  <c r="J92" i="2"/>
  <c r="E94" i="2"/>
  <c r="I94" i="2"/>
  <c r="J94" i="2"/>
  <c r="E95" i="2"/>
  <c r="J95" i="2"/>
  <c r="J96" i="2"/>
  <c r="J97" i="2"/>
  <c r="E98" i="2"/>
  <c r="J98" i="2"/>
  <c r="E99" i="2"/>
  <c r="J99" i="2"/>
  <c r="E100" i="2"/>
  <c r="J100" i="2"/>
  <c r="E101" i="2"/>
  <c r="J101" i="2"/>
  <c r="E102" i="2"/>
  <c r="J102" i="2"/>
  <c r="E104" i="2"/>
  <c r="I104" i="2"/>
  <c r="J104" i="2"/>
  <c r="E106" i="2"/>
  <c r="I106" i="2"/>
  <c r="J106" i="2"/>
  <c r="I107" i="2"/>
  <c r="I108" i="2"/>
  <c r="J108" i="2"/>
  <c r="I109" i="2"/>
  <c r="J109" i="2"/>
  <c r="J110" i="2"/>
  <c r="I111" i="2"/>
  <c r="J111" i="2"/>
  <c r="I112" i="2"/>
  <c r="J112" i="2"/>
  <c r="I113" i="2"/>
  <c r="J113" i="2"/>
  <c r="I114" i="2"/>
  <c r="J114" i="2"/>
  <c r="I115" i="2"/>
  <c r="J115" i="2"/>
  <c r="I116" i="2"/>
  <c r="J116" i="2"/>
  <c r="E117" i="2"/>
  <c r="I117" i="2"/>
  <c r="J117" i="2"/>
  <c r="E118" i="2"/>
  <c r="I119" i="2"/>
  <c r="I120" i="2"/>
  <c r="E121" i="2"/>
  <c r="I121" i="2"/>
  <c r="J121" i="2"/>
  <c r="E123" i="2"/>
  <c r="I123" i="2"/>
  <c r="J123" i="2"/>
  <c r="E124" i="2"/>
  <c r="I124" i="2"/>
  <c r="J124" i="2"/>
  <c r="I125" i="2"/>
  <c r="J125" i="2"/>
  <c r="E126" i="2"/>
  <c r="I126" i="2"/>
  <c r="J126" i="2"/>
  <c r="E127" i="2"/>
  <c r="I127" i="2"/>
  <c r="J127" i="2"/>
  <c r="I128" i="2"/>
  <c r="J128" i="2"/>
  <c r="J129" i="2"/>
  <c r="E131" i="2"/>
  <c r="I131" i="2"/>
  <c r="J131" i="2"/>
  <c r="E133" i="2"/>
  <c r="I133" i="2"/>
  <c r="J133" i="2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</calcChain>
</file>

<file path=xl/sharedStrings.xml><?xml version="1.0" encoding="utf-8"?>
<sst xmlns="http://schemas.openxmlformats.org/spreadsheetml/2006/main" count="319" uniqueCount="113">
  <si>
    <t>5040-82-42</t>
  </si>
  <si>
    <t>Consumers' Invoice</t>
  </si>
  <si>
    <t>5050-82-50</t>
  </si>
  <si>
    <t>5040-82-51</t>
  </si>
  <si>
    <t>5040-82-54</t>
  </si>
  <si>
    <t>5030-82-55</t>
  </si>
  <si>
    <t>GST</t>
  </si>
  <si>
    <t>Unify</t>
  </si>
  <si>
    <t>Deal #</t>
  </si>
  <si>
    <t>open</t>
  </si>
  <si>
    <t>Total</t>
  </si>
  <si>
    <t>Sub-Total</t>
  </si>
  <si>
    <t>PTLO</t>
  </si>
  <si>
    <t>Pay Date</t>
  </si>
  <si>
    <t>Paid</t>
  </si>
  <si>
    <t>cleared with short pay</t>
  </si>
  <si>
    <t>5040-82-31</t>
  </si>
  <si>
    <t>5040-82-32</t>
  </si>
  <si>
    <t>5040-82-39</t>
  </si>
  <si>
    <t>5030-82-61</t>
  </si>
  <si>
    <t>5070-82-62</t>
  </si>
  <si>
    <t>5040-82-63</t>
  </si>
  <si>
    <t>Enron's Numbers</t>
  </si>
  <si>
    <t>no deal</t>
  </si>
  <si>
    <t>5030-82-64</t>
  </si>
  <si>
    <t>sale</t>
  </si>
  <si>
    <t>5040-82-52</t>
  </si>
  <si>
    <t>5040-82-56</t>
  </si>
  <si>
    <t>5030-82-59</t>
  </si>
  <si>
    <t>5040-82-65</t>
  </si>
  <si>
    <t>5050-82-68</t>
  </si>
  <si>
    <t>5050-82-69</t>
  </si>
  <si>
    <t>sale-second half open</t>
  </si>
  <si>
    <t>booked as Con. Energy</t>
  </si>
  <si>
    <t>open-wrong sign on price?</t>
  </si>
  <si>
    <t>Comments</t>
  </si>
  <si>
    <t>5040-82-47</t>
  </si>
  <si>
    <t>5040-82-53</t>
  </si>
  <si>
    <t>5030-82-66</t>
  </si>
  <si>
    <t>fixed demand vol</t>
  </si>
  <si>
    <t>5030-82-67</t>
  </si>
  <si>
    <t>5030-82-70</t>
  </si>
  <si>
    <t>Canadian $$</t>
  </si>
  <si>
    <t>5030-82-71</t>
  </si>
  <si>
    <t>Canadian$$</t>
  </si>
  <si>
    <t>Unpaid Sale</t>
  </si>
  <si>
    <t>open sale due ENA</t>
  </si>
  <si>
    <t>open sale due Consumers</t>
  </si>
  <si>
    <t>5030-82-72</t>
  </si>
  <si>
    <t>5030-82-73</t>
  </si>
  <si>
    <t>5030-82-75</t>
  </si>
  <si>
    <t>5040-82-33</t>
  </si>
  <si>
    <t>5040-82-35</t>
  </si>
  <si>
    <t>5040-82-74</t>
  </si>
  <si>
    <t>open-wrong sign on price</t>
  </si>
  <si>
    <t>Consumers Gas Reconciliation</t>
  </si>
  <si>
    <t>5040-82-26</t>
  </si>
  <si>
    <t>5040-82-29</t>
  </si>
  <si>
    <t>5050-82-38</t>
  </si>
  <si>
    <t>5040-82-41</t>
  </si>
  <si>
    <t>5030-82-44</t>
  </si>
  <si>
    <t>5040-82-07</t>
  </si>
  <si>
    <t>5030-82-46</t>
  </si>
  <si>
    <t>5030-82-48</t>
  </si>
  <si>
    <t>open sale</t>
  </si>
  <si>
    <t>5040-82-28</t>
  </si>
  <si>
    <t>5050-82-34</t>
  </si>
  <si>
    <t>5030-82-40</t>
  </si>
  <si>
    <t>5030-82-45</t>
  </si>
  <si>
    <t>5040-82-16</t>
  </si>
  <si>
    <t>5070-82-18</t>
  </si>
  <si>
    <t>5040-82-19</t>
  </si>
  <si>
    <t>5030-82-36</t>
  </si>
  <si>
    <t>5070-82-60</t>
  </si>
  <si>
    <t>5030-82-76</t>
  </si>
  <si>
    <t>5030-82-77</t>
  </si>
  <si>
    <t>5030-82-78</t>
  </si>
  <si>
    <t>5030-82-79</t>
  </si>
  <si>
    <t>5030-82-80</t>
  </si>
  <si>
    <t>5050-82-81</t>
  </si>
  <si>
    <t>5030-82-82</t>
  </si>
  <si>
    <t>5040-82-58</t>
  </si>
  <si>
    <t>5030-82-83</t>
  </si>
  <si>
    <t>5030-82-84</t>
  </si>
  <si>
    <t>5050-82-85</t>
  </si>
  <si>
    <t>5030-82-86</t>
  </si>
  <si>
    <t>5040-82-88</t>
  </si>
  <si>
    <t>5040-82-90</t>
  </si>
  <si>
    <t>Consumers Energy</t>
  </si>
  <si>
    <t>wrong sign on price?</t>
  </si>
  <si>
    <t>5030-82-91</t>
  </si>
  <si>
    <t>5030-82-94</t>
  </si>
  <si>
    <t xml:space="preserve">open  </t>
  </si>
  <si>
    <t>5030-82-24</t>
  </si>
  <si>
    <t>5040-82-20</t>
  </si>
  <si>
    <t>5050-82-21</t>
  </si>
  <si>
    <t>5050-82-23</t>
  </si>
  <si>
    <t>5040-82-27</t>
  </si>
  <si>
    <t>sale due ENA</t>
  </si>
  <si>
    <t>Invoiced</t>
  </si>
  <si>
    <t>found open</t>
  </si>
  <si>
    <t>Enbridge deducted from invoice owing to Enron</t>
  </si>
  <si>
    <t>found open items of $6,508.56</t>
  </si>
  <si>
    <t>Difference</t>
  </si>
  <si>
    <t>Consumers Gas Payment Detail</t>
  </si>
  <si>
    <t>found open $13,109.45</t>
  </si>
  <si>
    <t>5030-82-95</t>
  </si>
  <si>
    <t>5030-82-89</t>
  </si>
  <si>
    <t>5040-82-92</t>
  </si>
  <si>
    <t>5040-82-93</t>
  </si>
  <si>
    <t>charged GST on Mich Con gas</t>
  </si>
  <si>
    <t>billed GST on Mich Con gas</t>
  </si>
  <si>
    <t>missing 145.03 of take or pay; missing $315.00 in GST on take or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</si>
</sst>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7" formatCode="&quot;$&quot;#,##0.00_);\(&quot;$&quot;#,##0.00\)"/>
    <numFmt numFmtId="164" formatCode="0.00000"/>
    <numFmt numFmtId="165" formatCode="0.00000_);\(0.00000\)"/>
    <numFmt numFmtId="167" formatCode="0_);\(0\)"/>
    <numFmt numFmtId="168" formatCode="mmmm\-yy"/>
    <numFmt numFmtId="169" formatCode="m/d/yy"/>
  </numFmts>
  <fonts count="6" x14ac:knownFonts="1"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7" fontId="0" fillId="0" borderId="0" xfId="0" applyNumberFormat="1"/>
    <xf numFmtId="37" fontId="0" fillId="0" borderId="0" xfId="0" applyNumberFormat="1"/>
    <xf numFmtId="165" fontId="0" fillId="0" borderId="0" xfId="0" applyNumberFormat="1"/>
    <xf numFmtId="7" fontId="0" fillId="0" borderId="1" xfId="0" applyNumberFormat="1" applyBorder="1"/>
    <xf numFmtId="7" fontId="0" fillId="0" borderId="0" xfId="0" applyNumberFormat="1" applyBorder="1"/>
    <xf numFmtId="37" fontId="0" fillId="0" borderId="0" xfId="0" applyNumberFormat="1" applyBorder="1"/>
    <xf numFmtId="165" fontId="0" fillId="0" borderId="0" xfId="0" applyNumberFormat="1" applyBorder="1"/>
    <xf numFmtId="7" fontId="0" fillId="0" borderId="2" xfId="0" applyNumberFormat="1" applyBorder="1"/>
    <xf numFmtId="0" fontId="0" fillId="0" borderId="0" xfId="0" applyBorder="1"/>
    <xf numFmtId="167" fontId="0" fillId="0" borderId="0" xfId="0" applyNumberFormat="1" applyAlignment="1">
      <alignment horizontal="center"/>
    </xf>
    <xf numFmtId="37" fontId="0" fillId="0" borderId="1" xfId="0" applyNumberFormat="1" applyBorder="1" applyAlignment="1">
      <alignment horizontal="center"/>
    </xf>
    <xf numFmtId="37" fontId="0" fillId="0" borderId="3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37" fontId="0" fillId="0" borderId="1" xfId="0" applyNumberFormat="1" applyBorder="1"/>
    <xf numFmtId="7" fontId="0" fillId="0" borderId="3" xfId="0" applyNumberFormat="1" applyBorder="1"/>
    <xf numFmtId="165" fontId="0" fillId="0" borderId="1" xfId="0" applyNumberFormat="1" applyBorder="1"/>
    <xf numFmtId="167" fontId="0" fillId="0" borderId="0" xfId="0" applyNumberFormat="1" applyBorder="1" applyAlignment="1">
      <alignment horizontal="center"/>
    </xf>
    <xf numFmtId="7" fontId="0" fillId="0" borderId="4" xfId="0" applyNumberFormat="1" applyBorder="1"/>
    <xf numFmtId="37" fontId="0" fillId="0" borderId="5" xfId="0" applyNumberFormat="1" applyBorder="1"/>
    <xf numFmtId="167" fontId="0" fillId="0" borderId="5" xfId="0" applyNumberFormat="1" applyBorder="1" applyAlignment="1">
      <alignment horizontal="center"/>
    </xf>
    <xf numFmtId="7" fontId="0" fillId="0" borderId="6" xfId="0" applyNumberFormat="1" applyBorder="1"/>
    <xf numFmtId="0" fontId="0" fillId="0" borderId="4" xfId="0" applyBorder="1"/>
    <xf numFmtId="164" fontId="0" fillId="0" borderId="2" xfId="0" applyNumberFormat="1" applyBorder="1"/>
    <xf numFmtId="164" fontId="0" fillId="0" borderId="3" xfId="0" applyNumberFormat="1" applyBorder="1"/>
    <xf numFmtId="14" fontId="0" fillId="0" borderId="2" xfId="0" applyNumberFormat="1" applyBorder="1"/>
    <xf numFmtId="14" fontId="0" fillId="0" borderId="3" xfId="0" applyNumberFormat="1" applyBorder="1"/>
    <xf numFmtId="0" fontId="0" fillId="0" borderId="3" xfId="0" applyBorder="1" applyAlignment="1">
      <alignment horizontal="center"/>
    </xf>
    <xf numFmtId="14" fontId="0" fillId="0" borderId="4" xfId="0" applyNumberFormat="1" applyBorder="1"/>
    <xf numFmtId="7" fontId="0" fillId="0" borderId="3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7" fontId="0" fillId="0" borderId="5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5" xfId="0" applyBorder="1"/>
    <xf numFmtId="17" fontId="0" fillId="2" borderId="4" xfId="0" applyNumberFormat="1" applyFill="1" applyBorder="1"/>
    <xf numFmtId="17" fontId="0" fillId="2" borderId="2" xfId="0" applyNumberFormat="1" applyFill="1" applyBorder="1"/>
    <xf numFmtId="17" fontId="0" fillId="3" borderId="4" xfId="0" applyNumberFormat="1" applyFill="1" applyBorder="1"/>
    <xf numFmtId="0" fontId="0" fillId="3" borderId="2" xfId="0" applyFill="1" applyBorder="1"/>
    <xf numFmtId="164" fontId="0" fillId="3" borderId="2" xfId="0" applyNumberFormat="1" applyFill="1" applyBorder="1"/>
    <xf numFmtId="17" fontId="0" fillId="4" borderId="4" xfId="0" applyNumberFormat="1" applyFill="1" applyBorder="1"/>
    <xf numFmtId="164" fontId="0" fillId="4" borderId="2" xfId="0" applyNumberFormat="1" applyFill="1" applyBorder="1"/>
    <xf numFmtId="0" fontId="0" fillId="0" borderId="7" xfId="0" applyBorder="1"/>
    <xf numFmtId="168" fontId="0" fillId="4" borderId="4" xfId="0" applyNumberFormat="1" applyFill="1" applyBorder="1"/>
    <xf numFmtId="0" fontId="1" fillId="0" borderId="0" xfId="0" applyFont="1"/>
    <xf numFmtId="0" fontId="1" fillId="0" borderId="0" xfId="0" applyFont="1" applyAlignment="1">
      <alignment horizontal="left"/>
    </xf>
    <xf numFmtId="37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7" fontId="0" fillId="0" borderId="2" xfId="0" applyNumberFormat="1" applyBorder="1" applyAlignment="1">
      <alignment horizontal="right"/>
    </xf>
    <xf numFmtId="7" fontId="0" fillId="0" borderId="3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17" fontId="0" fillId="3" borderId="2" xfId="0" applyNumberFormat="1" applyFill="1" applyBorder="1"/>
    <xf numFmtId="37" fontId="0" fillId="0" borderId="0" xfId="0" applyNumberFormat="1" applyAlignment="1">
      <alignment horizontal="right"/>
    </xf>
    <xf numFmtId="37" fontId="0" fillId="0" borderId="1" xfId="0" applyNumberFormat="1" applyBorder="1" applyAlignment="1">
      <alignment horizontal="right"/>
    </xf>
    <xf numFmtId="37" fontId="0" fillId="0" borderId="0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7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9" fontId="0" fillId="0" borderId="3" xfId="0" applyNumberFormat="1" applyBorder="1" applyAlignment="1">
      <alignment horizontal="center"/>
    </xf>
    <xf numFmtId="169" fontId="0" fillId="0" borderId="2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4" xfId="0" applyNumberFormat="1" applyBorder="1" applyAlignment="1">
      <alignment horizontal="center"/>
    </xf>
    <xf numFmtId="7" fontId="0" fillId="0" borderId="0" xfId="0" applyNumberFormat="1" applyBorder="1" applyAlignment="1">
      <alignment horizontal="center"/>
    </xf>
    <xf numFmtId="7" fontId="0" fillId="0" borderId="1" xfId="0" applyNumberFormat="1" applyBorder="1" applyAlignment="1">
      <alignment horizontal="center"/>
    </xf>
    <xf numFmtId="7" fontId="0" fillId="0" borderId="6" xfId="0" applyNumberFormat="1" applyBorder="1" applyAlignment="1">
      <alignment horizontal="right"/>
    </xf>
    <xf numFmtId="7" fontId="0" fillId="0" borderId="0" xfId="0" applyNumberFormat="1" applyBorder="1" applyAlignment="1">
      <alignment horizontal="right"/>
    </xf>
    <xf numFmtId="7" fontId="0" fillId="0" borderId="1" xfId="0" applyNumberFormat="1" applyBorder="1" applyAlignment="1">
      <alignment horizontal="right"/>
    </xf>
    <xf numFmtId="37" fontId="0" fillId="0" borderId="0" xfId="0" applyNumberFormat="1" applyAlignment="1"/>
    <xf numFmtId="165" fontId="0" fillId="0" borderId="0" xfId="0" applyNumberFormat="1" applyAlignment="1"/>
    <xf numFmtId="7" fontId="0" fillId="0" borderId="0" xfId="0" applyNumberFormat="1" applyAlignment="1"/>
    <xf numFmtId="37" fontId="0" fillId="0" borderId="1" xfId="0" applyNumberFormat="1" applyBorder="1" applyAlignment="1"/>
    <xf numFmtId="165" fontId="0" fillId="0" borderId="1" xfId="0" applyNumberFormat="1" applyBorder="1" applyAlignment="1"/>
    <xf numFmtId="7" fontId="0" fillId="0" borderId="3" xfId="0" applyNumberFormat="1" applyBorder="1" applyAlignment="1"/>
    <xf numFmtId="37" fontId="0" fillId="0" borderId="0" xfId="0" applyNumberFormat="1" applyBorder="1" applyAlignment="1"/>
    <xf numFmtId="165" fontId="0" fillId="0" borderId="0" xfId="0" applyNumberFormat="1" applyBorder="1" applyAlignment="1"/>
    <xf numFmtId="7" fontId="0" fillId="0" borderId="2" xfId="0" applyNumberFormat="1" applyBorder="1" applyAlignment="1"/>
    <xf numFmtId="7" fontId="0" fillId="0" borderId="4" xfId="0" applyNumberFormat="1" applyBorder="1" applyAlignment="1"/>
    <xf numFmtId="167" fontId="0" fillId="0" borderId="0" xfId="0" applyNumberFormat="1" applyBorder="1" applyAlignment="1">
      <alignment horizontal="right"/>
    </xf>
    <xf numFmtId="167" fontId="0" fillId="0" borderId="1" xfId="0" applyNumberFormat="1" applyBorder="1" applyAlignment="1">
      <alignment horizontal="right"/>
    </xf>
    <xf numFmtId="17" fontId="0" fillId="0" borderId="2" xfId="0" applyNumberFormat="1" applyFill="1" applyBorder="1"/>
    <xf numFmtId="37" fontId="0" fillId="0" borderId="7" xfId="0" applyNumberFormat="1" applyBorder="1"/>
    <xf numFmtId="0" fontId="0" fillId="0" borderId="0" xfId="0" applyAlignment="1">
      <alignment horizontal="right"/>
    </xf>
    <xf numFmtId="167" fontId="0" fillId="0" borderId="0" xfId="0" applyNumberFormat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7" fontId="2" fillId="0" borderId="2" xfId="0" applyNumberFormat="1" applyFont="1" applyBorder="1"/>
    <xf numFmtId="7" fontId="3" fillId="0" borderId="0" xfId="0" applyNumberFormat="1" applyFont="1"/>
    <xf numFmtId="7" fontId="2" fillId="0" borderId="4" xfId="0" applyNumberFormat="1" applyFont="1" applyBorder="1"/>
    <xf numFmtId="169" fontId="0" fillId="0" borderId="2" xfId="0" applyNumberFormat="1" applyBorder="1" applyAlignment="1">
      <alignment horizontal="right"/>
    </xf>
    <xf numFmtId="169" fontId="0" fillId="0" borderId="3" xfId="0" applyNumberFormat="1" applyBorder="1" applyAlignment="1">
      <alignment horizontal="right"/>
    </xf>
    <xf numFmtId="7" fontId="0" fillId="0" borderId="0" xfId="0" applyNumberFormat="1" applyFill="1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Fill="1" applyBorder="1"/>
    <xf numFmtId="17" fontId="0" fillId="0" borderId="0" xfId="0" applyNumberFormat="1" applyAlignment="1">
      <alignment horizontal="left"/>
    </xf>
    <xf numFmtId="0" fontId="4" fillId="0" borderId="1" xfId="0" applyFont="1" applyBorder="1" applyAlignment="1">
      <alignment horizontal="left"/>
    </xf>
    <xf numFmtId="7" fontId="5" fillId="0" borderId="1" xfId="0" applyNumberFormat="1" applyFont="1" applyBorder="1" applyAlignment="1">
      <alignment horizontal="right"/>
    </xf>
    <xf numFmtId="7" fontId="5" fillId="0" borderId="1" xfId="0" applyNumberFormat="1" applyFont="1" applyFill="1" applyBorder="1" applyAlignment="1">
      <alignment horizontal="center"/>
    </xf>
    <xf numFmtId="7" fontId="2" fillId="0" borderId="2" xfId="0" applyNumberFormat="1" applyFont="1" applyBorder="1" applyAlignment="1">
      <alignment horizontal="right"/>
    </xf>
    <xf numFmtId="7" fontId="3" fillId="0" borderId="0" xfId="0" applyNumberFormat="1" applyFont="1" applyFill="1" applyBorder="1" applyAlignment="1">
      <alignment horizontal="right"/>
    </xf>
    <xf numFmtId="7" fontId="2" fillId="0" borderId="2" xfId="0" applyNumberFormat="1" applyFont="1" applyBorder="1" applyAlignment="1"/>
    <xf numFmtId="7" fontId="3" fillId="0" borderId="2" xfId="0" applyNumberFormat="1" applyFont="1" applyBorder="1" applyAlignment="1"/>
    <xf numFmtId="37" fontId="0" fillId="0" borderId="6" xfId="0" applyNumberFormat="1" applyBorder="1" applyAlignment="1">
      <alignment horizontal="center"/>
    </xf>
    <xf numFmtId="37" fontId="0" fillId="0" borderId="8" xfId="0" applyNumberFormat="1" applyBorder="1" applyAlignment="1">
      <alignment horizontal="center"/>
    </xf>
    <xf numFmtId="37" fontId="0" fillId="0" borderId="4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7" fontId="0" fillId="0" borderId="8" xfId="0" applyNumberFormat="1" applyBorder="1" applyAlignment="1">
      <alignment horizontal="center"/>
    </xf>
    <xf numFmtId="167" fontId="0" fillId="0" borderId="4" xfId="0" applyNumberFormat="1" applyBorder="1" applyAlignment="1">
      <alignment horizontal="center"/>
    </xf>
    <xf numFmtId="37" fontId="0" fillId="0" borderId="1" xfId="0" applyNumberFormat="1" applyBorder="1" applyAlignment="1">
      <alignment horizontal="center"/>
    </xf>
    <xf numFmtId="37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workbookViewId="0">
      <selection activeCell="B3" sqref="B3"/>
    </sheetView>
  </sheetViews>
  <sheetFormatPr defaultRowHeight="13.2" x14ac:dyDescent="0.25"/>
  <cols>
    <col min="1" max="1" width="9.109375" style="53" customWidth="1"/>
    <col min="2" max="3" width="11.6640625" style="1" bestFit="1" customWidth="1"/>
    <col min="4" max="4" width="14.6640625" style="1" customWidth="1"/>
    <col min="5" max="5" width="40.44140625" customWidth="1"/>
  </cols>
  <sheetData>
    <row r="1" spans="1:5" x14ac:dyDescent="0.25">
      <c r="A1" s="47" t="s">
        <v>104</v>
      </c>
    </row>
    <row r="4" spans="1:5" x14ac:dyDescent="0.25">
      <c r="A4" s="98"/>
      <c r="B4" s="99" t="s">
        <v>99</v>
      </c>
      <c r="C4" s="99" t="s">
        <v>14</v>
      </c>
      <c r="D4" s="99" t="s">
        <v>103</v>
      </c>
      <c r="E4" s="100" t="s">
        <v>35</v>
      </c>
    </row>
    <row r="5" spans="1:5" x14ac:dyDescent="0.25">
      <c r="A5" s="97">
        <v>36220</v>
      </c>
      <c r="B5" s="1">
        <v>17426.650000000001</v>
      </c>
      <c r="C5" s="1">
        <v>17500</v>
      </c>
      <c r="D5" s="1">
        <f>C5-B5</f>
        <v>73.349999999998545</v>
      </c>
    </row>
    <row r="6" spans="1:5" x14ac:dyDescent="0.25">
      <c r="A6" s="97">
        <v>36251</v>
      </c>
      <c r="B6" s="1">
        <v>9185.68</v>
      </c>
      <c r="C6" s="1">
        <v>10500</v>
      </c>
      <c r="D6" s="1">
        <f t="shared" ref="D6:D36" si="0">C6-B6</f>
        <v>1314.3199999999997</v>
      </c>
    </row>
    <row r="7" spans="1:5" x14ac:dyDescent="0.25">
      <c r="A7" s="97">
        <v>36281</v>
      </c>
      <c r="B7" s="1">
        <v>22987.77</v>
      </c>
      <c r="C7" s="1">
        <v>22470</v>
      </c>
      <c r="D7" s="1">
        <f t="shared" si="0"/>
        <v>-517.77000000000044</v>
      </c>
    </row>
    <row r="8" spans="1:5" x14ac:dyDescent="0.25">
      <c r="A8" s="97">
        <v>36312</v>
      </c>
      <c r="B8" s="1">
        <v>29231.5</v>
      </c>
      <c r="C8" s="1">
        <v>26817.53</v>
      </c>
      <c r="D8" s="1">
        <f t="shared" si="0"/>
        <v>-2413.9700000000012</v>
      </c>
    </row>
    <row r="9" spans="1:5" x14ac:dyDescent="0.25">
      <c r="A9" s="97">
        <v>36342</v>
      </c>
      <c r="B9" s="1">
        <v>9315.33</v>
      </c>
      <c r="C9" s="1">
        <v>9926.5</v>
      </c>
      <c r="D9" s="1">
        <f t="shared" si="0"/>
        <v>611.17000000000007</v>
      </c>
    </row>
    <row r="10" spans="1:5" x14ac:dyDescent="0.25">
      <c r="A10" s="97">
        <v>36373</v>
      </c>
      <c r="B10" s="1">
        <v>32341.18</v>
      </c>
      <c r="C10" s="1">
        <v>32171.45</v>
      </c>
      <c r="D10" s="1">
        <f t="shared" si="0"/>
        <v>-169.72999999999956</v>
      </c>
    </row>
    <row r="11" spans="1:5" x14ac:dyDescent="0.25">
      <c r="A11" s="97">
        <v>36404</v>
      </c>
      <c r="B11" s="1">
        <v>65203.13</v>
      </c>
      <c r="C11" s="1">
        <v>51870.02</v>
      </c>
      <c r="D11" s="1">
        <f t="shared" si="0"/>
        <v>-13333.11</v>
      </c>
    </row>
    <row r="12" spans="1:5" x14ac:dyDescent="0.25">
      <c r="A12" s="97">
        <v>36434</v>
      </c>
      <c r="B12" s="1">
        <v>36380</v>
      </c>
      <c r="C12" s="1">
        <v>35750</v>
      </c>
      <c r="D12" s="1">
        <f t="shared" si="0"/>
        <v>-630</v>
      </c>
      <c r="E12" t="s">
        <v>100</v>
      </c>
    </row>
    <row r="13" spans="1:5" x14ac:dyDescent="0.25">
      <c r="A13" s="97">
        <v>36465</v>
      </c>
      <c r="B13" s="1">
        <v>225774.91</v>
      </c>
      <c r="C13" s="1">
        <v>192334.71</v>
      </c>
      <c r="D13" s="1">
        <f t="shared" si="0"/>
        <v>-33440.200000000012</v>
      </c>
    </row>
    <row r="14" spans="1:5" x14ac:dyDescent="0.25">
      <c r="A14" s="97">
        <v>36495</v>
      </c>
      <c r="B14" s="1">
        <v>118570.51</v>
      </c>
      <c r="C14" s="1">
        <v>113302.09</v>
      </c>
      <c r="D14" s="1">
        <f t="shared" si="0"/>
        <v>-5268.4199999999983</v>
      </c>
    </row>
    <row r="15" spans="1:5" x14ac:dyDescent="0.25">
      <c r="A15" s="97">
        <v>36526</v>
      </c>
      <c r="B15" s="1">
        <v>31.83</v>
      </c>
      <c r="D15" s="1">
        <f t="shared" si="0"/>
        <v>-31.83</v>
      </c>
    </row>
    <row r="16" spans="1:5" x14ac:dyDescent="0.25">
      <c r="A16" s="97">
        <v>36557</v>
      </c>
      <c r="B16" s="1">
        <v>101251.4</v>
      </c>
      <c r="C16" s="1">
        <v>134304.59</v>
      </c>
      <c r="D16" s="1">
        <f t="shared" si="0"/>
        <v>33053.19</v>
      </c>
    </row>
    <row r="17" spans="1:5" x14ac:dyDescent="0.25">
      <c r="A17" s="97">
        <v>36586</v>
      </c>
      <c r="B17" s="1">
        <v>119073.52</v>
      </c>
      <c r="C17" s="1">
        <v>121292.46</v>
      </c>
      <c r="D17" s="1">
        <f t="shared" si="0"/>
        <v>2218.9400000000023</v>
      </c>
    </row>
    <row r="18" spans="1:5" x14ac:dyDescent="0.25">
      <c r="A18" s="97">
        <v>36586</v>
      </c>
      <c r="B18" s="1">
        <v>56676.72</v>
      </c>
      <c r="C18" s="1">
        <v>56676.72</v>
      </c>
      <c r="D18" s="1">
        <f t="shared" si="0"/>
        <v>0</v>
      </c>
      <c r="E18" t="s">
        <v>101</v>
      </c>
    </row>
    <row r="19" spans="1:5" x14ac:dyDescent="0.25">
      <c r="A19" s="97">
        <v>36617</v>
      </c>
      <c r="B19" s="1">
        <v>22001.71</v>
      </c>
      <c r="C19" s="1">
        <v>19831.68</v>
      </c>
      <c r="D19" s="1">
        <f t="shared" si="0"/>
        <v>-2170.0299999999988</v>
      </c>
    </row>
    <row r="20" spans="1:5" x14ac:dyDescent="0.25">
      <c r="A20" s="97">
        <v>36647</v>
      </c>
      <c r="B20" s="1">
        <v>11030.9</v>
      </c>
      <c r="C20" s="1">
        <v>-1994.32</v>
      </c>
      <c r="D20" s="1">
        <f t="shared" si="0"/>
        <v>-13025.22</v>
      </c>
      <c r="E20" t="s">
        <v>102</v>
      </c>
    </row>
    <row r="21" spans="1:5" x14ac:dyDescent="0.25">
      <c r="A21" s="97">
        <v>36678</v>
      </c>
      <c r="B21" s="1">
        <v>21739.3</v>
      </c>
      <c r="C21" s="1">
        <v>21970.83</v>
      </c>
      <c r="D21" s="1">
        <f t="shared" si="0"/>
        <v>231.53000000000247</v>
      </c>
    </row>
    <row r="22" spans="1:5" x14ac:dyDescent="0.25">
      <c r="A22" s="97">
        <v>36708</v>
      </c>
      <c r="B22" s="1">
        <v>68208.09</v>
      </c>
      <c r="C22" s="1">
        <v>68223.33</v>
      </c>
      <c r="D22" s="1">
        <f t="shared" si="0"/>
        <v>15.240000000005239</v>
      </c>
    </row>
    <row r="23" spans="1:5" x14ac:dyDescent="0.25">
      <c r="A23" s="97">
        <v>36739</v>
      </c>
      <c r="B23" s="1">
        <v>19569.580000000002</v>
      </c>
      <c r="C23" s="1">
        <v>32890.730000000003</v>
      </c>
      <c r="D23" s="1">
        <f t="shared" si="0"/>
        <v>13321.150000000001</v>
      </c>
    </row>
    <row r="24" spans="1:5" x14ac:dyDescent="0.25">
      <c r="A24" s="97">
        <v>36770</v>
      </c>
      <c r="B24" s="1">
        <v>111992.21</v>
      </c>
      <c r="C24" s="1">
        <v>79404.56</v>
      </c>
      <c r="D24" s="1">
        <f t="shared" si="0"/>
        <v>-32587.650000000009</v>
      </c>
    </row>
    <row r="25" spans="1:5" x14ac:dyDescent="0.25">
      <c r="A25" s="97">
        <v>36800</v>
      </c>
      <c r="B25" s="1">
        <v>20100.38</v>
      </c>
      <c r="C25" s="1">
        <v>38145.75</v>
      </c>
      <c r="D25" s="1">
        <f t="shared" si="0"/>
        <v>18045.37</v>
      </c>
    </row>
    <row r="26" spans="1:5" x14ac:dyDescent="0.25">
      <c r="A26" s="97">
        <v>36831</v>
      </c>
      <c r="B26" s="1">
        <v>132760.35999999999</v>
      </c>
      <c r="C26" s="1">
        <v>120109.49</v>
      </c>
      <c r="D26" s="1">
        <f t="shared" si="0"/>
        <v>-12650.869999999981</v>
      </c>
    </row>
    <row r="27" spans="1:5" x14ac:dyDescent="0.25">
      <c r="A27" s="97">
        <v>36861</v>
      </c>
      <c r="B27" s="1">
        <v>101372.84</v>
      </c>
      <c r="C27" s="1">
        <v>75716.460000000006</v>
      </c>
      <c r="D27" s="1">
        <f t="shared" si="0"/>
        <v>-25656.37999999999</v>
      </c>
    </row>
    <row r="28" spans="1:5" x14ac:dyDescent="0.25">
      <c r="A28" s="97">
        <v>36892</v>
      </c>
      <c r="B28" s="1">
        <v>87460.02</v>
      </c>
      <c r="C28" s="1">
        <v>74294.44</v>
      </c>
      <c r="D28" s="1">
        <f t="shared" si="0"/>
        <v>-13165.580000000002</v>
      </c>
      <c r="E28" t="s">
        <v>105</v>
      </c>
    </row>
    <row r="29" spans="1:5" x14ac:dyDescent="0.25">
      <c r="A29" s="97">
        <v>36923</v>
      </c>
      <c r="B29" s="1">
        <v>125763.86</v>
      </c>
      <c r="C29" s="1">
        <v>115542.76</v>
      </c>
      <c r="D29" s="1">
        <f t="shared" si="0"/>
        <v>-10221.100000000006</v>
      </c>
    </row>
    <row r="30" spans="1:5" x14ac:dyDescent="0.25">
      <c r="A30" s="97">
        <v>36951</v>
      </c>
      <c r="B30" s="1">
        <v>235615.52</v>
      </c>
      <c r="C30" s="1">
        <v>207416.92</v>
      </c>
      <c r="D30" s="1">
        <f t="shared" si="0"/>
        <v>-28198.599999999977</v>
      </c>
    </row>
    <row r="31" spans="1:5" x14ac:dyDescent="0.25">
      <c r="A31" s="97">
        <v>36982</v>
      </c>
      <c r="B31" s="1">
        <v>15759.85</v>
      </c>
      <c r="C31" s="1">
        <v>15757.95</v>
      </c>
      <c r="D31" s="1">
        <f t="shared" si="0"/>
        <v>-1.8999999999996362</v>
      </c>
    </row>
    <row r="32" spans="1:5" x14ac:dyDescent="0.25">
      <c r="A32" s="97">
        <v>37012</v>
      </c>
      <c r="B32" s="1">
        <v>41315.919999999998</v>
      </c>
      <c r="C32" s="1">
        <v>41313.1</v>
      </c>
      <c r="D32" s="1">
        <f t="shared" si="0"/>
        <v>-2.819999999999709</v>
      </c>
    </row>
    <row r="33" spans="1:5" x14ac:dyDescent="0.25">
      <c r="A33" s="97">
        <v>37043</v>
      </c>
      <c r="B33" s="1">
        <v>236240.79</v>
      </c>
      <c r="C33" s="1">
        <v>161809.07999999999</v>
      </c>
      <c r="D33" s="1">
        <f t="shared" si="0"/>
        <v>-74431.710000000021</v>
      </c>
    </row>
    <row r="34" spans="1:5" x14ac:dyDescent="0.25">
      <c r="A34" s="97">
        <v>37073</v>
      </c>
      <c r="B34" s="1">
        <v>178384.5</v>
      </c>
      <c r="C34" s="1">
        <v>168055.31</v>
      </c>
      <c r="D34" s="1">
        <f t="shared" si="0"/>
        <v>-10329.190000000002</v>
      </c>
      <c r="E34" t="s">
        <v>110</v>
      </c>
    </row>
    <row r="35" spans="1:5" ht="26.4" x14ac:dyDescent="0.25">
      <c r="A35" s="97">
        <v>37104</v>
      </c>
      <c r="B35" s="1">
        <v>61701.81</v>
      </c>
      <c r="C35" s="1">
        <v>61239.23</v>
      </c>
      <c r="D35" s="1">
        <f t="shared" si="0"/>
        <v>-462.57999999999447</v>
      </c>
      <c r="E35" s="95" t="s">
        <v>112</v>
      </c>
    </row>
    <row r="36" spans="1:5" x14ac:dyDescent="0.25">
      <c r="A36" s="97">
        <v>37135</v>
      </c>
      <c r="B36" s="1">
        <v>22456.18</v>
      </c>
      <c r="C36" s="1">
        <v>22454.06</v>
      </c>
      <c r="D36" s="1">
        <f t="shared" si="0"/>
        <v>-2.1199999999989814</v>
      </c>
    </row>
    <row r="37" spans="1:5" x14ac:dyDescent="0.25">
      <c r="D37" s="1">
        <f>SUM(D5:D36)</f>
        <v>-209826.51999999996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G13" sqref="G13"/>
    </sheetView>
  </sheetViews>
  <sheetFormatPr defaultRowHeight="13.2" x14ac:dyDescent="0.25"/>
  <sheetData>
    <row r="1" spans="1:12" x14ac:dyDescent="0.25">
      <c r="A1" s="46" t="s">
        <v>55</v>
      </c>
      <c r="B1" s="2"/>
      <c r="C1" s="71"/>
      <c r="D1" s="72"/>
      <c r="E1" s="73"/>
      <c r="F1" s="10"/>
      <c r="G1" s="55"/>
      <c r="H1" s="61"/>
      <c r="I1" s="73"/>
      <c r="J1" s="60"/>
      <c r="K1" s="64"/>
    </row>
    <row r="2" spans="1:12" x14ac:dyDescent="0.25">
      <c r="A2" s="47">
        <v>1999</v>
      </c>
      <c r="B2" s="2"/>
      <c r="C2" s="71"/>
      <c r="D2" s="72"/>
      <c r="E2" s="73"/>
      <c r="F2" s="10"/>
      <c r="G2" s="55"/>
      <c r="H2" s="61"/>
      <c r="I2" s="73"/>
      <c r="J2" s="60"/>
      <c r="K2" s="64"/>
    </row>
    <row r="3" spans="1:12" x14ac:dyDescent="0.25">
      <c r="B3" s="2"/>
      <c r="C3" s="71"/>
      <c r="D3" s="72"/>
      <c r="E3" s="73"/>
      <c r="F3" s="10"/>
      <c r="G3" s="55"/>
      <c r="H3" s="61"/>
      <c r="I3" s="73"/>
      <c r="J3" s="60"/>
      <c r="K3" s="64"/>
    </row>
    <row r="4" spans="1:12" x14ac:dyDescent="0.25">
      <c r="B4" s="2"/>
      <c r="C4" s="71"/>
      <c r="D4" s="72"/>
      <c r="E4" s="73"/>
      <c r="F4" s="10"/>
      <c r="G4" s="55"/>
      <c r="H4" s="61"/>
      <c r="I4" s="73"/>
      <c r="J4" s="60"/>
      <c r="K4" s="64"/>
    </row>
    <row r="5" spans="1:12" x14ac:dyDescent="0.25">
      <c r="B5" s="105" t="s">
        <v>1</v>
      </c>
      <c r="C5" s="106"/>
      <c r="D5" s="106"/>
      <c r="E5" s="107"/>
      <c r="F5" s="108" t="s">
        <v>22</v>
      </c>
      <c r="G5" s="109"/>
      <c r="H5" s="109"/>
      <c r="I5" s="110"/>
      <c r="J5" s="68"/>
      <c r="K5" s="65"/>
      <c r="L5" s="25"/>
    </row>
    <row r="6" spans="1:12" x14ac:dyDescent="0.25">
      <c r="A6" s="14"/>
      <c r="B6" s="22"/>
      <c r="C6" s="74"/>
      <c r="D6" s="75"/>
      <c r="E6" s="76"/>
      <c r="F6" s="23" t="s">
        <v>8</v>
      </c>
      <c r="G6" s="111" t="s">
        <v>7</v>
      </c>
      <c r="H6" s="111"/>
      <c r="I6" s="112"/>
      <c r="J6" s="34" t="s">
        <v>14</v>
      </c>
      <c r="K6" s="62" t="s">
        <v>13</v>
      </c>
      <c r="L6" s="30" t="s">
        <v>35</v>
      </c>
    </row>
  </sheetData>
  <mergeCells count="3">
    <mergeCell ref="B5:E5"/>
    <mergeCell ref="F5:I5"/>
    <mergeCell ref="G6:I6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"/>
  <sheetViews>
    <sheetView workbookViewId="0">
      <selection activeCell="I125" sqref="I123:I125"/>
    </sheetView>
  </sheetViews>
  <sheetFormatPr defaultRowHeight="13.2" x14ac:dyDescent="0.25"/>
  <cols>
    <col min="1" max="1" width="11.88671875" customWidth="1"/>
    <col min="2" max="2" width="12" style="2" customWidth="1"/>
    <col min="3" max="3" width="9.109375" style="71" customWidth="1"/>
    <col min="4" max="4" width="9.6640625" style="72" bestFit="1" customWidth="1"/>
    <col min="5" max="5" width="12.109375" style="73" customWidth="1"/>
    <col min="6" max="6" width="11.6640625" style="10" bestFit="1" customWidth="1"/>
    <col min="7" max="7" width="9.6640625" style="55" bestFit="1" customWidth="1"/>
    <col min="8" max="8" width="11.109375" style="61" bestFit="1" customWidth="1"/>
    <col min="9" max="9" width="12.33203125" style="73" bestFit="1" customWidth="1"/>
    <col min="10" max="10" width="12.6640625" style="60" customWidth="1"/>
    <col min="11" max="11" width="11.33203125" style="64" customWidth="1"/>
    <col min="12" max="12" width="25.44140625" customWidth="1"/>
  </cols>
  <sheetData>
    <row r="1" spans="1:12" x14ac:dyDescent="0.25">
      <c r="A1" s="46" t="s">
        <v>55</v>
      </c>
    </row>
    <row r="2" spans="1:12" x14ac:dyDescent="0.25">
      <c r="A2" s="47">
        <v>2000</v>
      </c>
    </row>
    <row r="5" spans="1:12" x14ac:dyDescent="0.25">
      <c r="B5" s="105" t="s">
        <v>1</v>
      </c>
      <c r="C5" s="106"/>
      <c r="D5" s="106"/>
      <c r="E5" s="107"/>
      <c r="F5" s="108" t="s">
        <v>22</v>
      </c>
      <c r="G5" s="109"/>
      <c r="H5" s="109"/>
      <c r="I5" s="110"/>
      <c r="J5" s="68"/>
      <c r="K5" s="65"/>
      <c r="L5" s="25"/>
    </row>
    <row r="6" spans="1:12" x14ac:dyDescent="0.25">
      <c r="A6" s="14"/>
      <c r="B6" s="22"/>
      <c r="C6" s="74"/>
      <c r="D6" s="75"/>
      <c r="E6" s="76"/>
      <c r="F6" s="23" t="s">
        <v>8</v>
      </c>
      <c r="G6" s="111" t="s">
        <v>7</v>
      </c>
      <c r="H6" s="111"/>
      <c r="I6" s="112"/>
      <c r="J6" s="34" t="s">
        <v>14</v>
      </c>
      <c r="K6" s="62" t="s">
        <v>13</v>
      </c>
      <c r="L6" s="30" t="s">
        <v>35</v>
      </c>
    </row>
    <row r="7" spans="1:12" x14ac:dyDescent="0.25">
      <c r="A7" s="37">
        <v>36526</v>
      </c>
      <c r="B7" s="6" t="s">
        <v>93</v>
      </c>
      <c r="C7" s="77">
        <v>1983</v>
      </c>
      <c r="D7" s="78">
        <v>1.4999999999999999E-2</v>
      </c>
      <c r="E7" s="79">
        <v>29.75</v>
      </c>
      <c r="F7" s="81">
        <v>145828</v>
      </c>
      <c r="G7" s="57">
        <v>1984</v>
      </c>
      <c r="H7" s="58">
        <v>1.4999999999999999E-2</v>
      </c>
      <c r="I7" s="50">
        <v>29.74</v>
      </c>
      <c r="J7" s="69">
        <v>0</v>
      </c>
      <c r="K7" s="92"/>
      <c r="L7" s="33"/>
    </row>
    <row r="8" spans="1:12" x14ac:dyDescent="0.25">
      <c r="A8" s="16"/>
      <c r="B8" s="6"/>
      <c r="C8" s="77"/>
      <c r="D8" s="78"/>
      <c r="E8" s="79"/>
      <c r="F8" s="81"/>
      <c r="G8" s="57"/>
      <c r="H8" s="58"/>
      <c r="I8" s="50"/>
      <c r="J8" s="69"/>
      <c r="K8" s="92"/>
      <c r="L8" s="33"/>
    </row>
    <row r="9" spans="1:12" x14ac:dyDescent="0.25">
      <c r="A9" s="26" t="s">
        <v>11</v>
      </c>
      <c r="B9" s="6"/>
      <c r="C9" s="77"/>
      <c r="D9" s="78"/>
      <c r="E9" s="79">
        <f>SUM(E7:E8)</f>
        <v>29.75</v>
      </c>
      <c r="F9" s="81"/>
      <c r="G9" s="57"/>
      <c r="H9" s="58"/>
      <c r="I9" s="50">
        <f>SUM(I7:I8)</f>
        <v>29.74</v>
      </c>
      <c r="J9" s="69"/>
      <c r="K9" s="92"/>
      <c r="L9" s="33"/>
    </row>
    <row r="10" spans="1:12" x14ac:dyDescent="0.25">
      <c r="A10" s="26" t="s">
        <v>6</v>
      </c>
      <c r="B10" s="6"/>
      <c r="C10" s="77"/>
      <c r="D10" s="78"/>
      <c r="E10" s="79">
        <v>2.08</v>
      </c>
      <c r="F10" s="81"/>
      <c r="G10" s="57"/>
      <c r="H10" s="58"/>
      <c r="I10" s="50">
        <v>2.08</v>
      </c>
      <c r="J10" s="69"/>
      <c r="K10" s="92"/>
      <c r="L10" s="33"/>
    </row>
    <row r="11" spans="1:12" x14ac:dyDescent="0.25">
      <c r="A11" s="27" t="s">
        <v>10</v>
      </c>
      <c r="B11" s="17"/>
      <c r="C11" s="74"/>
      <c r="D11" s="75"/>
      <c r="E11" s="76">
        <f>SUM(E9:E10)</f>
        <v>31.83</v>
      </c>
      <c r="F11" s="82"/>
      <c r="G11" s="56"/>
      <c r="H11" s="59"/>
      <c r="I11" s="51">
        <f>SUM(I9:I10)</f>
        <v>31.82</v>
      </c>
      <c r="J11" s="70">
        <v>0</v>
      </c>
      <c r="K11" s="93"/>
      <c r="L11" s="52"/>
    </row>
    <row r="12" spans="1:12" x14ac:dyDescent="0.25">
      <c r="A12" s="38">
        <v>36557</v>
      </c>
      <c r="B12" s="6" t="s">
        <v>94</v>
      </c>
      <c r="C12" s="77">
        <v>310000</v>
      </c>
      <c r="D12" s="78">
        <v>0.01</v>
      </c>
      <c r="E12" s="79">
        <v>3100</v>
      </c>
      <c r="F12" s="81">
        <v>125167</v>
      </c>
      <c r="G12" s="57">
        <v>267814</v>
      </c>
      <c r="H12" s="58">
        <v>0.01</v>
      </c>
      <c r="I12" s="101">
        <v>3000</v>
      </c>
      <c r="J12" s="69">
        <v>3000</v>
      </c>
      <c r="K12" s="92">
        <v>36613</v>
      </c>
      <c r="L12" s="33" t="s">
        <v>25</v>
      </c>
    </row>
    <row r="13" spans="1:12" x14ac:dyDescent="0.25">
      <c r="A13" s="16"/>
      <c r="B13" s="6" t="s">
        <v>95</v>
      </c>
      <c r="C13" s="77">
        <v>176325</v>
      </c>
      <c r="D13" s="78">
        <v>0.13500000000000001</v>
      </c>
      <c r="E13" s="79">
        <v>23803.88</v>
      </c>
      <c r="F13" s="81">
        <v>129619</v>
      </c>
      <c r="G13" s="57"/>
      <c r="H13" s="58">
        <v>0.13500000000000001</v>
      </c>
      <c r="I13" s="101">
        <v>22561.74</v>
      </c>
      <c r="J13" s="69">
        <v>22561.74</v>
      </c>
      <c r="K13" s="92">
        <v>36613</v>
      </c>
      <c r="L13" s="33"/>
    </row>
    <row r="14" spans="1:12" x14ac:dyDescent="0.25">
      <c r="A14" s="16"/>
      <c r="B14" s="6" t="s">
        <v>95</v>
      </c>
      <c r="C14" s="77">
        <v>46054</v>
      </c>
      <c r="D14" s="78">
        <v>0.15</v>
      </c>
      <c r="E14" s="79">
        <v>6908.1</v>
      </c>
      <c r="F14" s="81">
        <v>129619</v>
      </c>
      <c r="G14" s="57"/>
      <c r="H14" s="58">
        <v>0.15</v>
      </c>
      <c r="I14" s="101">
        <v>6547.65</v>
      </c>
      <c r="J14" s="69">
        <v>6547.65</v>
      </c>
      <c r="K14" s="92">
        <v>36613</v>
      </c>
      <c r="L14" s="33"/>
    </row>
    <row r="15" spans="1:12" x14ac:dyDescent="0.25">
      <c r="A15" s="16"/>
      <c r="B15" s="6" t="s">
        <v>96</v>
      </c>
      <c r="C15" s="77"/>
      <c r="D15" s="78"/>
      <c r="E15" s="79">
        <v>23615.5</v>
      </c>
      <c r="I15" s="79">
        <v>0</v>
      </c>
      <c r="J15" s="69">
        <v>0</v>
      </c>
      <c r="K15" s="92"/>
      <c r="L15" s="33"/>
    </row>
    <row r="16" spans="1:12" x14ac:dyDescent="0.25">
      <c r="A16" s="16"/>
      <c r="B16" s="6" t="s">
        <v>97</v>
      </c>
      <c r="C16" s="77">
        <v>310000</v>
      </c>
      <c r="D16" s="78">
        <v>0.06</v>
      </c>
      <c r="E16" s="79">
        <v>18600</v>
      </c>
      <c r="F16" s="81">
        <v>153141</v>
      </c>
      <c r="G16" s="57">
        <v>309986</v>
      </c>
      <c r="H16" s="58">
        <v>0.06</v>
      </c>
      <c r="I16" s="50">
        <v>18600</v>
      </c>
      <c r="J16" s="69">
        <v>18600</v>
      </c>
      <c r="K16" s="92">
        <v>36613</v>
      </c>
      <c r="L16" s="33"/>
    </row>
    <row r="17" spans="1:12" x14ac:dyDescent="0.25">
      <c r="A17" s="16"/>
      <c r="B17" s="6" t="s">
        <v>57</v>
      </c>
      <c r="C17" s="77">
        <v>310000</v>
      </c>
      <c r="D17" s="78">
        <v>0.06</v>
      </c>
      <c r="E17" s="79">
        <v>18600</v>
      </c>
      <c r="F17" s="81">
        <v>155315</v>
      </c>
      <c r="G17" s="57">
        <v>309986</v>
      </c>
      <c r="H17" s="58">
        <v>0.06</v>
      </c>
      <c r="I17" s="50">
        <v>18600</v>
      </c>
      <c r="J17" s="69">
        <v>18600</v>
      </c>
      <c r="K17" s="92">
        <v>36613</v>
      </c>
      <c r="L17" s="33"/>
    </row>
    <row r="18" spans="1:12" x14ac:dyDescent="0.25">
      <c r="A18" s="16"/>
      <c r="B18" s="6"/>
      <c r="C18" s="77"/>
      <c r="D18" s="78"/>
      <c r="E18" s="79"/>
      <c r="F18" s="81">
        <v>134493</v>
      </c>
      <c r="G18" s="57">
        <v>291715</v>
      </c>
      <c r="H18" s="58">
        <v>7.4999999999999997E-2</v>
      </c>
      <c r="I18" s="101">
        <v>23083.279999999999</v>
      </c>
      <c r="J18" s="69">
        <v>23083.279999999999</v>
      </c>
      <c r="K18" s="92">
        <v>36613</v>
      </c>
      <c r="L18" s="33"/>
    </row>
    <row r="19" spans="1:12" x14ac:dyDescent="0.25">
      <c r="A19" s="16"/>
      <c r="B19" s="6"/>
      <c r="C19" s="77"/>
      <c r="D19" s="78"/>
      <c r="E19" s="79"/>
      <c r="F19" s="81">
        <v>107423</v>
      </c>
      <c r="G19" s="57">
        <v>499989</v>
      </c>
      <c r="H19" s="58">
        <v>2.75E-2</v>
      </c>
      <c r="I19" s="101">
        <v>13749.7</v>
      </c>
      <c r="J19" s="69">
        <v>13749.7</v>
      </c>
      <c r="K19" s="92">
        <v>36613</v>
      </c>
      <c r="L19" s="33" t="s">
        <v>25</v>
      </c>
    </row>
    <row r="20" spans="1:12" x14ac:dyDescent="0.25">
      <c r="A20" s="16"/>
      <c r="B20" s="6"/>
      <c r="C20" s="77"/>
      <c r="D20" s="78"/>
      <c r="E20" s="79"/>
      <c r="F20" s="81">
        <v>108341</v>
      </c>
      <c r="G20" s="57">
        <v>500024</v>
      </c>
      <c r="H20" s="58">
        <v>3.875E-2</v>
      </c>
      <c r="I20" s="101">
        <v>19375.93</v>
      </c>
      <c r="J20" s="69">
        <v>19375.93</v>
      </c>
      <c r="K20" s="92">
        <v>36613</v>
      </c>
      <c r="L20" s="33" t="s">
        <v>25</v>
      </c>
    </row>
    <row r="21" spans="1:12" x14ac:dyDescent="0.25">
      <c r="A21" s="16"/>
      <c r="B21" s="6"/>
      <c r="C21" s="77"/>
      <c r="D21" s="78"/>
      <c r="E21" s="79"/>
      <c r="F21" s="81">
        <v>158372</v>
      </c>
      <c r="G21" s="57">
        <v>1000014</v>
      </c>
      <c r="H21" s="58">
        <v>-7.4999999999999997E-3</v>
      </c>
      <c r="I21" s="101">
        <v>-7500.11</v>
      </c>
      <c r="J21" s="69">
        <v>0</v>
      </c>
      <c r="K21" s="92"/>
      <c r="L21" s="33" t="s">
        <v>98</v>
      </c>
    </row>
    <row r="22" spans="1:12" x14ac:dyDescent="0.25">
      <c r="A22" s="26" t="s">
        <v>11</v>
      </c>
      <c r="B22" s="6"/>
      <c r="C22" s="77"/>
      <c r="D22" s="78"/>
      <c r="E22" s="79">
        <f>SUM(E12:E17)</f>
        <v>94627.48000000001</v>
      </c>
      <c r="F22" s="81"/>
      <c r="G22" s="57"/>
      <c r="H22" s="58"/>
      <c r="I22" s="50">
        <f>SUM(I12:I21)</f>
        <v>118018.18999999999</v>
      </c>
      <c r="J22" s="69">
        <f>SUM(J12:J21)</f>
        <v>125518.29999999999</v>
      </c>
      <c r="K22" s="92"/>
      <c r="L22" s="33"/>
    </row>
    <row r="23" spans="1:12" x14ac:dyDescent="0.25">
      <c r="A23" s="26" t="s">
        <v>6</v>
      </c>
      <c r="B23" s="6"/>
      <c r="C23" s="77"/>
      <c r="D23" s="78"/>
      <c r="E23" s="79">
        <v>6623.92</v>
      </c>
      <c r="F23" s="81"/>
      <c r="G23" s="57"/>
      <c r="H23" s="58"/>
      <c r="I23" s="50">
        <v>8261.2800000000007</v>
      </c>
      <c r="J23" s="69">
        <v>8786.2900000000009</v>
      </c>
      <c r="K23" s="92"/>
      <c r="L23" s="33"/>
    </row>
    <row r="24" spans="1:12" x14ac:dyDescent="0.25">
      <c r="A24" s="27" t="s">
        <v>10</v>
      </c>
      <c r="B24" s="17"/>
      <c r="C24" s="74"/>
      <c r="D24" s="75"/>
      <c r="E24" s="76">
        <f>SUM(E22:E23)</f>
        <v>101251.40000000001</v>
      </c>
      <c r="F24" s="82"/>
      <c r="G24" s="56"/>
      <c r="H24" s="59"/>
      <c r="I24" s="51">
        <f>SUM(I22:I23)</f>
        <v>126279.46999999999</v>
      </c>
      <c r="J24" s="70">
        <f>SUM(J22:J23)</f>
        <v>134304.59</v>
      </c>
      <c r="K24" s="93">
        <v>36613</v>
      </c>
      <c r="L24" s="52"/>
    </row>
    <row r="25" spans="1:12" x14ac:dyDescent="0.25">
      <c r="A25" s="37">
        <v>36586</v>
      </c>
      <c r="B25" s="6" t="s">
        <v>69</v>
      </c>
      <c r="C25" s="77">
        <v>150000</v>
      </c>
      <c r="D25" s="78">
        <v>9.2499999999999999E-2</v>
      </c>
      <c r="E25" s="79">
        <v>13875</v>
      </c>
      <c r="F25" s="81">
        <v>123817</v>
      </c>
      <c r="G25" s="57">
        <v>66000</v>
      </c>
      <c r="H25" s="58">
        <v>9.2499999999999999E-2</v>
      </c>
      <c r="I25" s="50">
        <v>13875</v>
      </c>
      <c r="J25" s="94">
        <v>13875</v>
      </c>
      <c r="K25" s="92">
        <v>36641</v>
      </c>
      <c r="L25" s="33" t="s">
        <v>25</v>
      </c>
    </row>
    <row r="26" spans="1:12" x14ac:dyDescent="0.25">
      <c r="A26" s="83"/>
      <c r="B26" s="6" t="s">
        <v>70</v>
      </c>
      <c r="C26" s="77">
        <v>150000</v>
      </c>
      <c r="D26" s="78">
        <v>0.06</v>
      </c>
      <c r="E26" s="79">
        <v>9000</v>
      </c>
      <c r="F26" s="81">
        <v>124145</v>
      </c>
      <c r="G26" s="57">
        <v>156860</v>
      </c>
      <c r="H26" s="58">
        <v>0.06</v>
      </c>
      <c r="I26" s="50">
        <v>9000</v>
      </c>
      <c r="J26" s="94">
        <v>9000</v>
      </c>
      <c r="K26" s="92">
        <v>36641</v>
      </c>
      <c r="L26" s="33"/>
    </row>
    <row r="27" spans="1:12" x14ac:dyDescent="0.25">
      <c r="A27" s="83"/>
      <c r="B27" s="6" t="s">
        <v>71</v>
      </c>
      <c r="C27" s="77">
        <v>310000</v>
      </c>
      <c r="D27" s="78">
        <v>0.10249999999999999</v>
      </c>
      <c r="E27" s="79">
        <v>31775</v>
      </c>
      <c r="F27" s="81">
        <v>127958</v>
      </c>
      <c r="G27" s="57">
        <v>121260</v>
      </c>
      <c r="H27" s="58">
        <v>0.10249999999999999</v>
      </c>
      <c r="I27" s="101">
        <v>30750</v>
      </c>
      <c r="J27" s="102">
        <v>30750</v>
      </c>
      <c r="K27" s="92">
        <v>36641</v>
      </c>
      <c r="L27" s="33" t="s">
        <v>25</v>
      </c>
    </row>
    <row r="28" spans="1:12" x14ac:dyDescent="0.25">
      <c r="A28" s="83"/>
      <c r="B28" s="6" t="s">
        <v>16</v>
      </c>
      <c r="C28" s="77">
        <v>310000</v>
      </c>
      <c r="D28" s="78">
        <v>0.09</v>
      </c>
      <c r="E28" s="79">
        <v>27900</v>
      </c>
      <c r="F28" s="81">
        <v>159579</v>
      </c>
      <c r="G28" s="57">
        <v>310000</v>
      </c>
      <c r="H28" s="58">
        <v>0.09</v>
      </c>
      <c r="I28" s="50">
        <v>27901.16</v>
      </c>
      <c r="J28" s="102">
        <v>27901.16</v>
      </c>
      <c r="K28" s="92">
        <v>36641</v>
      </c>
      <c r="L28" s="33"/>
    </row>
    <row r="29" spans="1:12" x14ac:dyDescent="0.25">
      <c r="A29" s="83"/>
      <c r="B29" s="6" t="s">
        <v>17</v>
      </c>
      <c r="C29" s="77">
        <v>155000</v>
      </c>
      <c r="D29" s="78">
        <v>0.1275</v>
      </c>
      <c r="E29" s="79">
        <v>19762.5</v>
      </c>
      <c r="F29" s="81">
        <v>161221</v>
      </c>
      <c r="G29" s="57">
        <v>155000</v>
      </c>
      <c r="H29" s="58">
        <v>0.1275</v>
      </c>
      <c r="I29" s="50">
        <v>19761.45</v>
      </c>
      <c r="J29" s="102">
        <v>19761.45</v>
      </c>
      <c r="K29" s="92">
        <v>36641</v>
      </c>
      <c r="L29" s="33"/>
    </row>
    <row r="30" spans="1:12" x14ac:dyDescent="0.25">
      <c r="A30" s="83"/>
      <c r="B30" s="6" t="s">
        <v>66</v>
      </c>
      <c r="C30" s="77">
        <v>203203</v>
      </c>
      <c r="D30" s="78">
        <v>1.4999999999999999E-2</v>
      </c>
      <c r="E30" s="79">
        <v>3048.05</v>
      </c>
      <c r="F30" s="81">
        <v>212301</v>
      </c>
      <c r="G30" s="57">
        <v>203204</v>
      </c>
      <c r="H30" s="58">
        <v>1.4999999999999999E-2</v>
      </c>
      <c r="I30" s="101">
        <v>3048.06</v>
      </c>
      <c r="J30" s="102">
        <v>6096.12</v>
      </c>
      <c r="K30" s="92">
        <v>36641</v>
      </c>
      <c r="L30" s="33" t="s">
        <v>25</v>
      </c>
    </row>
    <row r="31" spans="1:12" x14ac:dyDescent="0.25">
      <c r="A31" s="83"/>
      <c r="B31" s="6" t="s">
        <v>72</v>
      </c>
      <c r="C31" s="77">
        <v>56311</v>
      </c>
      <c r="D31" s="78">
        <v>0.03</v>
      </c>
      <c r="E31" s="79">
        <v>1689.33</v>
      </c>
      <c r="F31" s="81">
        <v>212520</v>
      </c>
      <c r="G31" s="57">
        <v>56309</v>
      </c>
      <c r="H31" s="58">
        <v>0.03</v>
      </c>
      <c r="I31" s="101">
        <v>1782.33</v>
      </c>
      <c r="J31" s="102">
        <v>1782.33</v>
      </c>
      <c r="K31" s="92">
        <v>36641</v>
      </c>
      <c r="L31" s="33"/>
    </row>
    <row r="32" spans="1:12" x14ac:dyDescent="0.25">
      <c r="A32" s="83"/>
      <c r="B32" s="6" t="s">
        <v>58</v>
      </c>
      <c r="C32" s="77">
        <v>211689</v>
      </c>
      <c r="D32" s="78">
        <v>0.02</v>
      </c>
      <c r="E32" s="79">
        <v>4233.78</v>
      </c>
      <c r="F32" s="81">
        <v>214640</v>
      </c>
      <c r="G32" s="57">
        <v>209563</v>
      </c>
      <c r="H32" s="58">
        <v>0.02</v>
      </c>
      <c r="I32" s="101">
        <v>4191.26</v>
      </c>
      <c r="J32" s="102">
        <v>4191.26</v>
      </c>
      <c r="K32" s="92">
        <v>36641</v>
      </c>
      <c r="L32" s="33" t="s">
        <v>25</v>
      </c>
    </row>
    <row r="33" spans="1:12" x14ac:dyDescent="0.25">
      <c r="A33" s="83"/>
      <c r="B33" s="6"/>
      <c r="C33" s="77"/>
      <c r="D33" s="78"/>
      <c r="E33" s="79"/>
      <c r="F33" s="81">
        <v>158373</v>
      </c>
      <c r="G33" s="57">
        <v>1008994</v>
      </c>
      <c r="H33" s="58">
        <v>-7.4999999999999997E-3</v>
      </c>
      <c r="I33" s="101">
        <v>-7567.56</v>
      </c>
      <c r="J33" s="69">
        <v>0</v>
      </c>
      <c r="K33" s="92"/>
      <c r="L33" s="33"/>
    </row>
    <row r="34" spans="1:12" x14ac:dyDescent="0.25">
      <c r="A34" s="26" t="s">
        <v>11</v>
      </c>
      <c r="B34" s="6"/>
      <c r="C34" s="77"/>
      <c r="D34" s="78"/>
      <c r="E34" s="79">
        <f>SUM(E25:E32)</f>
        <v>111283.66</v>
      </c>
      <c r="F34" s="81"/>
      <c r="G34" s="57"/>
      <c r="H34" s="58"/>
      <c r="I34" s="50">
        <f>SUM(I25:I33)</f>
        <v>102741.7</v>
      </c>
      <c r="J34" s="69">
        <f>SUM(J25:J33)</f>
        <v>113357.31999999999</v>
      </c>
      <c r="K34" s="92"/>
      <c r="L34" s="33"/>
    </row>
    <row r="35" spans="1:12" x14ac:dyDescent="0.25">
      <c r="A35" s="26" t="s">
        <v>6</v>
      </c>
      <c r="B35" s="84"/>
      <c r="C35" s="77"/>
      <c r="D35" s="78"/>
      <c r="E35" s="79">
        <v>7789.86</v>
      </c>
      <c r="F35" s="81"/>
      <c r="G35" s="57"/>
      <c r="H35" s="58"/>
      <c r="I35" s="50">
        <v>7191.92</v>
      </c>
      <c r="J35" s="69">
        <v>7935.01</v>
      </c>
      <c r="K35" s="92"/>
      <c r="L35" s="33"/>
    </row>
    <row r="36" spans="1:12" x14ac:dyDescent="0.25">
      <c r="A36" s="27" t="s">
        <v>10</v>
      </c>
      <c r="B36" s="22"/>
      <c r="C36" s="74"/>
      <c r="D36" s="75"/>
      <c r="E36" s="76">
        <f>SUM(E34:E35)</f>
        <v>119073.52</v>
      </c>
      <c r="F36" s="82"/>
      <c r="G36" s="56"/>
      <c r="H36" s="59"/>
      <c r="I36" s="51">
        <f>SUM(I34:I35)</f>
        <v>109933.62</v>
      </c>
      <c r="J36" s="70">
        <f>SUM(J34:J35)</f>
        <v>121292.32999999999</v>
      </c>
      <c r="K36" s="93"/>
      <c r="L36" s="52"/>
    </row>
    <row r="37" spans="1:12" x14ac:dyDescent="0.25">
      <c r="A37" s="37">
        <v>36617</v>
      </c>
      <c r="B37" s="6" t="s">
        <v>65</v>
      </c>
      <c r="C37" s="77">
        <v>250000</v>
      </c>
      <c r="D37" s="78">
        <v>0.04</v>
      </c>
      <c r="E37" s="79">
        <v>10000</v>
      </c>
      <c r="F37" s="81">
        <v>214640</v>
      </c>
      <c r="G37" s="57">
        <v>227221</v>
      </c>
      <c r="H37" s="58">
        <v>0.02</v>
      </c>
      <c r="I37" s="101">
        <v>4544.42</v>
      </c>
      <c r="J37" s="66">
        <v>4544.42</v>
      </c>
      <c r="K37" s="63">
        <v>37041</v>
      </c>
      <c r="L37" s="33" t="s">
        <v>25</v>
      </c>
    </row>
    <row r="38" spans="1:12" x14ac:dyDescent="0.25">
      <c r="A38" s="16"/>
      <c r="B38" s="6" t="s">
        <v>66</v>
      </c>
      <c r="C38" s="77">
        <v>203203</v>
      </c>
      <c r="D38" s="78">
        <v>1.4999999999999999E-2</v>
      </c>
      <c r="E38" s="79">
        <v>3048.05</v>
      </c>
      <c r="F38" s="81">
        <v>212306</v>
      </c>
      <c r="G38" s="57">
        <v>203203</v>
      </c>
      <c r="H38" s="58">
        <v>1.4999999999999999E-2</v>
      </c>
      <c r="I38" s="50">
        <v>3048.05</v>
      </c>
      <c r="J38" s="66">
        <v>3048.05</v>
      </c>
      <c r="K38" s="63">
        <v>37041</v>
      </c>
      <c r="L38" s="33"/>
    </row>
    <row r="39" spans="1:12" x14ac:dyDescent="0.25">
      <c r="A39" s="16"/>
      <c r="B39" s="6" t="s">
        <v>58</v>
      </c>
      <c r="C39" s="77">
        <v>227219</v>
      </c>
      <c r="D39" s="78">
        <v>0.02</v>
      </c>
      <c r="E39" s="79">
        <v>4544.38</v>
      </c>
      <c r="F39" s="81">
        <v>153101</v>
      </c>
      <c r="G39" s="57">
        <v>249990</v>
      </c>
      <c r="H39" s="58">
        <v>0.02</v>
      </c>
      <c r="I39" s="50">
        <v>4999.92</v>
      </c>
      <c r="J39" s="66">
        <v>4999.92</v>
      </c>
      <c r="K39" s="63">
        <v>37041</v>
      </c>
      <c r="L39" s="33"/>
    </row>
    <row r="40" spans="1:12" x14ac:dyDescent="0.25">
      <c r="A40" s="16"/>
      <c r="B40" s="6" t="s">
        <v>58</v>
      </c>
      <c r="C40" s="77">
        <v>148496</v>
      </c>
      <c r="D40" s="78">
        <v>0.02</v>
      </c>
      <c r="E40" s="79">
        <v>2969.92</v>
      </c>
      <c r="F40" s="81">
        <v>214714</v>
      </c>
      <c r="G40" s="57">
        <v>113171</v>
      </c>
      <c r="H40" s="58">
        <v>0.02</v>
      </c>
      <c r="I40" s="50">
        <v>2263.42</v>
      </c>
      <c r="J40" s="66">
        <v>2263.42</v>
      </c>
      <c r="K40" s="63">
        <v>37041</v>
      </c>
      <c r="L40" s="33"/>
    </row>
    <row r="41" spans="1:12" x14ac:dyDescent="0.25">
      <c r="A41" s="16"/>
      <c r="B41" s="6"/>
      <c r="C41" s="77"/>
      <c r="D41" s="78"/>
      <c r="E41" s="79"/>
      <c r="F41" s="81">
        <v>85840</v>
      </c>
      <c r="G41" s="57">
        <v>1013280</v>
      </c>
      <c r="H41" s="58">
        <v>-0.1925</v>
      </c>
      <c r="I41" s="101">
        <v>-195058.74</v>
      </c>
      <c r="J41" s="66">
        <v>0</v>
      </c>
      <c r="K41" s="63"/>
      <c r="L41" s="33" t="s">
        <v>9</v>
      </c>
    </row>
    <row r="42" spans="1:12" x14ac:dyDescent="0.25">
      <c r="A42" s="26" t="s">
        <v>11</v>
      </c>
      <c r="B42" s="6"/>
      <c r="C42" s="77"/>
      <c r="D42" s="78"/>
      <c r="E42" s="79">
        <f>SUM(E37:E41)</f>
        <v>20562.349999999999</v>
      </c>
      <c r="F42" s="81"/>
      <c r="G42" s="57"/>
      <c r="H42" s="58"/>
      <c r="I42" s="50">
        <f>SUM(I37:I41)</f>
        <v>-180202.93</v>
      </c>
      <c r="J42" s="66">
        <f>SUM(J37:J41)</f>
        <v>14855.81</v>
      </c>
      <c r="K42" s="63"/>
      <c r="L42" s="33"/>
    </row>
    <row r="43" spans="1:12" x14ac:dyDescent="0.25">
      <c r="A43" s="26" t="s">
        <v>6</v>
      </c>
      <c r="B43" s="6"/>
      <c r="C43" s="77"/>
      <c r="D43" s="78"/>
      <c r="E43" s="79">
        <v>1439.36</v>
      </c>
      <c r="F43" s="81"/>
      <c r="G43" s="57"/>
      <c r="H43" s="58"/>
      <c r="I43" s="50">
        <v>-12614.21</v>
      </c>
      <c r="J43" s="66">
        <v>1039.9000000000001</v>
      </c>
      <c r="K43" s="63"/>
      <c r="L43" s="33"/>
    </row>
    <row r="44" spans="1:12" x14ac:dyDescent="0.25">
      <c r="A44" s="27" t="s">
        <v>10</v>
      </c>
      <c r="B44" s="17"/>
      <c r="C44" s="74"/>
      <c r="D44" s="75"/>
      <c r="E44" s="76">
        <f>SUM(E42:E43)</f>
        <v>22001.71</v>
      </c>
      <c r="F44" s="82"/>
      <c r="G44" s="56"/>
      <c r="H44" s="59"/>
      <c r="I44" s="51">
        <f>SUM(I42:I43)</f>
        <v>-192817.13999999998</v>
      </c>
      <c r="J44" s="67">
        <f>SUM(J42:J43)</f>
        <v>15895.71</v>
      </c>
      <c r="K44" s="62">
        <v>37041</v>
      </c>
      <c r="L44" s="52"/>
    </row>
    <row r="45" spans="1:12" x14ac:dyDescent="0.25">
      <c r="A45" s="54">
        <v>36617</v>
      </c>
      <c r="B45" s="6" t="s">
        <v>67</v>
      </c>
      <c r="C45" s="77">
        <v>201810</v>
      </c>
      <c r="D45" s="78">
        <v>2.75E-2</v>
      </c>
      <c r="E45" s="79">
        <v>5549.78</v>
      </c>
      <c r="F45" s="20">
        <v>235277</v>
      </c>
      <c r="G45" s="48">
        <v>191279</v>
      </c>
      <c r="H45" s="49">
        <v>2.75E-2</v>
      </c>
      <c r="I45" s="103">
        <v>3675.31</v>
      </c>
      <c r="J45" s="66">
        <v>3675.31</v>
      </c>
      <c r="K45" s="63">
        <v>37041</v>
      </c>
      <c r="L45" s="33"/>
    </row>
    <row r="46" spans="1:12" x14ac:dyDescent="0.25">
      <c r="A46" s="40" t="s">
        <v>42</v>
      </c>
      <c r="B46" s="6" t="s">
        <v>68</v>
      </c>
      <c r="C46" s="77">
        <v>2609</v>
      </c>
      <c r="D46" s="78">
        <v>3.5000000000000003E-2</v>
      </c>
      <c r="E46" s="79">
        <v>91.32</v>
      </c>
      <c r="F46" s="20"/>
      <c r="G46" s="48"/>
      <c r="H46" s="49"/>
      <c r="I46" s="79">
        <v>0</v>
      </c>
      <c r="J46" s="66"/>
      <c r="K46" s="63"/>
      <c r="L46" s="33"/>
    </row>
    <row r="47" spans="1:12" x14ac:dyDescent="0.25">
      <c r="A47" s="16"/>
      <c r="B47" s="6"/>
      <c r="C47" s="77"/>
      <c r="D47" s="78"/>
      <c r="E47" s="79"/>
      <c r="F47" s="20"/>
      <c r="G47" s="48"/>
      <c r="H47" s="49"/>
      <c r="I47" s="79"/>
      <c r="J47" s="66"/>
      <c r="K47" s="63"/>
      <c r="L47" s="33"/>
    </row>
    <row r="48" spans="1:12" x14ac:dyDescent="0.25">
      <c r="A48" s="26" t="s">
        <v>11</v>
      </c>
      <c r="B48" s="6"/>
      <c r="C48" s="77"/>
      <c r="D48" s="78"/>
      <c r="E48" s="79">
        <f>SUM(E45:E47)</f>
        <v>5641.0999999999995</v>
      </c>
      <c r="F48" s="20"/>
      <c r="G48" s="48"/>
      <c r="H48" s="49"/>
      <c r="I48" s="79">
        <f>SUM(I45:I47)</f>
        <v>3675.31</v>
      </c>
      <c r="J48" s="66"/>
      <c r="K48" s="63"/>
      <c r="L48" s="33"/>
    </row>
    <row r="49" spans="1:12" x14ac:dyDescent="0.25">
      <c r="A49" s="26" t="s">
        <v>6</v>
      </c>
      <c r="B49" s="6"/>
      <c r="C49" s="77"/>
      <c r="D49" s="78"/>
      <c r="E49" s="79">
        <v>394.88</v>
      </c>
      <c r="F49" s="20"/>
      <c r="G49" s="48"/>
      <c r="H49" s="49"/>
      <c r="I49" s="79">
        <v>260.66000000000003</v>
      </c>
      <c r="J49" s="66">
        <v>260.66000000000003</v>
      </c>
      <c r="K49" s="63"/>
      <c r="L49" s="33"/>
    </row>
    <row r="50" spans="1:12" x14ac:dyDescent="0.25">
      <c r="A50" s="27" t="s">
        <v>10</v>
      </c>
      <c r="B50" s="17"/>
      <c r="C50" s="74"/>
      <c r="D50" s="75"/>
      <c r="E50" s="76">
        <f>SUM(E48:E49)</f>
        <v>6035.98</v>
      </c>
      <c r="F50" s="13"/>
      <c r="G50" s="11"/>
      <c r="H50" s="35"/>
      <c r="I50" s="76">
        <f>SUM(I48:I49)</f>
        <v>3935.97</v>
      </c>
      <c r="J50" s="67">
        <f>SUM(J45:J49)</f>
        <v>3935.97</v>
      </c>
      <c r="K50" s="62">
        <v>37041</v>
      </c>
      <c r="L50" s="52"/>
    </row>
    <row r="51" spans="1:12" x14ac:dyDescent="0.25">
      <c r="A51" s="38">
        <v>36647</v>
      </c>
      <c r="B51" s="6" t="s">
        <v>56</v>
      </c>
      <c r="C51" s="77">
        <v>44998</v>
      </c>
      <c r="D51" s="78">
        <v>0.02</v>
      </c>
      <c r="E51" s="79">
        <v>899.96</v>
      </c>
      <c r="F51" s="20"/>
      <c r="G51" s="57"/>
      <c r="H51" s="58"/>
      <c r="I51" s="103">
        <v>0</v>
      </c>
      <c r="J51" s="69">
        <v>0</v>
      </c>
      <c r="K51" s="63"/>
      <c r="L51" s="33"/>
    </row>
    <row r="52" spans="1:12" x14ac:dyDescent="0.25">
      <c r="A52" s="16"/>
      <c r="B52" s="6" t="s">
        <v>57</v>
      </c>
      <c r="C52" s="77">
        <v>106544</v>
      </c>
      <c r="D52" s="78">
        <v>0.02</v>
      </c>
      <c r="E52" s="79">
        <v>2130.8829999999998</v>
      </c>
      <c r="F52" s="20"/>
      <c r="G52" s="57"/>
      <c r="H52" s="58"/>
      <c r="I52" s="103">
        <v>0</v>
      </c>
      <c r="J52" s="69">
        <v>0</v>
      </c>
      <c r="K52" s="63"/>
      <c r="L52" s="33"/>
    </row>
    <row r="53" spans="1:12" x14ac:dyDescent="0.25">
      <c r="A53" s="16"/>
      <c r="B53" s="6" t="s">
        <v>58</v>
      </c>
      <c r="C53" s="77">
        <v>290412</v>
      </c>
      <c r="D53" s="78">
        <v>0.02</v>
      </c>
      <c r="E53" s="79">
        <v>5808.24</v>
      </c>
      <c r="F53" s="20">
        <v>214714</v>
      </c>
      <c r="G53" s="57">
        <v>290413</v>
      </c>
      <c r="H53" s="58">
        <v>0.02</v>
      </c>
      <c r="I53" s="79">
        <v>5808.24</v>
      </c>
      <c r="J53" s="69">
        <v>5808.24</v>
      </c>
      <c r="K53" s="63">
        <v>37104</v>
      </c>
      <c r="L53" s="33"/>
    </row>
    <row r="54" spans="1:12" x14ac:dyDescent="0.25">
      <c r="A54" s="16"/>
      <c r="B54" s="6" t="s">
        <v>18</v>
      </c>
      <c r="C54" s="77">
        <v>838</v>
      </c>
      <c r="D54" s="78">
        <v>0.1875</v>
      </c>
      <c r="E54" s="79">
        <v>157.13</v>
      </c>
      <c r="F54" s="20"/>
      <c r="G54" s="57"/>
      <c r="H54" s="58"/>
      <c r="I54" s="103">
        <v>0</v>
      </c>
      <c r="J54" s="69">
        <v>0</v>
      </c>
      <c r="K54" s="63"/>
      <c r="L54" s="33"/>
    </row>
    <row r="55" spans="1:12" x14ac:dyDescent="0.25">
      <c r="A55" s="16"/>
      <c r="B55" s="6" t="s">
        <v>59</v>
      </c>
      <c r="C55" s="77">
        <v>310000</v>
      </c>
      <c r="D55" s="78">
        <v>0.02</v>
      </c>
      <c r="E55" s="79">
        <v>6200</v>
      </c>
      <c r="F55" s="20">
        <v>238833</v>
      </c>
      <c r="G55" s="57">
        <v>310000</v>
      </c>
      <c r="H55" s="58">
        <v>0.01</v>
      </c>
      <c r="I55" s="103">
        <v>3100</v>
      </c>
      <c r="J55" s="69">
        <v>0</v>
      </c>
      <c r="K55" s="63"/>
      <c r="L55" s="33" t="s">
        <v>9</v>
      </c>
    </row>
    <row r="56" spans="1:12" x14ac:dyDescent="0.25">
      <c r="A56" s="16"/>
      <c r="B56" s="6" t="s">
        <v>0</v>
      </c>
      <c r="C56" s="77">
        <v>16129</v>
      </c>
      <c r="D56" s="78">
        <v>1.7500000000000002E-2</v>
      </c>
      <c r="E56" s="79">
        <v>282.26</v>
      </c>
      <c r="F56" s="20">
        <v>238802</v>
      </c>
      <c r="G56" s="57"/>
      <c r="H56" s="58">
        <v>1.7500000000000002E-2</v>
      </c>
      <c r="I56" s="79">
        <v>282.26</v>
      </c>
      <c r="J56" s="69">
        <v>0</v>
      </c>
      <c r="K56" s="63"/>
      <c r="L56" s="33" t="s">
        <v>9</v>
      </c>
    </row>
    <row r="57" spans="1:12" x14ac:dyDescent="0.25">
      <c r="A57" s="16"/>
      <c r="B57" s="6" t="s">
        <v>60</v>
      </c>
      <c r="C57" s="77">
        <v>438649</v>
      </c>
      <c r="D57" s="78">
        <v>5.0000000000000001E-3</v>
      </c>
      <c r="E57" s="79">
        <v>2193.25</v>
      </c>
      <c r="F57" s="20">
        <v>253194</v>
      </c>
      <c r="G57" s="57"/>
      <c r="H57" s="58">
        <v>5.0000000000000001E-3</v>
      </c>
      <c r="I57" s="79">
        <v>1030.75</v>
      </c>
      <c r="J57" s="69">
        <v>0</v>
      </c>
      <c r="K57" s="63"/>
      <c r="L57" s="33" t="s">
        <v>9</v>
      </c>
    </row>
    <row r="58" spans="1:12" x14ac:dyDescent="0.25">
      <c r="A58" s="16"/>
      <c r="B58" s="6"/>
      <c r="C58" s="77"/>
      <c r="D58" s="78"/>
      <c r="E58" s="79"/>
      <c r="F58" s="20">
        <v>253220</v>
      </c>
      <c r="G58" s="57"/>
      <c r="H58" s="58">
        <v>0.05</v>
      </c>
      <c r="I58" s="79">
        <v>1162.5</v>
      </c>
      <c r="J58" s="69">
        <v>0</v>
      </c>
      <c r="K58" s="63"/>
      <c r="L58" s="33" t="s">
        <v>9</v>
      </c>
    </row>
    <row r="59" spans="1:12" x14ac:dyDescent="0.25">
      <c r="A59" s="16"/>
      <c r="B59" s="6"/>
      <c r="C59" s="77"/>
      <c r="D59" s="78"/>
      <c r="E59" s="79"/>
      <c r="F59" s="20">
        <v>244658</v>
      </c>
      <c r="G59" s="57">
        <v>155000</v>
      </c>
      <c r="H59" s="58">
        <v>-4.9500000000000002E-2</v>
      </c>
      <c r="I59" s="103">
        <v>-7672.09</v>
      </c>
      <c r="J59" s="69">
        <v>-7672.09</v>
      </c>
      <c r="K59" s="63">
        <v>37139</v>
      </c>
      <c r="L59" s="33"/>
    </row>
    <row r="60" spans="1:12" x14ac:dyDescent="0.25">
      <c r="A60" s="16"/>
      <c r="B60" s="6"/>
      <c r="C60" s="77"/>
      <c r="D60" s="78"/>
      <c r="E60" s="79"/>
      <c r="F60" s="20">
        <v>139675</v>
      </c>
      <c r="G60" s="57">
        <v>45000</v>
      </c>
      <c r="H60" s="58">
        <v>0.05</v>
      </c>
      <c r="I60" s="103">
        <v>2250</v>
      </c>
      <c r="J60" s="69">
        <v>0</v>
      </c>
      <c r="K60" s="63"/>
      <c r="L60" s="33" t="s">
        <v>64</v>
      </c>
    </row>
    <row r="61" spans="1:12" x14ac:dyDescent="0.25">
      <c r="A61" s="26" t="s">
        <v>11</v>
      </c>
      <c r="B61" s="6"/>
      <c r="C61" s="77"/>
      <c r="D61" s="78"/>
      <c r="E61" s="79">
        <f>SUM(E51:E57)</f>
        <v>17671.722999999998</v>
      </c>
      <c r="F61" s="20"/>
      <c r="G61" s="57"/>
      <c r="H61" s="58"/>
      <c r="I61" s="79">
        <f>SUM(I51:I60)</f>
        <v>5961.66</v>
      </c>
      <c r="J61" s="69">
        <f>SUM(J51:J60)</f>
        <v>-1863.8500000000004</v>
      </c>
      <c r="K61" s="63"/>
      <c r="L61" s="33"/>
    </row>
    <row r="62" spans="1:12" x14ac:dyDescent="0.25">
      <c r="A62" s="26" t="s">
        <v>6</v>
      </c>
      <c r="B62" s="6"/>
      <c r="C62" s="77"/>
      <c r="D62" s="78"/>
      <c r="E62" s="79">
        <v>1237.02</v>
      </c>
      <c r="F62" s="20"/>
      <c r="G62" s="57"/>
      <c r="H62" s="58"/>
      <c r="I62" s="79">
        <v>417.32</v>
      </c>
      <c r="J62" s="69">
        <v>-130.47</v>
      </c>
      <c r="K62" s="63"/>
      <c r="L62" s="33"/>
    </row>
    <row r="63" spans="1:12" x14ac:dyDescent="0.25">
      <c r="A63" s="27" t="s">
        <v>10</v>
      </c>
      <c r="B63" s="22"/>
      <c r="C63" s="74"/>
      <c r="D63" s="75"/>
      <c r="E63" s="76">
        <f>SUM(E61:E62)</f>
        <v>18908.742999999999</v>
      </c>
      <c r="F63" s="13"/>
      <c r="G63" s="56"/>
      <c r="H63" s="59"/>
      <c r="I63" s="76">
        <f>SUM(I61:I62)</f>
        <v>6378.98</v>
      </c>
      <c r="J63" s="70">
        <f>SUM(J61:J62)</f>
        <v>-1994.3200000000004</v>
      </c>
      <c r="K63" s="62"/>
      <c r="L63" s="52"/>
    </row>
    <row r="64" spans="1:12" ht="12.75" customHeight="1" x14ac:dyDescent="0.25">
      <c r="A64" s="54">
        <v>36647</v>
      </c>
      <c r="B64" s="6" t="s">
        <v>61</v>
      </c>
      <c r="C64" s="77">
        <v>191</v>
      </c>
      <c r="D64" s="78">
        <v>3.5000000000000003E-2</v>
      </c>
      <c r="E64" s="79">
        <v>6.69</v>
      </c>
      <c r="F64" s="20"/>
      <c r="G64" s="57"/>
      <c r="H64" s="58"/>
      <c r="I64" s="103">
        <v>0</v>
      </c>
      <c r="J64" s="69">
        <v>0</v>
      </c>
      <c r="K64" s="63"/>
      <c r="L64" s="33"/>
    </row>
    <row r="65" spans="1:12" x14ac:dyDescent="0.25">
      <c r="A65" s="41" t="s">
        <v>42</v>
      </c>
      <c r="B65" s="6" t="s">
        <v>62</v>
      </c>
      <c r="C65" s="77">
        <v>19293</v>
      </c>
      <c r="D65" s="78">
        <v>3.5000000000000003E-2</v>
      </c>
      <c r="E65" s="79">
        <v>675.26</v>
      </c>
      <c r="F65" s="20">
        <v>266799</v>
      </c>
      <c r="G65" s="57">
        <v>22558</v>
      </c>
      <c r="H65" s="58">
        <v>3.5000000000000003E-2</v>
      </c>
      <c r="I65" s="103">
        <v>789.52</v>
      </c>
      <c r="J65" s="69">
        <v>0</v>
      </c>
      <c r="K65" s="63"/>
      <c r="L65" s="33" t="s">
        <v>9</v>
      </c>
    </row>
    <row r="66" spans="1:12" x14ac:dyDescent="0.25">
      <c r="A66" s="26"/>
      <c r="B66" s="6" t="s">
        <v>63</v>
      </c>
      <c r="C66" s="77">
        <v>15468</v>
      </c>
      <c r="D66" s="78">
        <v>3.5000000000000003E-2</v>
      </c>
      <c r="E66" s="79">
        <v>541.38</v>
      </c>
      <c r="F66" s="20"/>
      <c r="G66" s="57"/>
      <c r="H66" s="58"/>
      <c r="I66" s="103">
        <v>0</v>
      </c>
      <c r="J66" s="69">
        <v>0</v>
      </c>
      <c r="K66" s="63"/>
      <c r="L66" s="33"/>
    </row>
    <row r="67" spans="1:12" x14ac:dyDescent="0.25">
      <c r="A67" s="26"/>
      <c r="B67" s="6"/>
      <c r="C67" s="77"/>
      <c r="D67" s="78"/>
      <c r="E67" s="79"/>
      <c r="F67" s="20"/>
      <c r="G67" s="57"/>
      <c r="H67" s="58"/>
      <c r="I67" s="79"/>
      <c r="J67" s="69"/>
      <c r="K67" s="63"/>
      <c r="L67" s="33"/>
    </row>
    <row r="68" spans="1:12" x14ac:dyDescent="0.25">
      <c r="A68" s="26" t="s">
        <v>11</v>
      </c>
      <c r="B68" s="6"/>
      <c r="C68" s="77"/>
      <c r="D68" s="78"/>
      <c r="E68" s="79">
        <f>SUM(E64:E67)</f>
        <v>1223.33</v>
      </c>
      <c r="F68" s="20"/>
      <c r="G68" s="57"/>
      <c r="H68" s="58"/>
      <c r="I68" s="79">
        <f>SUM(I64:I67)</f>
        <v>789.52</v>
      </c>
      <c r="J68" s="69"/>
      <c r="K68" s="63"/>
      <c r="L68" s="33"/>
    </row>
    <row r="69" spans="1:12" x14ac:dyDescent="0.25">
      <c r="A69" s="26" t="s">
        <v>6</v>
      </c>
      <c r="B69" s="6"/>
      <c r="C69" s="77"/>
      <c r="D69" s="78"/>
      <c r="E69" s="79">
        <v>85.63</v>
      </c>
      <c r="F69" s="20"/>
      <c r="G69" s="57"/>
      <c r="H69" s="58"/>
      <c r="I69" s="79">
        <v>55.26</v>
      </c>
      <c r="J69" s="69"/>
      <c r="K69" s="63"/>
      <c r="L69" s="33"/>
    </row>
    <row r="70" spans="1:12" ht="12" customHeight="1" x14ac:dyDescent="0.25">
      <c r="A70" s="27" t="s">
        <v>10</v>
      </c>
      <c r="B70" s="17"/>
      <c r="C70" s="74"/>
      <c r="D70" s="75"/>
      <c r="E70" s="76">
        <f>SUM(E68:E69)</f>
        <v>1308.96</v>
      </c>
      <c r="F70" s="13"/>
      <c r="G70" s="56"/>
      <c r="H70" s="59"/>
      <c r="I70" s="76">
        <f>SUM(I68:I69)</f>
        <v>844.78</v>
      </c>
      <c r="J70" s="70">
        <v>0</v>
      </c>
      <c r="K70" s="62"/>
      <c r="L70" s="52"/>
    </row>
    <row r="71" spans="1:12" ht="12.75" customHeight="1" x14ac:dyDescent="0.25">
      <c r="A71" s="38">
        <v>36739</v>
      </c>
      <c r="B71" s="9" t="s">
        <v>0</v>
      </c>
      <c r="C71" s="77">
        <v>93586</v>
      </c>
      <c r="D71" s="78">
        <v>1.7500000000000002E-2</v>
      </c>
      <c r="E71" s="79">
        <v>1637.76</v>
      </c>
      <c r="F71" s="10">
        <v>238802</v>
      </c>
      <c r="G71" s="57">
        <v>60586</v>
      </c>
      <c r="H71" s="58">
        <v>1.7500000000000002E-2</v>
      </c>
      <c r="I71" s="103">
        <f t="shared" ref="I71:I76" si="0">H71*G71</f>
        <v>1060.2550000000001</v>
      </c>
      <c r="J71" s="60">
        <v>0</v>
      </c>
      <c r="K71" s="63"/>
      <c r="L71" s="53" t="s">
        <v>9</v>
      </c>
    </row>
    <row r="72" spans="1:12" x14ac:dyDescent="0.25">
      <c r="A72" s="16"/>
      <c r="B72" s="6" t="s">
        <v>2</v>
      </c>
      <c r="C72" s="77">
        <v>310000</v>
      </c>
      <c r="D72" s="78">
        <v>1.6250000000000001E-2</v>
      </c>
      <c r="E72" s="79">
        <v>5037.5</v>
      </c>
      <c r="F72" s="10">
        <v>301716</v>
      </c>
      <c r="G72" s="57">
        <v>310000</v>
      </c>
      <c r="H72" s="58">
        <v>1.6250000000000001E-2</v>
      </c>
      <c r="I72" s="79">
        <f t="shared" si="0"/>
        <v>5037.5</v>
      </c>
      <c r="J72" s="60">
        <v>0</v>
      </c>
      <c r="K72" s="63"/>
      <c r="L72" t="s">
        <v>9</v>
      </c>
    </row>
    <row r="73" spans="1:12" x14ac:dyDescent="0.25">
      <c r="A73" s="16"/>
      <c r="B73" s="6" t="s">
        <v>3</v>
      </c>
      <c r="C73" s="77">
        <v>172842</v>
      </c>
      <c r="D73" s="78">
        <v>0.05</v>
      </c>
      <c r="E73" s="79">
        <v>8942.1</v>
      </c>
      <c r="G73" s="57">
        <v>0</v>
      </c>
      <c r="H73" s="58">
        <v>0</v>
      </c>
      <c r="I73" s="103">
        <f t="shared" si="0"/>
        <v>0</v>
      </c>
      <c r="J73" s="60">
        <v>0</v>
      </c>
      <c r="K73" s="63"/>
    </row>
    <row r="74" spans="1:12" x14ac:dyDescent="0.25">
      <c r="A74" s="16"/>
      <c r="B74" s="6" t="s">
        <v>4</v>
      </c>
      <c r="C74" s="77">
        <v>45866</v>
      </c>
      <c r="D74" s="78">
        <v>0.02</v>
      </c>
      <c r="E74" s="79">
        <v>917.32</v>
      </c>
      <c r="F74" s="10">
        <v>370684</v>
      </c>
      <c r="G74" s="57">
        <v>45867</v>
      </c>
      <c r="H74" s="58">
        <v>-0.02</v>
      </c>
      <c r="I74" s="103">
        <f t="shared" si="0"/>
        <v>-917.34</v>
      </c>
      <c r="J74" s="60">
        <v>0</v>
      </c>
      <c r="K74" s="63"/>
      <c r="L74" t="s">
        <v>34</v>
      </c>
    </row>
    <row r="75" spans="1:12" x14ac:dyDescent="0.25">
      <c r="A75" s="16"/>
      <c r="B75" s="6" t="s">
        <v>5</v>
      </c>
      <c r="C75" s="77">
        <v>35093</v>
      </c>
      <c r="D75" s="78">
        <v>0.05</v>
      </c>
      <c r="E75" s="79">
        <v>1754.65</v>
      </c>
      <c r="G75" s="57">
        <v>0</v>
      </c>
      <c r="H75" s="58">
        <v>0</v>
      </c>
      <c r="I75" s="103">
        <f t="shared" si="0"/>
        <v>0</v>
      </c>
      <c r="J75" s="60">
        <v>0</v>
      </c>
      <c r="K75" s="63"/>
    </row>
    <row r="76" spans="1:12" x14ac:dyDescent="0.25">
      <c r="A76" s="16"/>
      <c r="B76" s="6"/>
      <c r="C76" s="77"/>
      <c r="D76" s="78"/>
      <c r="E76" s="79"/>
      <c r="F76" s="10">
        <v>371164</v>
      </c>
      <c r="G76" s="57">
        <v>12966</v>
      </c>
      <c r="H76" s="58">
        <v>4</v>
      </c>
      <c r="I76" s="103">
        <f t="shared" si="0"/>
        <v>51864</v>
      </c>
      <c r="J76" s="60">
        <f>I76</f>
        <v>51864</v>
      </c>
      <c r="K76" s="63">
        <v>36824</v>
      </c>
    </row>
    <row r="77" spans="1:12" x14ac:dyDescent="0.25">
      <c r="A77" s="16"/>
      <c r="B77" s="6"/>
      <c r="C77" s="77"/>
      <c r="D77" s="78"/>
      <c r="E77" s="79"/>
      <c r="G77" s="57"/>
      <c r="H77" s="58"/>
      <c r="I77" s="103">
        <v>-21125</v>
      </c>
      <c r="J77" s="69">
        <v>-21125</v>
      </c>
      <c r="K77" s="63">
        <v>36824</v>
      </c>
      <c r="L77" t="s">
        <v>12</v>
      </c>
    </row>
    <row r="78" spans="1:12" x14ac:dyDescent="0.25">
      <c r="A78" s="16"/>
      <c r="B78" s="6"/>
      <c r="C78" s="77"/>
      <c r="D78" s="78"/>
      <c r="E78" s="79"/>
      <c r="F78" s="10">
        <v>371764</v>
      </c>
      <c r="G78" s="57">
        <v>7415</v>
      </c>
      <c r="H78" s="58">
        <v>4</v>
      </c>
      <c r="I78" s="103">
        <f>H78*G78</f>
        <v>29660</v>
      </c>
      <c r="J78" s="60">
        <v>0</v>
      </c>
      <c r="K78" s="63"/>
    </row>
    <row r="79" spans="1:12" x14ac:dyDescent="0.25">
      <c r="A79" s="16"/>
      <c r="B79" s="6"/>
      <c r="C79" s="77"/>
      <c r="D79" s="78"/>
      <c r="E79" s="79"/>
      <c r="G79" s="57"/>
      <c r="H79" s="58"/>
      <c r="I79" s="103">
        <v>-11000</v>
      </c>
      <c r="J79" s="60">
        <v>0</v>
      </c>
      <c r="K79" s="63"/>
      <c r="L79" t="s">
        <v>12</v>
      </c>
    </row>
    <row r="80" spans="1:12" x14ac:dyDescent="0.25">
      <c r="A80" s="16"/>
      <c r="B80" s="6"/>
      <c r="C80" s="77"/>
      <c r="D80" s="78"/>
      <c r="E80" s="79"/>
      <c r="F80" s="10">
        <v>159583</v>
      </c>
      <c r="G80" s="57">
        <v>310000</v>
      </c>
      <c r="H80" s="58">
        <v>0.09</v>
      </c>
      <c r="I80" s="104">
        <f>H80*G80</f>
        <v>27900</v>
      </c>
      <c r="J80" s="60">
        <v>0</v>
      </c>
      <c r="K80" s="63"/>
      <c r="L80" t="s">
        <v>15</v>
      </c>
    </row>
    <row r="81" spans="1:12" x14ac:dyDescent="0.25">
      <c r="A81" s="16"/>
      <c r="B81" s="6"/>
      <c r="C81" s="77"/>
      <c r="D81" s="78"/>
      <c r="E81" s="79"/>
      <c r="F81" s="10">
        <v>153102</v>
      </c>
      <c r="G81" s="57">
        <v>250015</v>
      </c>
      <c r="H81" s="58">
        <v>0.02</v>
      </c>
      <c r="I81" s="104">
        <f>H81*G81</f>
        <v>5000.3</v>
      </c>
      <c r="J81" s="60">
        <v>0</v>
      </c>
      <c r="K81" s="63"/>
      <c r="L81" t="s">
        <v>15</v>
      </c>
    </row>
    <row r="82" spans="1:12" x14ac:dyDescent="0.25">
      <c r="A82" s="16"/>
      <c r="B82" s="6"/>
      <c r="C82" s="77"/>
      <c r="D82" s="78"/>
      <c r="E82" s="79"/>
      <c r="F82" s="10">
        <v>238837</v>
      </c>
      <c r="G82" s="57">
        <v>310000</v>
      </c>
      <c r="H82" s="58">
        <v>0.01</v>
      </c>
      <c r="I82" s="104">
        <f>H82*G82</f>
        <v>3100</v>
      </c>
      <c r="J82" s="60">
        <v>0</v>
      </c>
      <c r="K82" s="63"/>
      <c r="L82" t="s">
        <v>15</v>
      </c>
    </row>
    <row r="83" spans="1:12" x14ac:dyDescent="0.25">
      <c r="A83" s="26" t="s">
        <v>11</v>
      </c>
      <c r="B83" s="6"/>
      <c r="C83" s="77"/>
      <c r="E83" s="79">
        <f>SUM(E71:E75)</f>
        <v>18289.330000000002</v>
      </c>
      <c r="G83" s="57"/>
      <c r="H83" s="58"/>
      <c r="I83" s="79">
        <f>SUM(I71:I82)</f>
        <v>90579.715000000011</v>
      </c>
      <c r="J83" s="60">
        <f>SUM(J71:J82)</f>
        <v>30739</v>
      </c>
      <c r="K83" s="63"/>
    </row>
    <row r="84" spans="1:12" x14ac:dyDescent="0.25">
      <c r="A84" s="26" t="s">
        <v>6</v>
      </c>
      <c r="B84" s="6"/>
      <c r="C84" s="77"/>
      <c r="E84" s="79">
        <v>1280.25</v>
      </c>
      <c r="G84" s="57"/>
      <c r="H84" s="58"/>
      <c r="I84" s="79">
        <v>6340.58</v>
      </c>
      <c r="J84" s="60">
        <v>2151.73</v>
      </c>
      <c r="K84" s="63"/>
    </row>
    <row r="85" spans="1:12" x14ac:dyDescent="0.25">
      <c r="A85" s="27" t="s">
        <v>10</v>
      </c>
      <c r="B85" s="17"/>
      <c r="C85" s="74"/>
      <c r="D85" s="75"/>
      <c r="E85" s="76">
        <f>SUM(E83:E84)</f>
        <v>19569.580000000002</v>
      </c>
      <c r="F85" s="13"/>
      <c r="G85" s="56"/>
      <c r="H85" s="59"/>
      <c r="I85" s="76">
        <f>SUM(I83:I84)</f>
        <v>96920.295000000013</v>
      </c>
      <c r="J85" s="70">
        <f>SUM(J83:J84)</f>
        <v>32890.730000000003</v>
      </c>
      <c r="K85" s="62">
        <v>36824</v>
      </c>
      <c r="L85" s="14"/>
    </row>
    <row r="86" spans="1:12" x14ac:dyDescent="0.25">
      <c r="A86" s="37">
        <v>36770</v>
      </c>
      <c r="B86" s="2" t="s">
        <v>16</v>
      </c>
      <c r="C86" s="71">
        <v>310000</v>
      </c>
      <c r="D86" s="72">
        <v>0.09</v>
      </c>
      <c r="E86" s="80">
        <v>27900</v>
      </c>
      <c r="F86" s="10">
        <v>159583</v>
      </c>
      <c r="G86" s="55">
        <v>309991</v>
      </c>
      <c r="H86" s="61">
        <v>0.09</v>
      </c>
      <c r="I86" s="80">
        <f>H86*G86</f>
        <v>27899.19</v>
      </c>
      <c r="J86" s="60">
        <v>27899.19</v>
      </c>
      <c r="K86" s="63">
        <v>36824</v>
      </c>
    </row>
    <row r="87" spans="1:12" x14ac:dyDescent="0.25">
      <c r="A87" s="16"/>
      <c r="B87" s="2" t="s">
        <v>17</v>
      </c>
      <c r="C87" s="71">
        <v>155000</v>
      </c>
      <c r="D87" s="72">
        <v>0.1275</v>
      </c>
      <c r="E87" s="79">
        <v>19762.5</v>
      </c>
      <c r="F87" s="10">
        <v>161223</v>
      </c>
      <c r="G87" s="55">
        <v>142780</v>
      </c>
      <c r="H87" s="61">
        <v>0.1275</v>
      </c>
      <c r="I87" s="103">
        <f t="shared" ref="I87:I93" si="1">H87*G87</f>
        <v>18204.45</v>
      </c>
      <c r="J87" s="60">
        <v>18204.45</v>
      </c>
      <c r="K87" s="63">
        <v>36824</v>
      </c>
    </row>
    <row r="88" spans="1:12" x14ac:dyDescent="0.25">
      <c r="A88" s="16"/>
      <c r="B88" s="2" t="s">
        <v>18</v>
      </c>
      <c r="C88" s="71">
        <v>123792</v>
      </c>
      <c r="D88" s="72">
        <v>0.1875</v>
      </c>
      <c r="E88" s="79">
        <v>23211</v>
      </c>
      <c r="F88" s="10">
        <v>229625</v>
      </c>
      <c r="G88" s="55">
        <v>123790</v>
      </c>
      <c r="H88" s="61">
        <v>0.1875</v>
      </c>
      <c r="I88" s="79">
        <f t="shared" si="1"/>
        <v>23210.625</v>
      </c>
      <c r="J88" s="60">
        <v>23210.63</v>
      </c>
      <c r="K88" s="63">
        <v>36824</v>
      </c>
    </row>
    <row r="89" spans="1:12" x14ac:dyDescent="0.25">
      <c r="A89" s="16"/>
      <c r="B89" s="2" t="s">
        <v>0</v>
      </c>
      <c r="C89" s="71">
        <v>358027</v>
      </c>
      <c r="D89" s="72">
        <v>1.7500000000000002E-2</v>
      </c>
      <c r="E89" s="79">
        <v>6265.47</v>
      </c>
      <c r="F89" s="10">
        <v>238802</v>
      </c>
      <c r="G89" s="55">
        <v>188320</v>
      </c>
      <c r="H89" s="61">
        <v>1.7500000000000002E-2</v>
      </c>
      <c r="I89" s="103">
        <f t="shared" si="1"/>
        <v>3295.6000000000004</v>
      </c>
      <c r="J89" s="60">
        <v>3295.6</v>
      </c>
      <c r="K89" s="63">
        <v>36824</v>
      </c>
    </row>
    <row r="90" spans="1:12" x14ac:dyDescent="0.25">
      <c r="A90" s="16"/>
      <c r="B90" s="2" t="s">
        <v>5</v>
      </c>
      <c r="C90" s="71">
        <v>33</v>
      </c>
      <c r="D90" s="72">
        <v>0.05</v>
      </c>
      <c r="E90" s="79">
        <v>1.65</v>
      </c>
      <c r="I90" s="103">
        <f t="shared" si="1"/>
        <v>0</v>
      </c>
      <c r="J90" s="60">
        <v>0</v>
      </c>
      <c r="K90" s="63"/>
      <c r="L90" t="s">
        <v>23</v>
      </c>
    </row>
    <row r="91" spans="1:12" x14ac:dyDescent="0.25">
      <c r="A91" s="16"/>
      <c r="B91" s="2" t="s">
        <v>19</v>
      </c>
      <c r="C91" s="71">
        <v>135000</v>
      </c>
      <c r="D91" s="72">
        <v>0.06</v>
      </c>
      <c r="E91" s="79">
        <v>8100</v>
      </c>
      <c r="I91" s="103">
        <f t="shared" si="1"/>
        <v>0</v>
      </c>
      <c r="J91" s="60">
        <v>0</v>
      </c>
      <c r="K91" s="63"/>
      <c r="L91" t="s">
        <v>23</v>
      </c>
    </row>
    <row r="92" spans="1:12" x14ac:dyDescent="0.25">
      <c r="A92" s="16"/>
      <c r="B92" s="2" t="s">
        <v>20</v>
      </c>
      <c r="E92" s="79">
        <v>17825</v>
      </c>
      <c r="I92" s="103">
        <f t="shared" si="1"/>
        <v>0</v>
      </c>
      <c r="J92" s="60">
        <v>0</v>
      </c>
      <c r="K92" s="63"/>
      <c r="L92" t="s">
        <v>23</v>
      </c>
    </row>
    <row r="93" spans="1:12" x14ac:dyDescent="0.25">
      <c r="A93" s="16"/>
      <c r="B93" s="2" t="s">
        <v>21</v>
      </c>
      <c r="C93" s="71">
        <v>80000</v>
      </c>
      <c r="D93" s="72">
        <v>0.02</v>
      </c>
      <c r="E93" s="79">
        <v>1600</v>
      </c>
      <c r="F93" s="10">
        <v>417761</v>
      </c>
      <c r="G93" s="55">
        <v>80000</v>
      </c>
      <c r="H93" s="61">
        <v>0.02</v>
      </c>
      <c r="I93" s="79">
        <f t="shared" si="1"/>
        <v>1600</v>
      </c>
      <c r="J93" s="60">
        <v>1600</v>
      </c>
      <c r="K93" s="63">
        <v>36824</v>
      </c>
    </row>
    <row r="94" spans="1:12" x14ac:dyDescent="0.25">
      <c r="A94" s="26" t="s">
        <v>11</v>
      </c>
      <c r="E94" s="79">
        <f>SUM(E86:E93)</f>
        <v>104665.62</v>
      </c>
      <c r="I94" s="79">
        <f>SUM(I86:I93)</f>
        <v>74209.865000000005</v>
      </c>
      <c r="J94" s="60">
        <f>SUM(J86:J93)</f>
        <v>74209.87000000001</v>
      </c>
      <c r="K94" s="63"/>
    </row>
    <row r="95" spans="1:12" x14ac:dyDescent="0.25">
      <c r="A95" s="26" t="s">
        <v>6</v>
      </c>
      <c r="B95" s="6"/>
      <c r="C95" s="77"/>
      <c r="E95" s="79">
        <v>7326.59</v>
      </c>
      <c r="F95" s="20"/>
      <c r="G95" s="57"/>
      <c r="H95" s="58"/>
      <c r="I95" s="79">
        <v>5194.6899999999996</v>
      </c>
      <c r="J95" s="69">
        <v>5194.6899999999996</v>
      </c>
      <c r="K95" s="63"/>
      <c r="L95" s="9"/>
    </row>
    <row r="96" spans="1:12" x14ac:dyDescent="0.25">
      <c r="A96" s="27" t="s">
        <v>10</v>
      </c>
      <c r="B96" s="17"/>
      <c r="C96" s="74"/>
      <c r="D96" s="75"/>
      <c r="E96" s="76">
        <f>SUM(E94:E95)</f>
        <v>111992.20999999999</v>
      </c>
      <c r="F96" s="13"/>
      <c r="G96" s="56"/>
      <c r="H96" s="59"/>
      <c r="I96" s="76">
        <f>SUM(I94:I95)</f>
        <v>79404.555000000008</v>
      </c>
      <c r="J96" s="70">
        <f>SUM(J94:J95)</f>
        <v>79404.560000000012</v>
      </c>
      <c r="K96" s="62">
        <v>36824</v>
      </c>
      <c r="L96" s="14"/>
    </row>
    <row r="97" spans="1:12" x14ac:dyDescent="0.25">
      <c r="A97" s="37">
        <v>36800</v>
      </c>
      <c r="B97" s="2" t="s">
        <v>18</v>
      </c>
      <c r="C97" s="71">
        <v>2115</v>
      </c>
      <c r="D97" s="72">
        <v>0.1875</v>
      </c>
      <c r="E97" s="80">
        <v>396.48</v>
      </c>
      <c r="F97" s="10">
        <v>229625</v>
      </c>
      <c r="G97" s="55">
        <v>2115</v>
      </c>
      <c r="H97" s="61">
        <v>0.1875</v>
      </c>
      <c r="I97" s="80">
        <f>H97*G97</f>
        <v>396.5625</v>
      </c>
      <c r="J97" s="60">
        <v>0</v>
      </c>
      <c r="K97" s="63"/>
      <c r="L97" t="s">
        <v>9</v>
      </c>
    </row>
    <row r="98" spans="1:12" x14ac:dyDescent="0.25">
      <c r="A98" s="16"/>
      <c r="B98" s="2" t="s">
        <v>20</v>
      </c>
      <c r="E98" s="79">
        <v>17850</v>
      </c>
      <c r="I98" s="103">
        <f t="shared" ref="I98:I103" si="2">H98*G98</f>
        <v>0</v>
      </c>
      <c r="J98" s="60">
        <v>0</v>
      </c>
      <c r="K98" s="63"/>
      <c r="L98" t="s">
        <v>23</v>
      </c>
    </row>
    <row r="99" spans="1:12" x14ac:dyDescent="0.25">
      <c r="A99" s="16"/>
      <c r="B99" s="2" t="s">
        <v>24</v>
      </c>
      <c r="C99" s="71">
        <v>56391</v>
      </c>
      <c r="D99" s="72">
        <v>0.01</v>
      </c>
      <c r="E99" s="79">
        <v>563.91</v>
      </c>
      <c r="F99" s="10">
        <v>425155</v>
      </c>
      <c r="G99" s="55">
        <v>42818</v>
      </c>
      <c r="H99" s="61">
        <v>0.01</v>
      </c>
      <c r="I99" s="79">
        <f t="shared" si="2"/>
        <v>428.18</v>
      </c>
      <c r="J99" s="60">
        <v>0</v>
      </c>
      <c r="K99" s="63"/>
      <c r="L99" t="s">
        <v>9</v>
      </c>
    </row>
    <row r="100" spans="1:12" x14ac:dyDescent="0.25">
      <c r="A100" s="16"/>
      <c r="E100" s="79"/>
      <c r="F100" s="10">
        <v>425231</v>
      </c>
      <c r="G100" s="55">
        <v>13571</v>
      </c>
      <c r="H100" s="61">
        <v>0.01</v>
      </c>
      <c r="I100" s="79">
        <f t="shared" si="2"/>
        <v>135.71</v>
      </c>
      <c r="J100" s="60">
        <v>0</v>
      </c>
      <c r="K100" s="63"/>
      <c r="L100" t="s">
        <v>9</v>
      </c>
    </row>
    <row r="101" spans="1:12" x14ac:dyDescent="0.25">
      <c r="A101" s="16"/>
      <c r="E101" s="79"/>
      <c r="F101" s="10">
        <v>167537</v>
      </c>
      <c r="G101" s="55">
        <v>309994</v>
      </c>
      <c r="H101" s="61">
        <v>-7.7499999999999999E-2</v>
      </c>
      <c r="I101" s="103">
        <f t="shared" si="2"/>
        <v>-24024.535</v>
      </c>
      <c r="J101" s="60">
        <v>0</v>
      </c>
      <c r="K101" s="63"/>
      <c r="L101" t="s">
        <v>9</v>
      </c>
    </row>
    <row r="102" spans="1:12" x14ac:dyDescent="0.25">
      <c r="A102" s="16"/>
      <c r="E102" s="79"/>
      <c r="F102" s="10">
        <v>210481</v>
      </c>
      <c r="G102" s="55">
        <v>310008</v>
      </c>
      <c r="H102" s="61">
        <v>-0.01</v>
      </c>
      <c r="I102" s="103">
        <f t="shared" si="2"/>
        <v>-3100.08</v>
      </c>
      <c r="J102" s="60">
        <v>0</v>
      </c>
      <c r="K102" s="63"/>
      <c r="L102" t="s">
        <v>9</v>
      </c>
    </row>
    <row r="103" spans="1:12" x14ac:dyDescent="0.25">
      <c r="A103" s="16"/>
      <c r="E103" s="79"/>
      <c r="F103" s="10">
        <v>409984</v>
      </c>
      <c r="G103" s="55">
        <v>310002</v>
      </c>
      <c r="H103" s="61">
        <v>0.115</v>
      </c>
      <c r="I103" s="103">
        <f t="shared" si="2"/>
        <v>35650.230000000003</v>
      </c>
      <c r="J103" s="60">
        <v>35650.230000000003</v>
      </c>
      <c r="K103" s="63">
        <v>36917</v>
      </c>
      <c r="L103" t="s">
        <v>25</v>
      </c>
    </row>
    <row r="104" spans="1:12" x14ac:dyDescent="0.25">
      <c r="A104" s="26" t="s">
        <v>11</v>
      </c>
      <c r="E104" s="79">
        <f>SUM(E97:E99)</f>
        <v>18810.39</v>
      </c>
      <c r="I104" s="79">
        <f>SUM(I97:I103)</f>
        <v>9486.0675000000047</v>
      </c>
      <c r="J104" s="60">
        <f>SUM(J97:J103)</f>
        <v>35650.230000000003</v>
      </c>
      <c r="K104" s="63"/>
    </row>
    <row r="105" spans="1:12" x14ac:dyDescent="0.25">
      <c r="A105" s="26" t="s">
        <v>6</v>
      </c>
      <c r="E105" s="79">
        <v>1314.98</v>
      </c>
      <c r="I105" s="79">
        <v>661.13</v>
      </c>
      <c r="J105" s="60">
        <v>2495.52</v>
      </c>
      <c r="K105" s="63"/>
    </row>
    <row r="106" spans="1:12" x14ac:dyDescent="0.25">
      <c r="A106" s="27" t="s">
        <v>10</v>
      </c>
      <c r="B106" s="17"/>
      <c r="C106" s="74"/>
      <c r="D106" s="75"/>
      <c r="E106" s="76">
        <f>SUM(E104:E105)</f>
        <v>20125.37</v>
      </c>
      <c r="F106" s="13"/>
      <c r="G106" s="56"/>
      <c r="H106" s="59"/>
      <c r="I106" s="76">
        <f>SUM(I104:I105)</f>
        <v>10147.197500000004</v>
      </c>
      <c r="J106" s="70">
        <f>SUM(J104:J105)</f>
        <v>38145.75</v>
      </c>
      <c r="K106" s="62">
        <v>36917</v>
      </c>
      <c r="L106" s="14"/>
    </row>
    <row r="107" spans="1:12" x14ac:dyDescent="0.25">
      <c r="A107" s="37">
        <v>36831</v>
      </c>
      <c r="B107" s="2" t="s">
        <v>26</v>
      </c>
      <c r="C107" s="71">
        <v>150000</v>
      </c>
      <c r="D107" s="72">
        <v>3.5000000000000003E-2</v>
      </c>
      <c r="E107" s="80">
        <v>5250</v>
      </c>
      <c r="F107" s="10">
        <v>352017</v>
      </c>
      <c r="G107" s="55">
        <v>150007</v>
      </c>
      <c r="H107" s="61">
        <v>3.5000000000000003E-2</v>
      </c>
      <c r="I107" s="79">
        <f t="shared" ref="I107:I116" si="3">H107*G107</f>
        <v>5250.2450000000008</v>
      </c>
      <c r="J107" s="60">
        <v>5250.25</v>
      </c>
      <c r="K107" s="63">
        <v>36917</v>
      </c>
    </row>
    <row r="108" spans="1:12" x14ac:dyDescent="0.25">
      <c r="A108" s="16"/>
      <c r="B108" s="2" t="s">
        <v>27</v>
      </c>
      <c r="C108" s="71">
        <v>300000</v>
      </c>
      <c r="D108" s="72">
        <v>2.5000000000000001E-2</v>
      </c>
      <c r="E108" s="79">
        <v>7500</v>
      </c>
      <c r="F108" s="10">
        <v>461415</v>
      </c>
      <c r="G108" s="55">
        <v>299994</v>
      </c>
      <c r="H108" s="61">
        <v>2.5000000000000001E-2</v>
      </c>
      <c r="I108" s="79">
        <f t="shared" si="3"/>
        <v>7499.85</v>
      </c>
      <c r="J108" s="60">
        <v>7499.85</v>
      </c>
      <c r="K108" s="63">
        <v>36917</v>
      </c>
    </row>
    <row r="109" spans="1:12" x14ac:dyDescent="0.25">
      <c r="A109" s="16"/>
      <c r="B109" s="2" t="s">
        <v>28</v>
      </c>
      <c r="C109" s="71">
        <v>300000</v>
      </c>
      <c r="D109" s="72">
        <v>8.5000000000000006E-2</v>
      </c>
      <c r="E109" s="79">
        <v>25500</v>
      </c>
      <c r="F109" s="10">
        <v>399851</v>
      </c>
      <c r="G109" s="55">
        <v>300000</v>
      </c>
      <c r="H109" s="61">
        <v>8.5000000000000006E-2</v>
      </c>
      <c r="I109" s="79">
        <f t="shared" si="3"/>
        <v>25500.000000000004</v>
      </c>
      <c r="J109" s="60">
        <v>25500</v>
      </c>
      <c r="K109" s="63">
        <v>36917</v>
      </c>
      <c r="L109" t="s">
        <v>33</v>
      </c>
    </row>
    <row r="110" spans="1:12" x14ac:dyDescent="0.25">
      <c r="A110" s="16"/>
      <c r="B110" s="2" t="s">
        <v>20</v>
      </c>
      <c r="E110" s="79">
        <v>17825</v>
      </c>
      <c r="I110" s="103">
        <f t="shared" si="3"/>
        <v>0</v>
      </c>
      <c r="J110" s="60">
        <v>0</v>
      </c>
      <c r="K110" s="63"/>
      <c r="L110" t="s">
        <v>23</v>
      </c>
    </row>
    <row r="111" spans="1:12" x14ac:dyDescent="0.25">
      <c r="A111" s="16"/>
      <c r="B111" s="2" t="s">
        <v>29</v>
      </c>
      <c r="C111" s="71">
        <v>150000</v>
      </c>
      <c r="D111" s="72">
        <v>0.23</v>
      </c>
      <c r="E111" s="79">
        <v>34500</v>
      </c>
      <c r="F111" s="10">
        <v>425434</v>
      </c>
      <c r="G111" s="55">
        <v>150007</v>
      </c>
      <c r="H111" s="61">
        <v>0.23</v>
      </c>
      <c r="I111" s="79">
        <f>H111*G111</f>
        <v>34501.61</v>
      </c>
      <c r="J111" s="60">
        <v>34501.61</v>
      </c>
      <c r="K111" s="63">
        <v>36917</v>
      </c>
    </row>
    <row r="112" spans="1:12" x14ac:dyDescent="0.25">
      <c r="A112" s="16"/>
      <c r="B112" s="2" t="s">
        <v>30</v>
      </c>
      <c r="C112" s="71">
        <v>100000</v>
      </c>
      <c r="D112" s="72">
        <v>0.06</v>
      </c>
      <c r="E112" s="79">
        <v>6000</v>
      </c>
      <c r="I112" s="103">
        <f t="shared" si="3"/>
        <v>0</v>
      </c>
      <c r="J112" s="60">
        <v>0</v>
      </c>
      <c r="K112" s="63"/>
      <c r="L112" t="s">
        <v>23</v>
      </c>
    </row>
    <row r="113" spans="1:12" x14ac:dyDescent="0.25">
      <c r="A113" s="16"/>
      <c r="B113" s="2" t="s">
        <v>31</v>
      </c>
      <c r="C113" s="71">
        <v>500002</v>
      </c>
      <c r="D113" s="72">
        <v>5.5E-2</v>
      </c>
      <c r="E113" s="79">
        <v>27500.1</v>
      </c>
      <c r="I113" s="103">
        <f t="shared" si="3"/>
        <v>0</v>
      </c>
      <c r="J113" s="60">
        <v>0</v>
      </c>
      <c r="K113" s="63"/>
      <c r="L113" t="s">
        <v>23</v>
      </c>
    </row>
    <row r="114" spans="1:12" x14ac:dyDescent="0.25">
      <c r="A114" s="16"/>
      <c r="B114" s="2" t="s">
        <v>40</v>
      </c>
      <c r="C114" s="71">
        <v>406170</v>
      </c>
      <c r="D114" s="72">
        <v>0.01</v>
      </c>
      <c r="E114" s="79">
        <v>4061.7</v>
      </c>
      <c r="F114" s="10">
        <v>461188</v>
      </c>
      <c r="G114" s="55">
        <v>384960</v>
      </c>
      <c r="H114" s="61">
        <v>0.01</v>
      </c>
      <c r="I114" s="103">
        <f t="shared" si="3"/>
        <v>3849.6</v>
      </c>
      <c r="J114" s="60">
        <v>0</v>
      </c>
      <c r="K114" s="63"/>
      <c r="L114" t="s">
        <v>9</v>
      </c>
    </row>
    <row r="115" spans="1:12" x14ac:dyDescent="0.25">
      <c r="A115" s="16"/>
      <c r="E115" s="79"/>
      <c r="F115" s="10">
        <v>486619</v>
      </c>
      <c r="G115" s="55">
        <v>100000</v>
      </c>
      <c r="H115" s="61">
        <v>0.12</v>
      </c>
      <c r="I115" s="103">
        <f t="shared" si="3"/>
        <v>12000</v>
      </c>
      <c r="J115" s="60">
        <v>12000</v>
      </c>
      <c r="K115" s="63">
        <v>36917</v>
      </c>
      <c r="L115" t="s">
        <v>25</v>
      </c>
    </row>
    <row r="116" spans="1:12" x14ac:dyDescent="0.25">
      <c r="A116" s="16"/>
      <c r="E116" s="79"/>
      <c r="F116" s="10">
        <v>499578</v>
      </c>
      <c r="G116" s="55">
        <v>500000</v>
      </c>
      <c r="H116" s="61">
        <v>0.11</v>
      </c>
      <c r="I116" s="103">
        <f t="shared" si="3"/>
        <v>55000</v>
      </c>
      <c r="J116" s="60">
        <v>29425</v>
      </c>
      <c r="K116" s="63">
        <v>36917</v>
      </c>
      <c r="L116" t="s">
        <v>32</v>
      </c>
    </row>
    <row r="117" spans="1:12" x14ac:dyDescent="0.25">
      <c r="A117" s="26" t="s">
        <v>11</v>
      </c>
      <c r="E117" s="79">
        <f>SUM(E107:E114)</f>
        <v>128136.8</v>
      </c>
      <c r="I117" s="79">
        <f>SUM(I107:I116)</f>
        <v>143601.30499999999</v>
      </c>
      <c r="J117" s="60">
        <f>SUM(J107:J116)</f>
        <v>114176.70999999999</v>
      </c>
      <c r="K117" s="63"/>
    </row>
    <row r="118" spans="1:12" x14ac:dyDescent="0.25">
      <c r="A118" s="26" t="s">
        <v>6</v>
      </c>
      <c r="E118" s="79">
        <v>8969.58</v>
      </c>
      <c r="I118" s="79">
        <v>10052.07</v>
      </c>
      <c r="J118" s="60">
        <v>5932.78</v>
      </c>
      <c r="K118" s="63"/>
    </row>
    <row r="119" spans="1:12" x14ac:dyDescent="0.25">
      <c r="A119" s="27" t="s">
        <v>10</v>
      </c>
      <c r="B119" s="17"/>
      <c r="C119" s="74"/>
      <c r="D119" s="75"/>
      <c r="E119" s="76">
        <f>SUM(E117:E118)</f>
        <v>137106.38</v>
      </c>
      <c r="F119" s="13"/>
      <c r="G119" s="56"/>
      <c r="H119" s="59"/>
      <c r="I119" s="76">
        <f>SUM(I117:I118)</f>
        <v>153653.375</v>
      </c>
      <c r="J119" s="70">
        <f>SUM(J117:J118)</f>
        <v>120109.48999999999</v>
      </c>
      <c r="K119" s="63">
        <v>36917</v>
      </c>
      <c r="L119" s="14"/>
    </row>
    <row r="120" spans="1:12" x14ac:dyDescent="0.25">
      <c r="A120" s="37">
        <v>36861</v>
      </c>
      <c r="B120" s="2" t="s">
        <v>36</v>
      </c>
      <c r="C120" s="71">
        <v>310000</v>
      </c>
      <c r="D120" s="72">
        <v>0.15375</v>
      </c>
      <c r="E120" s="80">
        <v>47662.5</v>
      </c>
      <c r="F120" s="10">
        <v>266975</v>
      </c>
      <c r="G120" s="55">
        <v>309988</v>
      </c>
      <c r="H120" s="61">
        <v>0.15375</v>
      </c>
      <c r="I120" s="79">
        <f>H120*G120</f>
        <v>47660.654999999999</v>
      </c>
      <c r="J120" s="60">
        <v>47660.66</v>
      </c>
      <c r="K120" s="65">
        <v>36917</v>
      </c>
    </row>
    <row r="121" spans="1:12" x14ac:dyDescent="0.25">
      <c r="A121" s="16"/>
      <c r="B121" s="2" t="s">
        <v>37</v>
      </c>
      <c r="C121" s="71">
        <v>155000</v>
      </c>
      <c r="D121" s="72">
        <v>7.0000000000000007E-2</v>
      </c>
      <c r="E121" s="79">
        <v>10850</v>
      </c>
      <c r="F121" s="10">
        <v>352032</v>
      </c>
      <c r="G121" s="55">
        <v>155008</v>
      </c>
      <c r="H121" s="61">
        <v>7.0000000000000007E-2</v>
      </c>
      <c r="I121" s="79">
        <f>H121*G121</f>
        <v>10850.560000000001</v>
      </c>
      <c r="J121" s="60">
        <v>10850.56</v>
      </c>
      <c r="K121" s="63">
        <v>36917</v>
      </c>
    </row>
    <row r="122" spans="1:12" x14ac:dyDescent="0.25">
      <c r="A122" s="16"/>
      <c r="B122" s="2" t="s">
        <v>20</v>
      </c>
      <c r="E122" s="79">
        <v>17825</v>
      </c>
      <c r="I122" s="103">
        <f>H122*G122</f>
        <v>0</v>
      </c>
      <c r="J122" s="60">
        <v>0</v>
      </c>
      <c r="K122" s="63"/>
      <c r="L122" t="s">
        <v>23</v>
      </c>
    </row>
    <row r="123" spans="1:12" x14ac:dyDescent="0.25">
      <c r="A123" s="16"/>
      <c r="B123" s="2" t="s">
        <v>38</v>
      </c>
      <c r="C123" s="71">
        <v>59064</v>
      </c>
      <c r="D123" s="72">
        <v>0.21</v>
      </c>
      <c r="E123" s="79">
        <v>12403.47</v>
      </c>
      <c r="F123" s="10">
        <v>435102</v>
      </c>
      <c r="G123" s="55">
        <v>59053</v>
      </c>
      <c r="H123" s="61">
        <v>0.21</v>
      </c>
      <c r="I123" s="103">
        <v>12251.82</v>
      </c>
      <c r="J123" s="60">
        <v>12251.82</v>
      </c>
      <c r="K123" s="63">
        <v>36917</v>
      </c>
      <c r="L123" t="s">
        <v>39</v>
      </c>
    </row>
    <row r="124" spans="1:12" x14ac:dyDescent="0.25">
      <c r="A124" s="16"/>
      <c r="B124" s="2" t="s">
        <v>30</v>
      </c>
      <c r="C124" s="71">
        <v>100000</v>
      </c>
      <c r="D124" s="72">
        <v>0.06</v>
      </c>
      <c r="E124" s="79">
        <v>6000</v>
      </c>
      <c r="I124" s="103">
        <f>H124*G124</f>
        <v>0</v>
      </c>
      <c r="J124" s="60">
        <v>0</v>
      </c>
      <c r="K124" s="63"/>
      <c r="L124" t="s">
        <v>23</v>
      </c>
    </row>
    <row r="125" spans="1:12" x14ac:dyDescent="0.25">
      <c r="A125" s="16"/>
      <c r="E125" s="79"/>
      <c r="F125" s="10">
        <v>409974</v>
      </c>
      <c r="G125" s="55">
        <v>309987</v>
      </c>
      <c r="H125" s="61">
        <v>0.115</v>
      </c>
      <c r="I125" s="103">
        <f>H125*G125</f>
        <v>35648.505000000005</v>
      </c>
      <c r="J125" s="60">
        <v>0</v>
      </c>
      <c r="K125" s="63"/>
      <c r="L125" t="s">
        <v>9</v>
      </c>
    </row>
    <row r="126" spans="1:12" x14ac:dyDescent="0.25">
      <c r="A126" s="26" t="s">
        <v>11</v>
      </c>
      <c r="E126" s="79">
        <f>SUM(E120:E125)</f>
        <v>94740.97</v>
      </c>
      <c r="I126" s="79">
        <f>SUM(I120:I125)</f>
        <v>106411.54000000001</v>
      </c>
      <c r="J126" s="60">
        <f>SUM(J120:J125)</f>
        <v>70763.040000000008</v>
      </c>
      <c r="K126" s="63"/>
    </row>
    <row r="127" spans="1:12" x14ac:dyDescent="0.25">
      <c r="A127" s="26" t="s">
        <v>6</v>
      </c>
      <c r="E127" s="79">
        <v>6631.87</v>
      </c>
      <c r="I127" s="79">
        <v>7448.92</v>
      </c>
      <c r="J127" s="60">
        <v>4953.42</v>
      </c>
      <c r="K127" s="63"/>
    </row>
    <row r="128" spans="1:12" x14ac:dyDescent="0.25">
      <c r="A128" s="27" t="s">
        <v>10</v>
      </c>
      <c r="B128" s="22"/>
      <c r="C128" s="74"/>
      <c r="D128" s="75"/>
      <c r="E128" s="76">
        <f>SUM(E126:E127)</f>
        <v>101372.84</v>
      </c>
      <c r="F128" s="13"/>
      <c r="G128" s="56"/>
      <c r="H128" s="59"/>
      <c r="I128" s="76">
        <f>SUM(I126:I127)</f>
        <v>113860.46</v>
      </c>
      <c r="J128" s="70">
        <f>SUM(J126:J127)</f>
        <v>75716.460000000006</v>
      </c>
      <c r="K128" s="63">
        <v>36917</v>
      </c>
      <c r="L128" s="14"/>
    </row>
    <row r="129" spans="1:12" x14ac:dyDescent="0.25">
      <c r="A129" s="39">
        <v>36861</v>
      </c>
      <c r="B129" s="6" t="s">
        <v>40</v>
      </c>
      <c r="C129" s="77">
        <v>498139</v>
      </c>
      <c r="D129" s="78">
        <v>0.01</v>
      </c>
      <c r="E129" s="80">
        <v>4981.3900000000003</v>
      </c>
      <c r="F129" s="20">
        <v>511706</v>
      </c>
      <c r="G129" s="57">
        <v>472130</v>
      </c>
      <c r="H129" s="58">
        <v>0.01</v>
      </c>
      <c r="I129" s="80">
        <f>H129*G129</f>
        <v>4721.3</v>
      </c>
      <c r="J129" s="69">
        <v>0</v>
      </c>
      <c r="K129" s="65"/>
      <c r="L129" s="9" t="s">
        <v>9</v>
      </c>
    </row>
    <row r="130" spans="1:12" x14ac:dyDescent="0.25">
      <c r="A130" s="40" t="s">
        <v>42</v>
      </c>
      <c r="B130" s="2" t="s">
        <v>41</v>
      </c>
      <c r="C130" s="71">
        <v>17240</v>
      </c>
      <c r="D130" s="72">
        <v>0.01</v>
      </c>
      <c r="E130" s="79">
        <v>172.4</v>
      </c>
      <c r="F130" s="10">
        <v>530568</v>
      </c>
      <c r="G130" s="55">
        <v>16341</v>
      </c>
      <c r="H130" s="61">
        <v>0.01</v>
      </c>
      <c r="I130" s="79">
        <v>111.87</v>
      </c>
      <c r="J130" s="60">
        <v>0</v>
      </c>
      <c r="K130" s="63"/>
      <c r="L130" t="s">
        <v>9</v>
      </c>
    </row>
    <row r="131" spans="1:12" x14ac:dyDescent="0.25">
      <c r="A131" s="16"/>
      <c r="E131" s="79"/>
      <c r="I131" s="79"/>
      <c r="K131" s="63"/>
    </row>
    <row r="132" spans="1:12" x14ac:dyDescent="0.25">
      <c r="A132" s="26" t="s">
        <v>11</v>
      </c>
      <c r="E132" s="79">
        <f>SUM(E129:E131)</f>
        <v>5153.79</v>
      </c>
      <c r="I132" s="79">
        <f>SUM(I129:I131)</f>
        <v>4833.17</v>
      </c>
      <c r="J132" s="60">
        <v>0</v>
      </c>
      <c r="K132" s="63"/>
    </row>
    <row r="133" spans="1:12" x14ac:dyDescent="0.25">
      <c r="A133" s="26" t="s">
        <v>6</v>
      </c>
      <c r="E133" s="79">
        <v>360.77</v>
      </c>
      <c r="I133" s="79">
        <v>337.34</v>
      </c>
      <c r="J133" s="60">
        <v>0</v>
      </c>
      <c r="K133" s="63"/>
    </row>
    <row r="134" spans="1:12" x14ac:dyDescent="0.25">
      <c r="A134" s="27" t="s">
        <v>10</v>
      </c>
      <c r="B134" s="17"/>
      <c r="C134" s="74"/>
      <c r="D134" s="75"/>
      <c r="E134" s="76">
        <f>SUM(E132:E133)</f>
        <v>5514.5599999999995</v>
      </c>
      <c r="F134" s="13"/>
      <c r="G134" s="56"/>
      <c r="H134" s="59"/>
      <c r="I134" s="76">
        <f>SUM(I132:I133)</f>
        <v>5170.51</v>
      </c>
      <c r="J134" s="70">
        <v>0</v>
      </c>
      <c r="K134" s="62"/>
      <c r="L134" s="14"/>
    </row>
  </sheetData>
  <mergeCells count="3">
    <mergeCell ref="G6:I6"/>
    <mergeCell ref="B5:E5"/>
    <mergeCell ref="F5:I5"/>
  </mergeCells>
  <phoneticPr fontId="0" type="noConversion"/>
  <pageMargins left="0.34" right="0.27" top="0.3" bottom="0.54" header="0.21" footer="0.19"/>
  <pageSetup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"/>
  <sheetViews>
    <sheetView topLeftCell="A108" workbookViewId="0">
      <selection activeCell="I127" sqref="I127:I128"/>
    </sheetView>
  </sheetViews>
  <sheetFormatPr defaultRowHeight="13.2" x14ac:dyDescent="0.25"/>
  <cols>
    <col min="1" max="1" width="11.33203125" customWidth="1"/>
    <col min="2" max="2" width="11.88671875" customWidth="1"/>
    <col min="3" max="3" width="9.6640625" style="2" bestFit="1" customWidth="1"/>
    <col min="4" max="4" width="9.109375" style="3" customWidth="1"/>
    <col min="5" max="5" width="13.33203125" style="1" customWidth="1"/>
    <col min="6" max="6" width="9.109375" style="85" customWidth="1"/>
    <col min="7" max="7" width="9.6640625" style="2" bestFit="1" customWidth="1"/>
    <col min="8" max="8" width="9.109375" style="3" customWidth="1"/>
    <col min="9" max="9" width="12.5546875" style="1" customWidth="1"/>
    <col min="10" max="10" width="11.6640625" style="1" bestFit="1" customWidth="1"/>
    <col min="11" max="11" width="10.33203125" customWidth="1"/>
    <col min="12" max="12" width="27.109375" customWidth="1"/>
  </cols>
  <sheetData>
    <row r="1" spans="1:12" x14ac:dyDescent="0.25">
      <c r="A1" s="46" t="s">
        <v>55</v>
      </c>
    </row>
    <row r="2" spans="1:12" x14ac:dyDescent="0.25">
      <c r="A2" s="47">
        <v>2001</v>
      </c>
    </row>
    <row r="5" spans="1:12" x14ac:dyDescent="0.25">
      <c r="B5" s="105" t="s">
        <v>1</v>
      </c>
      <c r="C5" s="106"/>
      <c r="D5" s="106"/>
      <c r="E5" s="107"/>
      <c r="F5" s="108" t="s">
        <v>22</v>
      </c>
      <c r="G5" s="109"/>
      <c r="H5" s="109"/>
      <c r="I5" s="110"/>
      <c r="J5" s="24"/>
      <c r="K5" s="21"/>
      <c r="L5" s="25"/>
    </row>
    <row r="6" spans="1:12" x14ac:dyDescent="0.25">
      <c r="A6" s="14"/>
      <c r="B6" s="22"/>
      <c r="C6" s="11"/>
      <c r="D6" s="35"/>
      <c r="E6" s="32"/>
      <c r="F6" s="23" t="s">
        <v>8</v>
      </c>
      <c r="G6" s="111" t="s">
        <v>7</v>
      </c>
      <c r="H6" s="111"/>
      <c r="I6" s="112"/>
      <c r="J6" s="34" t="s">
        <v>14</v>
      </c>
      <c r="K6" s="12" t="s">
        <v>13</v>
      </c>
      <c r="L6" s="30" t="s">
        <v>35</v>
      </c>
    </row>
    <row r="7" spans="1:12" x14ac:dyDescent="0.25">
      <c r="A7" s="37">
        <v>36892</v>
      </c>
      <c r="B7" s="9" t="s">
        <v>38</v>
      </c>
      <c r="C7" s="6">
        <v>58353</v>
      </c>
      <c r="D7" s="7">
        <v>0.21</v>
      </c>
      <c r="E7" s="8">
        <v>12254.19</v>
      </c>
      <c r="F7" s="85">
        <v>435102</v>
      </c>
      <c r="G7" s="6">
        <v>55574</v>
      </c>
      <c r="H7" s="7">
        <v>0.21</v>
      </c>
      <c r="I7" s="91">
        <f>H7*G7</f>
        <v>11670.539999999999</v>
      </c>
      <c r="J7" s="1">
        <v>0</v>
      </c>
      <c r="K7" s="21"/>
      <c r="L7" t="s">
        <v>47</v>
      </c>
    </row>
    <row r="8" spans="1:12" x14ac:dyDescent="0.25">
      <c r="A8" s="16"/>
      <c r="B8" s="6" t="s">
        <v>31</v>
      </c>
      <c r="C8" s="6">
        <v>500002</v>
      </c>
      <c r="D8" s="7">
        <v>5.5E-2</v>
      </c>
      <c r="E8" s="8">
        <v>27500.1</v>
      </c>
      <c r="F8" s="86">
        <v>499639</v>
      </c>
      <c r="G8" s="6">
        <v>500002</v>
      </c>
      <c r="H8" s="7">
        <v>5.5E-2</v>
      </c>
      <c r="I8" s="8">
        <f>H8*G8</f>
        <v>27500.11</v>
      </c>
      <c r="J8" s="1">
        <v>27500.11</v>
      </c>
      <c r="K8" s="28">
        <v>36949</v>
      </c>
    </row>
    <row r="9" spans="1:12" x14ac:dyDescent="0.25">
      <c r="A9" s="16"/>
      <c r="B9" t="s">
        <v>43</v>
      </c>
      <c r="E9" s="8">
        <v>41984.04</v>
      </c>
      <c r="F9" s="85">
        <v>569538</v>
      </c>
      <c r="G9" s="2">
        <v>446914</v>
      </c>
      <c r="H9" s="3">
        <f>I9/G9</f>
        <v>9.3830020988378074E-2</v>
      </c>
      <c r="I9" s="8">
        <v>41933.949999999997</v>
      </c>
      <c r="J9" s="1">
        <v>41933.949999999997</v>
      </c>
      <c r="K9" s="28">
        <v>36949</v>
      </c>
    </row>
    <row r="10" spans="1:12" x14ac:dyDescent="0.25">
      <c r="A10" s="26" t="s">
        <v>11</v>
      </c>
      <c r="E10" s="8">
        <f>SUM(E7:E9)</f>
        <v>81738.33</v>
      </c>
      <c r="I10" s="8">
        <f>SUM(I7:I9)</f>
        <v>81104.600000000006</v>
      </c>
      <c r="J10" s="1">
        <f>SUM(J7:J9)</f>
        <v>69434.06</v>
      </c>
      <c r="K10" s="28"/>
    </row>
    <row r="11" spans="1:12" x14ac:dyDescent="0.25">
      <c r="A11" s="26" t="s">
        <v>6</v>
      </c>
      <c r="E11" s="8">
        <v>5721.683</v>
      </c>
      <c r="I11" s="8">
        <v>5718.01</v>
      </c>
      <c r="J11" s="1">
        <v>4860.38</v>
      </c>
      <c r="K11" s="28"/>
    </row>
    <row r="12" spans="1:12" x14ac:dyDescent="0.25">
      <c r="A12" s="27" t="s">
        <v>10</v>
      </c>
      <c r="B12" s="14"/>
      <c r="C12" s="17"/>
      <c r="D12" s="19"/>
      <c r="E12" s="18">
        <f>SUM(E10:E11)</f>
        <v>87460.013000000006</v>
      </c>
      <c r="F12" s="87"/>
      <c r="G12" s="17"/>
      <c r="H12" s="19"/>
      <c r="I12" s="18">
        <f>SUM(I10:I11)</f>
        <v>86822.61</v>
      </c>
      <c r="J12" s="4">
        <f>SUM(J10:J11)</f>
        <v>74294.44</v>
      </c>
      <c r="K12" s="28">
        <v>36949</v>
      </c>
      <c r="L12" s="14"/>
    </row>
    <row r="13" spans="1:12" x14ac:dyDescent="0.25">
      <c r="A13" s="39">
        <v>36892</v>
      </c>
      <c r="B13" s="9" t="s">
        <v>40</v>
      </c>
      <c r="C13" s="6">
        <v>785315</v>
      </c>
      <c r="D13" s="7">
        <v>0.01</v>
      </c>
      <c r="E13" s="21">
        <v>7853.15</v>
      </c>
      <c r="F13" s="85">
        <v>551292</v>
      </c>
      <c r="G13" s="6">
        <v>744330</v>
      </c>
      <c r="H13" s="7">
        <v>0.01</v>
      </c>
      <c r="I13" s="91">
        <f>H13*G13</f>
        <v>7443.3</v>
      </c>
      <c r="J13" s="1">
        <v>7443.3</v>
      </c>
      <c r="K13" s="31">
        <v>36949</v>
      </c>
    </row>
    <row r="14" spans="1:12" x14ac:dyDescent="0.25">
      <c r="A14" s="40" t="s">
        <v>44</v>
      </c>
      <c r="B14" s="6" t="s">
        <v>41</v>
      </c>
      <c r="C14" s="6">
        <v>21819</v>
      </c>
      <c r="D14" s="7">
        <v>0.01</v>
      </c>
      <c r="E14" s="8">
        <v>218.19</v>
      </c>
      <c r="F14" s="86">
        <v>551248</v>
      </c>
      <c r="G14" s="6">
        <v>20681</v>
      </c>
      <c r="H14" s="7">
        <v>0.01</v>
      </c>
      <c r="I14" s="89">
        <v>141.91999999999999</v>
      </c>
      <c r="J14" s="1">
        <v>141.91999999999999</v>
      </c>
      <c r="K14" s="28">
        <v>36949</v>
      </c>
    </row>
    <row r="15" spans="1:12" x14ac:dyDescent="0.25">
      <c r="A15" s="16"/>
      <c r="B15" s="6"/>
      <c r="C15" s="6"/>
      <c r="D15" s="7"/>
      <c r="E15" s="8"/>
      <c r="F15" s="86"/>
      <c r="G15" s="6"/>
      <c r="H15" s="7"/>
      <c r="I15" s="8"/>
      <c r="K15" s="28"/>
    </row>
    <row r="16" spans="1:12" x14ac:dyDescent="0.25">
      <c r="A16" s="26" t="s">
        <v>11</v>
      </c>
      <c r="E16" s="8">
        <f>SUM(E13:E14)</f>
        <v>8071.3399999999992</v>
      </c>
      <c r="I16" s="8">
        <f>SUM(I13:I15)</f>
        <v>7585.22</v>
      </c>
      <c r="J16" s="1">
        <f>SUM(J13:J15)</f>
        <v>7585.22</v>
      </c>
      <c r="K16" s="28"/>
    </row>
    <row r="17" spans="1:12" x14ac:dyDescent="0.25">
      <c r="A17" s="26" t="s">
        <v>6</v>
      </c>
      <c r="E17" s="8">
        <v>564.99</v>
      </c>
      <c r="I17" s="8">
        <v>530.96</v>
      </c>
      <c r="J17" s="1">
        <v>530.96</v>
      </c>
      <c r="K17" s="28"/>
    </row>
    <row r="18" spans="1:12" x14ac:dyDescent="0.25">
      <c r="A18" s="27" t="s">
        <v>10</v>
      </c>
      <c r="B18" s="36"/>
      <c r="C18" s="17"/>
      <c r="D18" s="19"/>
      <c r="E18" s="18">
        <f>SUM(E16:E17)</f>
        <v>8636.33</v>
      </c>
      <c r="F18" s="87"/>
      <c r="G18" s="17"/>
      <c r="H18" s="19"/>
      <c r="I18" s="18">
        <f>SUM(I16:I17)</f>
        <v>8116.18</v>
      </c>
      <c r="J18" s="4">
        <f>SUM(J16:J17)</f>
        <v>8116.18</v>
      </c>
      <c r="K18" s="29">
        <v>36949</v>
      </c>
      <c r="L18" s="14"/>
    </row>
    <row r="19" spans="1:12" x14ac:dyDescent="0.25">
      <c r="A19" s="42">
        <v>36892</v>
      </c>
      <c r="E19" s="21"/>
      <c r="F19" s="85">
        <v>387756</v>
      </c>
      <c r="G19" s="2">
        <v>310000</v>
      </c>
      <c r="H19" s="3">
        <v>-0.125</v>
      </c>
      <c r="I19" s="91">
        <f>H19*G19</f>
        <v>-38750</v>
      </c>
      <c r="J19" s="1">
        <v>0</v>
      </c>
      <c r="K19" s="25"/>
      <c r="L19" s="14" t="s">
        <v>46</v>
      </c>
    </row>
    <row r="20" spans="1:12" x14ac:dyDescent="0.25">
      <c r="A20" s="43" t="s">
        <v>45</v>
      </c>
      <c r="E20" s="8"/>
      <c r="I20" s="8"/>
      <c r="K20" s="16"/>
    </row>
    <row r="21" spans="1:12" x14ac:dyDescent="0.25">
      <c r="A21" s="16"/>
      <c r="E21" s="8"/>
      <c r="I21" s="8">
        <f>SUM(I19:I20)</f>
        <v>-38750</v>
      </c>
      <c r="K21" s="16"/>
    </row>
    <row r="22" spans="1:12" x14ac:dyDescent="0.25">
      <c r="A22" s="16"/>
      <c r="B22" s="9"/>
      <c r="C22" s="6"/>
      <c r="D22" s="7"/>
      <c r="E22" s="8"/>
      <c r="F22" s="88"/>
      <c r="G22" s="6"/>
      <c r="H22" s="7"/>
      <c r="I22" s="8">
        <v>-2712.5</v>
      </c>
      <c r="J22" s="5"/>
      <c r="K22" s="16"/>
      <c r="L22" s="9"/>
    </row>
    <row r="23" spans="1:12" x14ac:dyDescent="0.25">
      <c r="A23" s="15"/>
      <c r="B23" s="14"/>
      <c r="C23" s="17"/>
      <c r="D23" s="19"/>
      <c r="E23" s="18"/>
      <c r="F23" s="87"/>
      <c r="G23" s="17"/>
      <c r="H23" s="19"/>
      <c r="I23" s="18">
        <f>SUM(I21:I22)</f>
        <v>-41462.5</v>
      </c>
      <c r="J23" s="4"/>
      <c r="K23" s="15"/>
    </row>
    <row r="24" spans="1:12" x14ac:dyDescent="0.25">
      <c r="A24" s="37">
        <v>36923</v>
      </c>
      <c r="B24" t="s">
        <v>0</v>
      </c>
      <c r="C24" s="2">
        <v>500000</v>
      </c>
      <c r="D24" s="3">
        <v>1.7500000000000002E-2</v>
      </c>
      <c r="E24" s="21">
        <v>8750</v>
      </c>
      <c r="I24" s="89">
        <f>H24*G24</f>
        <v>0</v>
      </c>
      <c r="J24" s="1">
        <v>0</v>
      </c>
      <c r="K24" s="25"/>
    </row>
    <row r="25" spans="1:12" x14ac:dyDescent="0.25">
      <c r="A25" s="16"/>
      <c r="B25" t="s">
        <v>0</v>
      </c>
      <c r="E25" s="8">
        <v>24493.69</v>
      </c>
      <c r="F25" s="85">
        <v>618840</v>
      </c>
      <c r="G25" s="2">
        <v>500001</v>
      </c>
      <c r="H25" s="3">
        <f>I25/G25</f>
        <v>4.8987282025435945E-2</v>
      </c>
      <c r="I25" s="8">
        <v>24493.69</v>
      </c>
      <c r="J25" s="1">
        <v>24493.69</v>
      </c>
      <c r="K25" s="28">
        <v>36979</v>
      </c>
    </row>
    <row r="26" spans="1:12" x14ac:dyDescent="0.25">
      <c r="A26" s="16"/>
      <c r="B26" t="s">
        <v>26</v>
      </c>
      <c r="C26" s="2">
        <v>150000</v>
      </c>
      <c r="D26" s="3">
        <v>3.5000000000000003E-2</v>
      </c>
      <c r="E26" s="8">
        <v>5250</v>
      </c>
      <c r="F26" s="85">
        <v>352028</v>
      </c>
      <c r="G26" s="2">
        <v>149998</v>
      </c>
      <c r="H26" s="3">
        <v>3.5000000000000003E-2</v>
      </c>
      <c r="I26" s="8">
        <f>H26*G26</f>
        <v>5249.93</v>
      </c>
      <c r="J26" s="1">
        <v>5249.93</v>
      </c>
      <c r="K26" s="28">
        <v>36976</v>
      </c>
    </row>
    <row r="27" spans="1:12" x14ac:dyDescent="0.25">
      <c r="A27" s="16"/>
      <c r="B27" t="s">
        <v>37</v>
      </c>
      <c r="C27" s="2">
        <v>155000</v>
      </c>
      <c r="D27" s="3">
        <v>7.0000000000000007E-2</v>
      </c>
      <c r="E27" s="8">
        <v>10850</v>
      </c>
      <c r="F27" s="85">
        <v>352038</v>
      </c>
      <c r="G27" s="2">
        <v>154995</v>
      </c>
      <c r="H27" s="3">
        <v>7.0000000000000007E-2</v>
      </c>
      <c r="I27" s="8">
        <f>H27*G27</f>
        <v>10849.650000000001</v>
      </c>
      <c r="J27" s="1">
        <v>10849.65</v>
      </c>
      <c r="K27" s="28">
        <v>36976</v>
      </c>
    </row>
    <row r="28" spans="1:12" x14ac:dyDescent="0.25">
      <c r="A28" s="16"/>
      <c r="B28" t="s">
        <v>38</v>
      </c>
      <c r="C28" s="2">
        <v>52706</v>
      </c>
      <c r="D28" s="3">
        <v>0.21</v>
      </c>
      <c r="E28" s="8">
        <v>11068.3</v>
      </c>
      <c r="F28" s="85">
        <v>435102</v>
      </c>
      <c r="G28" s="2">
        <v>52696</v>
      </c>
      <c r="H28" s="3">
        <v>0.21</v>
      </c>
      <c r="I28" s="8">
        <f>H28*G28</f>
        <v>11066.16</v>
      </c>
      <c r="J28" s="1">
        <v>11066.16</v>
      </c>
      <c r="K28" s="28">
        <v>36976</v>
      </c>
    </row>
    <row r="29" spans="1:12" x14ac:dyDescent="0.25">
      <c r="A29" s="16"/>
      <c r="B29" t="s">
        <v>43</v>
      </c>
      <c r="E29" s="8">
        <v>54757.67</v>
      </c>
      <c r="F29" s="85">
        <v>596062</v>
      </c>
      <c r="G29" s="2">
        <v>502006</v>
      </c>
      <c r="H29" s="3">
        <f>I29/G29</f>
        <v>0.10748413365577304</v>
      </c>
      <c r="I29" s="89">
        <v>53957.68</v>
      </c>
      <c r="J29" s="1">
        <v>53957.68</v>
      </c>
      <c r="K29" s="28">
        <v>36976</v>
      </c>
    </row>
    <row r="30" spans="1:12" x14ac:dyDescent="0.25">
      <c r="A30" s="16"/>
      <c r="B30" t="s">
        <v>48</v>
      </c>
      <c r="C30" s="2">
        <v>182216</v>
      </c>
      <c r="D30" s="3">
        <v>0.01</v>
      </c>
      <c r="E30" s="8">
        <v>1822.16</v>
      </c>
      <c r="F30" s="85">
        <v>596860</v>
      </c>
      <c r="G30" s="2">
        <v>182224</v>
      </c>
      <c r="H30" s="3">
        <v>0.01</v>
      </c>
      <c r="I30" s="8">
        <f>H30*G30</f>
        <v>1822.24</v>
      </c>
      <c r="J30" s="1">
        <v>1822.24</v>
      </c>
      <c r="K30" s="28">
        <v>36976</v>
      </c>
    </row>
    <row r="31" spans="1:12" x14ac:dyDescent="0.25">
      <c r="A31" s="16"/>
      <c r="B31" t="s">
        <v>49</v>
      </c>
      <c r="C31" s="2">
        <v>27574</v>
      </c>
      <c r="D31" s="3">
        <v>0.01</v>
      </c>
      <c r="E31" s="8">
        <v>275.74</v>
      </c>
      <c r="F31" s="85">
        <v>596819</v>
      </c>
      <c r="G31" s="2">
        <v>27580</v>
      </c>
      <c r="H31" s="3">
        <v>0.01</v>
      </c>
      <c r="I31" s="8">
        <f>H31*G31</f>
        <v>275.8</v>
      </c>
      <c r="J31" s="1">
        <v>275.8</v>
      </c>
      <c r="K31" s="28">
        <v>36976</v>
      </c>
    </row>
    <row r="32" spans="1:12" x14ac:dyDescent="0.25">
      <c r="A32" s="16"/>
      <c r="B32" t="s">
        <v>50</v>
      </c>
      <c r="C32" s="2">
        <v>4479</v>
      </c>
      <c r="D32" s="3">
        <v>0.06</v>
      </c>
      <c r="E32" s="8">
        <v>268.76</v>
      </c>
      <c r="F32" s="85">
        <v>633142</v>
      </c>
      <c r="G32" s="2">
        <v>4479</v>
      </c>
      <c r="H32" s="3">
        <v>0.06</v>
      </c>
      <c r="I32" s="8">
        <f>H32*G32</f>
        <v>268.74</v>
      </c>
      <c r="J32" s="1">
        <v>268.74</v>
      </c>
      <c r="K32" s="28">
        <v>36976</v>
      </c>
    </row>
    <row r="33" spans="1:12" x14ac:dyDescent="0.25">
      <c r="A33" s="16"/>
      <c r="E33" s="8"/>
      <c r="F33" s="85">
        <v>244662</v>
      </c>
      <c r="G33" s="2">
        <v>154995</v>
      </c>
      <c r="H33" s="3">
        <v>-4.9500000000000002E-2</v>
      </c>
      <c r="I33" s="89">
        <f>H33*G33</f>
        <v>-7672.2525000000005</v>
      </c>
      <c r="J33" s="1">
        <v>0</v>
      </c>
      <c r="K33" s="28"/>
      <c r="L33" s="44" t="s">
        <v>46</v>
      </c>
    </row>
    <row r="34" spans="1:12" x14ac:dyDescent="0.25">
      <c r="A34" s="26" t="s">
        <v>11</v>
      </c>
      <c r="E34" s="8">
        <f>SUM(E24:E32)</f>
        <v>117536.32000000001</v>
      </c>
      <c r="I34" s="8">
        <f>SUM(I24:I33)</f>
        <v>100311.63750000003</v>
      </c>
      <c r="J34" s="1">
        <f>SUM(J25:J33)</f>
        <v>107983.89</v>
      </c>
      <c r="K34" s="16"/>
    </row>
    <row r="35" spans="1:12" x14ac:dyDescent="0.25">
      <c r="A35" s="26" t="s">
        <v>6</v>
      </c>
      <c r="E35" s="8">
        <v>8227.5400000000009</v>
      </c>
      <c r="I35" s="8">
        <v>7021.81</v>
      </c>
      <c r="J35" s="1">
        <v>7558.87</v>
      </c>
      <c r="K35" s="16"/>
    </row>
    <row r="36" spans="1:12" x14ac:dyDescent="0.25">
      <c r="A36" s="27" t="s">
        <v>10</v>
      </c>
      <c r="B36" s="14"/>
      <c r="C36" s="17"/>
      <c r="D36" s="19"/>
      <c r="E36" s="18">
        <f>SUM(E34:E35)</f>
        <v>125763.86000000002</v>
      </c>
      <c r="F36" s="87"/>
      <c r="G36" s="17"/>
      <c r="H36" s="19"/>
      <c r="I36" s="18">
        <f>SUM(I34:I35)</f>
        <v>107333.44750000002</v>
      </c>
      <c r="J36" s="4">
        <f>SUM(J34:J35)</f>
        <v>115542.76</v>
      </c>
      <c r="K36" s="15"/>
      <c r="L36" s="14"/>
    </row>
    <row r="37" spans="1:12" x14ac:dyDescent="0.25">
      <c r="A37" s="39">
        <v>36923</v>
      </c>
      <c r="B37" t="s">
        <v>51</v>
      </c>
      <c r="E37" s="21">
        <v>7750.35</v>
      </c>
      <c r="F37" s="85">
        <v>636507</v>
      </c>
      <c r="G37" s="2">
        <v>310014</v>
      </c>
      <c r="H37" s="3">
        <v>-2.5000000000000001E-2</v>
      </c>
      <c r="I37" s="89">
        <f>H37*G37</f>
        <v>-7750.35</v>
      </c>
      <c r="J37" s="1">
        <v>0</v>
      </c>
      <c r="K37" s="25"/>
      <c r="L37" t="s">
        <v>54</v>
      </c>
    </row>
    <row r="38" spans="1:12" x14ac:dyDescent="0.25">
      <c r="A38" s="41" t="s">
        <v>42</v>
      </c>
      <c r="B38" t="s">
        <v>52</v>
      </c>
      <c r="E38" s="8">
        <v>365.93</v>
      </c>
      <c r="F38" s="85">
        <v>636515</v>
      </c>
      <c r="G38" s="2">
        <v>14637</v>
      </c>
      <c r="H38" s="3">
        <v>-2.5000000000000001E-2</v>
      </c>
      <c r="I38" s="89">
        <f>H38*G38</f>
        <v>-365.92500000000001</v>
      </c>
      <c r="J38" s="1">
        <v>0</v>
      </c>
      <c r="K38" s="16"/>
      <c r="L38" t="s">
        <v>54</v>
      </c>
    </row>
    <row r="39" spans="1:12" x14ac:dyDescent="0.25">
      <c r="A39" s="16"/>
      <c r="E39" s="8"/>
      <c r="I39" s="8"/>
      <c r="K39" s="16"/>
    </row>
    <row r="40" spans="1:12" x14ac:dyDescent="0.25">
      <c r="A40" s="26" t="s">
        <v>11</v>
      </c>
      <c r="E40" s="8">
        <f>SUM(E37:E39)</f>
        <v>8116.2800000000007</v>
      </c>
      <c r="I40" s="8">
        <f>SUM(I37:I39)</f>
        <v>-8116.2750000000005</v>
      </c>
      <c r="K40" s="16"/>
    </row>
    <row r="41" spans="1:12" x14ac:dyDescent="0.25">
      <c r="A41" s="26" t="s">
        <v>6</v>
      </c>
      <c r="E41" s="8">
        <v>568.14</v>
      </c>
      <c r="I41" s="8">
        <v>-568.14</v>
      </c>
      <c r="K41" s="16"/>
    </row>
    <row r="42" spans="1:12" x14ac:dyDescent="0.25">
      <c r="A42" s="27" t="s">
        <v>10</v>
      </c>
      <c r="B42" s="14"/>
      <c r="C42" s="17"/>
      <c r="D42" s="19"/>
      <c r="E42" s="18">
        <f>SUM(E40:E41)</f>
        <v>8684.42</v>
      </c>
      <c r="F42" s="87"/>
      <c r="G42" s="17"/>
      <c r="H42" s="19"/>
      <c r="I42" s="18">
        <f>SUM(I40:I41)</f>
        <v>-8684.4150000000009</v>
      </c>
      <c r="J42" s="4">
        <v>0</v>
      </c>
      <c r="K42" s="15"/>
      <c r="L42" s="14"/>
    </row>
    <row r="43" spans="1:12" x14ac:dyDescent="0.25">
      <c r="A43" s="45">
        <v>36923</v>
      </c>
      <c r="E43" s="21"/>
      <c r="F43" s="85">
        <v>387756</v>
      </c>
      <c r="G43" s="2">
        <v>280000</v>
      </c>
      <c r="H43" s="3">
        <v>-0.125</v>
      </c>
      <c r="I43" s="91">
        <f>H43*G43</f>
        <v>-35000</v>
      </c>
      <c r="J43" s="1">
        <v>0</v>
      </c>
      <c r="K43" s="25"/>
      <c r="L43" t="s">
        <v>46</v>
      </c>
    </row>
    <row r="44" spans="1:12" x14ac:dyDescent="0.25">
      <c r="A44" s="43" t="s">
        <v>45</v>
      </c>
      <c r="E44" s="8"/>
      <c r="I44" s="8"/>
      <c r="K44" s="16"/>
    </row>
    <row r="45" spans="1:12" x14ac:dyDescent="0.25">
      <c r="A45" s="16"/>
      <c r="E45" s="8"/>
      <c r="I45" s="8">
        <f>SUM(I43:I44)</f>
        <v>-35000</v>
      </c>
      <c r="K45" s="16"/>
    </row>
    <row r="46" spans="1:12" x14ac:dyDescent="0.25">
      <c r="A46" s="16"/>
      <c r="E46" s="8"/>
      <c r="I46" s="8">
        <v>-2450</v>
      </c>
      <c r="K46" s="16"/>
    </row>
    <row r="47" spans="1:12" x14ac:dyDescent="0.25">
      <c r="A47" s="15"/>
      <c r="B47" s="14"/>
      <c r="C47" s="17"/>
      <c r="D47" s="19"/>
      <c r="E47" s="18"/>
      <c r="F47" s="87"/>
      <c r="G47" s="17"/>
      <c r="H47" s="19"/>
      <c r="I47" s="18">
        <f>SUM(I45:I46)</f>
        <v>-37450</v>
      </c>
      <c r="J47" s="4"/>
      <c r="K47" s="15"/>
      <c r="L47" s="14"/>
    </row>
    <row r="48" spans="1:12" x14ac:dyDescent="0.25">
      <c r="A48" s="37">
        <v>36951</v>
      </c>
      <c r="B48" t="s">
        <v>18</v>
      </c>
      <c r="C48" s="2">
        <v>434801</v>
      </c>
      <c r="D48" s="3">
        <v>0.1875</v>
      </c>
      <c r="E48" s="21">
        <v>81525.119999999995</v>
      </c>
      <c r="F48" s="85">
        <v>664776</v>
      </c>
      <c r="G48" s="2">
        <v>434802</v>
      </c>
      <c r="H48" s="3">
        <v>0.2175</v>
      </c>
      <c r="I48" s="89">
        <f t="shared" ref="I48:I53" si="0">H48*G48</f>
        <v>94569.434999999998</v>
      </c>
      <c r="J48" s="1">
        <v>94569.44</v>
      </c>
      <c r="K48" s="31">
        <v>37006</v>
      </c>
    </row>
    <row r="49" spans="1:12" x14ac:dyDescent="0.25">
      <c r="A49" s="16"/>
      <c r="B49" t="s">
        <v>18</v>
      </c>
      <c r="C49" s="2">
        <v>434801</v>
      </c>
      <c r="D49" s="3">
        <v>0.03</v>
      </c>
      <c r="E49" s="8">
        <v>13044.03</v>
      </c>
      <c r="I49" s="89">
        <f t="shared" si="0"/>
        <v>0</v>
      </c>
      <c r="J49" s="1">
        <v>0</v>
      </c>
      <c r="K49" s="16"/>
      <c r="L49" t="s">
        <v>23</v>
      </c>
    </row>
    <row r="50" spans="1:12" x14ac:dyDescent="0.25">
      <c r="A50" s="16"/>
      <c r="B50" t="s">
        <v>36</v>
      </c>
      <c r="C50" s="2">
        <v>310000</v>
      </c>
      <c r="D50" s="3">
        <v>0.15375</v>
      </c>
      <c r="E50" s="8">
        <v>47662.5</v>
      </c>
      <c r="F50" s="85">
        <v>266980</v>
      </c>
      <c r="G50" s="2">
        <v>309988</v>
      </c>
      <c r="H50" s="3">
        <v>0.15375</v>
      </c>
      <c r="I50" s="8">
        <f t="shared" si="0"/>
        <v>47660.654999999999</v>
      </c>
      <c r="J50" s="1">
        <v>47660.66</v>
      </c>
      <c r="K50" s="28">
        <v>37006</v>
      </c>
    </row>
    <row r="51" spans="1:12" x14ac:dyDescent="0.25">
      <c r="A51" s="16"/>
      <c r="B51" t="s">
        <v>28</v>
      </c>
      <c r="C51" s="2">
        <v>310000</v>
      </c>
      <c r="D51" s="3">
        <v>8.5000000000000006E-2</v>
      </c>
      <c r="E51" s="8">
        <v>26350</v>
      </c>
      <c r="I51" s="89">
        <f t="shared" si="0"/>
        <v>0</v>
      </c>
      <c r="J51" s="1">
        <v>0</v>
      </c>
      <c r="K51" s="16"/>
      <c r="L51" t="s">
        <v>23</v>
      </c>
    </row>
    <row r="52" spans="1:12" x14ac:dyDescent="0.25">
      <c r="A52" s="16"/>
      <c r="B52" t="s">
        <v>38</v>
      </c>
      <c r="C52" s="2">
        <v>58353</v>
      </c>
      <c r="D52" s="3">
        <v>0.21</v>
      </c>
      <c r="E52" s="8">
        <v>12254.19</v>
      </c>
      <c r="F52" s="85">
        <v>435102</v>
      </c>
      <c r="G52" s="2">
        <v>58342</v>
      </c>
      <c r="H52" s="3">
        <v>0.21</v>
      </c>
      <c r="I52" s="8">
        <f t="shared" si="0"/>
        <v>12251.82</v>
      </c>
      <c r="J52" s="1">
        <v>12251.82</v>
      </c>
      <c r="K52" s="28">
        <v>37006</v>
      </c>
    </row>
    <row r="53" spans="1:12" x14ac:dyDescent="0.25">
      <c r="A53" s="16"/>
      <c r="B53" t="s">
        <v>49</v>
      </c>
      <c r="C53" s="2">
        <v>30558</v>
      </c>
      <c r="D53" s="3">
        <v>0.01</v>
      </c>
      <c r="E53" s="8">
        <v>305.58</v>
      </c>
      <c r="F53" s="85">
        <v>646648</v>
      </c>
      <c r="G53" s="2">
        <v>30566</v>
      </c>
      <c r="H53" s="3">
        <v>0.01</v>
      </c>
      <c r="I53" s="8">
        <f t="shared" si="0"/>
        <v>305.66000000000003</v>
      </c>
      <c r="J53" s="1">
        <v>305.66000000000003</v>
      </c>
      <c r="K53" s="28">
        <v>37006</v>
      </c>
    </row>
    <row r="54" spans="1:12" x14ac:dyDescent="0.25">
      <c r="A54" s="16"/>
      <c r="B54" t="s">
        <v>53</v>
      </c>
      <c r="C54" s="2">
        <v>93000</v>
      </c>
      <c r="D54" s="3">
        <v>0.42</v>
      </c>
      <c r="E54" s="8">
        <v>39060</v>
      </c>
      <c r="F54" s="85">
        <v>618986</v>
      </c>
      <c r="G54" s="2">
        <v>93005</v>
      </c>
      <c r="H54" s="3">
        <v>0.42</v>
      </c>
      <c r="I54" s="8">
        <v>39060</v>
      </c>
      <c r="J54" s="1">
        <v>39060</v>
      </c>
      <c r="K54" s="28">
        <v>37006</v>
      </c>
    </row>
    <row r="55" spans="1:12" x14ac:dyDescent="0.25">
      <c r="A55" s="26" t="s">
        <v>11</v>
      </c>
      <c r="E55" s="8">
        <f>SUM(E48:E54)</f>
        <v>220201.41999999998</v>
      </c>
      <c r="I55" s="8">
        <f>SUM(I48:I54)</f>
        <v>193847.57</v>
      </c>
      <c r="J55" s="1">
        <f>SUM(J48:J54)</f>
        <v>193847.58000000002</v>
      </c>
      <c r="K55" s="16"/>
    </row>
    <row r="56" spans="1:12" x14ac:dyDescent="0.25">
      <c r="A56" s="26" t="s">
        <v>6</v>
      </c>
      <c r="E56" s="8">
        <v>15414.1</v>
      </c>
      <c r="I56" s="8">
        <v>13569.34</v>
      </c>
      <c r="J56" s="1">
        <v>13569.34</v>
      </c>
      <c r="K56" s="16"/>
    </row>
    <row r="57" spans="1:12" x14ac:dyDescent="0.25">
      <c r="A57" s="27" t="s">
        <v>10</v>
      </c>
      <c r="B57" s="36"/>
      <c r="C57" s="17"/>
      <c r="D57" s="19"/>
      <c r="E57" s="18">
        <f>SUM(E55:E56)</f>
        <v>235615.52</v>
      </c>
      <c r="F57" s="87"/>
      <c r="G57" s="17"/>
      <c r="H57" s="19"/>
      <c r="I57" s="18">
        <f>SUM(I55:I56)</f>
        <v>207416.91</v>
      </c>
      <c r="J57" s="4">
        <f>SUM(J55:J56)</f>
        <v>207416.92</v>
      </c>
      <c r="K57" s="29">
        <v>37006</v>
      </c>
      <c r="L57" s="14"/>
    </row>
    <row r="58" spans="1:12" x14ac:dyDescent="0.25">
      <c r="A58" s="37">
        <v>36982</v>
      </c>
      <c r="B58" t="s">
        <v>18</v>
      </c>
      <c r="C58" s="2">
        <v>9127</v>
      </c>
      <c r="D58" s="3">
        <v>0.1875</v>
      </c>
      <c r="E58" s="21">
        <v>1711.4</v>
      </c>
      <c r="F58" s="85">
        <v>664842</v>
      </c>
      <c r="G58" s="2">
        <v>60960</v>
      </c>
      <c r="H58" s="3">
        <v>-0.1875</v>
      </c>
      <c r="I58" s="8">
        <f>H58*G58</f>
        <v>-11430</v>
      </c>
      <c r="J58" s="1">
        <v>-11430</v>
      </c>
      <c r="K58" s="31">
        <v>37036</v>
      </c>
    </row>
    <row r="59" spans="1:12" x14ac:dyDescent="0.25">
      <c r="A59" s="38"/>
      <c r="E59" s="8"/>
      <c r="F59" s="85">
        <v>229639</v>
      </c>
      <c r="G59" s="2">
        <v>70080</v>
      </c>
      <c r="H59" s="3">
        <v>0.1875</v>
      </c>
      <c r="I59" s="8">
        <f>H59*G59</f>
        <v>13140</v>
      </c>
      <c r="J59" s="1">
        <v>13140</v>
      </c>
      <c r="K59" s="28">
        <v>37036</v>
      </c>
      <c r="L59" t="s">
        <v>25</v>
      </c>
    </row>
    <row r="60" spans="1:12" x14ac:dyDescent="0.25">
      <c r="A60" s="16"/>
      <c r="B60" t="s">
        <v>73</v>
      </c>
      <c r="E60" s="8">
        <v>5683.33</v>
      </c>
      <c r="F60" s="85">
        <v>810064</v>
      </c>
      <c r="I60" s="8">
        <v>5683.33</v>
      </c>
      <c r="J60" s="1">
        <v>5683.33</v>
      </c>
      <c r="K60" s="28">
        <v>37036</v>
      </c>
      <c r="L60" t="s">
        <v>25</v>
      </c>
    </row>
    <row r="61" spans="1:12" x14ac:dyDescent="0.25">
      <c r="A61" s="16"/>
      <c r="B61" t="s">
        <v>74</v>
      </c>
      <c r="C61" s="2">
        <v>29174</v>
      </c>
      <c r="D61" s="3">
        <v>0.02</v>
      </c>
      <c r="E61" s="8">
        <v>583.48</v>
      </c>
      <c r="F61" s="85">
        <v>705987</v>
      </c>
      <c r="G61" s="2">
        <v>29160</v>
      </c>
      <c r="H61" s="3">
        <v>0.02</v>
      </c>
      <c r="I61" s="8">
        <f>H61*G61</f>
        <v>583.20000000000005</v>
      </c>
      <c r="J61" s="1">
        <v>583.20000000000005</v>
      </c>
      <c r="K61" s="28">
        <v>37036</v>
      </c>
    </row>
    <row r="62" spans="1:12" x14ac:dyDescent="0.25">
      <c r="A62" s="16"/>
      <c r="B62" t="s">
        <v>75</v>
      </c>
      <c r="C62" s="2">
        <v>229580</v>
      </c>
      <c r="D62" s="3">
        <v>0.02</v>
      </c>
      <c r="E62" s="8">
        <v>4591.6000000000004</v>
      </c>
      <c r="F62" s="85">
        <v>705197</v>
      </c>
      <c r="G62" s="2">
        <v>229590</v>
      </c>
      <c r="H62" s="3">
        <v>0.02</v>
      </c>
      <c r="I62" s="8">
        <f>H62*G62</f>
        <v>4591.8</v>
      </c>
      <c r="J62" s="1">
        <v>4591.8</v>
      </c>
      <c r="K62" s="28">
        <v>37036</v>
      </c>
    </row>
    <row r="63" spans="1:12" x14ac:dyDescent="0.25">
      <c r="A63" s="16"/>
      <c r="B63" t="s">
        <v>76</v>
      </c>
      <c r="C63" s="2">
        <v>134</v>
      </c>
      <c r="D63" s="3">
        <v>0.04</v>
      </c>
      <c r="E63" s="8">
        <v>5.35</v>
      </c>
      <c r="F63" s="85">
        <v>735257</v>
      </c>
      <c r="G63" s="2">
        <v>134</v>
      </c>
      <c r="H63" s="3">
        <v>0.04</v>
      </c>
      <c r="I63" s="8">
        <f>H63*G63</f>
        <v>5.36</v>
      </c>
      <c r="J63" s="1">
        <v>5.36</v>
      </c>
      <c r="K63" s="28">
        <v>37036</v>
      </c>
      <c r="L63" t="s">
        <v>88</v>
      </c>
    </row>
    <row r="64" spans="1:12" x14ac:dyDescent="0.25">
      <c r="A64" s="16"/>
      <c r="B64" t="s">
        <v>77</v>
      </c>
      <c r="C64" s="2">
        <v>53842</v>
      </c>
      <c r="D64" s="3">
        <v>0.04</v>
      </c>
      <c r="E64" s="8">
        <v>2153.67</v>
      </c>
      <c r="F64" s="85">
        <v>742957</v>
      </c>
      <c r="G64" s="2">
        <v>53843</v>
      </c>
      <c r="H64" s="3">
        <v>0.04</v>
      </c>
      <c r="I64" s="8">
        <f>H64*G64</f>
        <v>2153.7200000000003</v>
      </c>
      <c r="J64" s="1">
        <v>2153.7199999999998</v>
      </c>
      <c r="K64" s="28">
        <v>37036</v>
      </c>
      <c r="L64" t="s">
        <v>88</v>
      </c>
    </row>
    <row r="65" spans="1:12" x14ac:dyDescent="0.25">
      <c r="A65" s="26" t="s">
        <v>11</v>
      </c>
      <c r="E65" s="8">
        <f>SUM(E58:E64)</f>
        <v>14728.83</v>
      </c>
      <c r="I65" s="8">
        <f>SUM(I58:I64)</f>
        <v>14727.41</v>
      </c>
      <c r="J65" s="1">
        <f>SUM(J58:J64)</f>
        <v>14727.41</v>
      </c>
      <c r="K65" s="16"/>
    </row>
    <row r="66" spans="1:12" x14ac:dyDescent="0.25">
      <c r="A66" s="26" t="s">
        <v>6</v>
      </c>
      <c r="E66" s="8">
        <v>1031.02</v>
      </c>
      <c r="I66" s="8">
        <v>1030.54</v>
      </c>
      <c r="J66" s="1">
        <v>1030.54</v>
      </c>
      <c r="K66" s="16"/>
    </row>
    <row r="67" spans="1:12" x14ac:dyDescent="0.25">
      <c r="A67" s="27" t="s">
        <v>10</v>
      </c>
      <c r="B67" s="14"/>
      <c r="C67" s="17"/>
      <c r="D67" s="19"/>
      <c r="E67" s="18">
        <f>SUM(E65:E66)</f>
        <v>15759.85</v>
      </c>
      <c r="F67" s="87"/>
      <c r="G67" s="17"/>
      <c r="H67" s="19"/>
      <c r="I67" s="18">
        <f>SUM(I65:I66)</f>
        <v>15757.95</v>
      </c>
      <c r="J67" s="4">
        <f>SUM(J65:J66)</f>
        <v>15757.95</v>
      </c>
      <c r="K67" s="28">
        <v>37036</v>
      </c>
      <c r="L67" s="14"/>
    </row>
    <row r="68" spans="1:12" x14ac:dyDescent="0.25">
      <c r="A68" s="37">
        <v>37012</v>
      </c>
      <c r="B68" t="s">
        <v>18</v>
      </c>
      <c r="C68" s="2">
        <v>9432</v>
      </c>
      <c r="D68" s="3">
        <v>0.1875</v>
      </c>
      <c r="E68" s="21">
        <v>1768.45</v>
      </c>
      <c r="F68" s="85">
        <v>664842</v>
      </c>
      <c r="G68" s="2">
        <v>62992</v>
      </c>
      <c r="H68" s="3">
        <v>-0.1875</v>
      </c>
      <c r="I68" s="8">
        <f>H68*G68</f>
        <v>-11811</v>
      </c>
      <c r="J68" s="1">
        <v>-11811</v>
      </c>
      <c r="K68" s="31">
        <v>37064</v>
      </c>
    </row>
    <row r="69" spans="1:12" x14ac:dyDescent="0.25">
      <c r="A69" s="83"/>
      <c r="E69" s="8"/>
      <c r="F69" s="85">
        <v>229639</v>
      </c>
      <c r="G69" s="2">
        <v>72416</v>
      </c>
      <c r="H69" s="3">
        <v>0.1875</v>
      </c>
      <c r="I69" s="8">
        <f>H69*G69</f>
        <v>13578</v>
      </c>
      <c r="J69" s="1">
        <v>13578</v>
      </c>
      <c r="K69" s="28">
        <v>37067</v>
      </c>
      <c r="L69" t="s">
        <v>25</v>
      </c>
    </row>
    <row r="70" spans="1:12" x14ac:dyDescent="0.25">
      <c r="A70" s="16"/>
      <c r="B70" t="s">
        <v>3</v>
      </c>
      <c r="C70" s="2">
        <v>310000</v>
      </c>
      <c r="D70" s="3">
        <v>4.4999999999999998E-2</v>
      </c>
      <c r="E70" s="8">
        <v>13950</v>
      </c>
      <c r="F70" s="85">
        <v>775629</v>
      </c>
      <c r="G70" s="2">
        <v>300002</v>
      </c>
      <c r="H70" s="3">
        <v>4.4999999999999998E-2</v>
      </c>
      <c r="I70" s="8">
        <f>H70*G70</f>
        <v>13500.09</v>
      </c>
      <c r="J70" s="1">
        <v>13500.09</v>
      </c>
      <c r="K70" s="28">
        <v>37067</v>
      </c>
      <c r="L70" t="s">
        <v>25</v>
      </c>
    </row>
    <row r="71" spans="1:12" x14ac:dyDescent="0.25">
      <c r="A71" s="16"/>
      <c r="B71" t="s">
        <v>73</v>
      </c>
      <c r="E71" s="8">
        <v>5683.33</v>
      </c>
      <c r="F71" s="85">
        <v>810064</v>
      </c>
      <c r="I71" s="8">
        <v>5683.33</v>
      </c>
      <c r="J71" s="1">
        <v>5683.33</v>
      </c>
      <c r="K71" s="28">
        <v>37067</v>
      </c>
      <c r="L71" t="s">
        <v>25</v>
      </c>
    </row>
    <row r="72" spans="1:12" x14ac:dyDescent="0.25">
      <c r="A72" s="16"/>
      <c r="B72" t="s">
        <v>78</v>
      </c>
      <c r="C72" s="2">
        <v>81756</v>
      </c>
      <c r="D72" s="3">
        <v>4.4999999999999998E-2</v>
      </c>
      <c r="E72" s="8">
        <v>3679.01</v>
      </c>
      <c r="F72" s="85">
        <v>762288</v>
      </c>
      <c r="G72" s="2">
        <v>81756</v>
      </c>
      <c r="H72" s="3">
        <v>4.4999999999999998E-2</v>
      </c>
      <c r="I72" s="8">
        <f>H72*G72</f>
        <v>3679.02</v>
      </c>
      <c r="J72" s="1">
        <v>3679.02</v>
      </c>
      <c r="K72" s="28">
        <v>37067</v>
      </c>
    </row>
    <row r="73" spans="1:12" x14ac:dyDescent="0.25">
      <c r="A73" s="16"/>
      <c r="B73" t="s">
        <v>79</v>
      </c>
      <c r="C73" s="2">
        <v>300000</v>
      </c>
      <c r="D73" s="3">
        <v>4.4999999999999998E-2</v>
      </c>
      <c r="E73" s="8">
        <v>13500.01</v>
      </c>
      <c r="F73" s="85">
        <v>305671</v>
      </c>
      <c r="G73" s="2">
        <v>309987</v>
      </c>
      <c r="H73" s="3">
        <v>4.4999999999999998E-2</v>
      </c>
      <c r="I73" s="8">
        <f>H73*G73</f>
        <v>13949.414999999999</v>
      </c>
      <c r="J73" s="1">
        <v>13949.42</v>
      </c>
      <c r="K73" s="28">
        <v>37064</v>
      </c>
    </row>
    <row r="74" spans="1:12" x14ac:dyDescent="0.25">
      <c r="A74" s="16"/>
      <c r="B74" t="s">
        <v>80</v>
      </c>
      <c r="C74" s="2">
        <v>3221</v>
      </c>
      <c r="D74" s="3">
        <v>0.01</v>
      </c>
      <c r="E74" s="8">
        <v>32.21</v>
      </c>
      <c r="F74" s="85">
        <v>818758</v>
      </c>
      <c r="G74" s="2">
        <v>3221</v>
      </c>
      <c r="H74" s="3">
        <v>0.01</v>
      </c>
      <c r="I74" s="8">
        <f>H74*G74</f>
        <v>32.21</v>
      </c>
      <c r="J74" s="1">
        <v>32.21</v>
      </c>
      <c r="K74" s="28">
        <v>37067</v>
      </c>
    </row>
    <row r="75" spans="1:12" x14ac:dyDescent="0.25">
      <c r="A75" s="26" t="s">
        <v>11</v>
      </c>
      <c r="E75" s="8">
        <f>SUM(E68:E74)</f>
        <v>38613.01</v>
      </c>
      <c r="I75" s="8">
        <f>SUM(I68:I74)</f>
        <v>38611.064999999995</v>
      </c>
      <c r="J75" s="1">
        <f>SUM(J68:J74)</f>
        <v>38611.07</v>
      </c>
      <c r="K75" s="16"/>
    </row>
    <row r="76" spans="1:12" x14ac:dyDescent="0.25">
      <c r="A76" s="26" t="s">
        <v>6</v>
      </c>
      <c r="E76" s="8">
        <v>2702.91</v>
      </c>
      <c r="I76" s="8">
        <v>2702.03</v>
      </c>
      <c r="J76" s="1">
        <v>2702.03</v>
      </c>
      <c r="K76" s="16"/>
    </row>
    <row r="77" spans="1:12" x14ac:dyDescent="0.25">
      <c r="A77" s="27" t="s">
        <v>10</v>
      </c>
      <c r="B77" s="14"/>
      <c r="C77" s="17"/>
      <c r="D77" s="19"/>
      <c r="E77" s="18">
        <f>SUM(E75:E76)</f>
        <v>41315.919999999998</v>
      </c>
      <c r="F77" s="87"/>
      <c r="G77" s="17"/>
      <c r="H77" s="19"/>
      <c r="I77" s="18">
        <f>SUM(I75:I76)</f>
        <v>41313.094999999994</v>
      </c>
      <c r="J77" s="4">
        <f>SUM(J75:J76)</f>
        <v>41313.1</v>
      </c>
      <c r="K77" s="29">
        <v>37067</v>
      </c>
      <c r="L77" s="14"/>
    </row>
    <row r="78" spans="1:12" x14ac:dyDescent="0.25">
      <c r="A78" s="37">
        <v>37043</v>
      </c>
      <c r="B78" t="s">
        <v>18</v>
      </c>
      <c r="C78" s="2">
        <v>9127</v>
      </c>
      <c r="D78" s="3">
        <v>0.1875</v>
      </c>
      <c r="E78" s="21">
        <v>1711.4</v>
      </c>
      <c r="F78" s="85">
        <v>664842</v>
      </c>
      <c r="G78" s="2">
        <v>60960</v>
      </c>
      <c r="H78" s="3">
        <v>-0.1875</v>
      </c>
      <c r="I78" s="8">
        <f>H78*G78</f>
        <v>-11430</v>
      </c>
      <c r="J78" s="1">
        <v>-11430</v>
      </c>
      <c r="K78" s="31">
        <v>37097</v>
      </c>
    </row>
    <row r="79" spans="1:12" x14ac:dyDescent="0.25">
      <c r="A79" s="83"/>
      <c r="E79" s="8"/>
      <c r="F79" s="85">
        <v>229639</v>
      </c>
      <c r="G79" s="2">
        <v>70080</v>
      </c>
      <c r="H79" s="3">
        <v>0.1875</v>
      </c>
      <c r="I79" s="8">
        <f>H79*G79</f>
        <v>13140</v>
      </c>
      <c r="J79" s="1">
        <v>13140</v>
      </c>
      <c r="K79" s="28">
        <v>37097</v>
      </c>
      <c r="L79" t="s">
        <v>25</v>
      </c>
    </row>
    <row r="80" spans="1:12" x14ac:dyDescent="0.25">
      <c r="A80" s="16"/>
      <c r="B80" t="s">
        <v>81</v>
      </c>
      <c r="C80" s="2">
        <v>310000</v>
      </c>
      <c r="D80" s="3">
        <v>0.28000000000000003</v>
      </c>
      <c r="E80" s="8">
        <v>86799.9</v>
      </c>
      <c r="F80" s="85">
        <v>396222</v>
      </c>
      <c r="G80" s="2">
        <v>309997</v>
      </c>
      <c r="H80" s="3">
        <v>0.14000000000000001</v>
      </c>
      <c r="I80" s="89">
        <f>H80*G80</f>
        <v>43399.58</v>
      </c>
      <c r="J80" s="90">
        <v>43399.58</v>
      </c>
      <c r="K80" s="28">
        <v>37097</v>
      </c>
      <c r="L80" t="s">
        <v>88</v>
      </c>
    </row>
    <row r="81" spans="1:12" x14ac:dyDescent="0.25">
      <c r="A81" s="16"/>
      <c r="B81" t="s">
        <v>73</v>
      </c>
      <c r="E81" s="8">
        <v>5683.33</v>
      </c>
      <c r="F81" s="85">
        <v>810064</v>
      </c>
      <c r="I81" s="8">
        <v>5683.33</v>
      </c>
      <c r="J81" s="90">
        <v>5683.33</v>
      </c>
      <c r="K81" s="28">
        <v>37097</v>
      </c>
      <c r="L81" t="s">
        <v>25</v>
      </c>
    </row>
    <row r="82" spans="1:12" x14ac:dyDescent="0.25">
      <c r="A82" s="16"/>
      <c r="B82" t="s">
        <v>80</v>
      </c>
      <c r="C82" s="2">
        <v>12889</v>
      </c>
      <c r="D82" s="3">
        <v>0.01</v>
      </c>
      <c r="E82" s="8">
        <v>128.88999999999999</v>
      </c>
      <c r="F82" s="85">
        <v>860944</v>
      </c>
      <c r="G82" s="2">
        <v>12889</v>
      </c>
      <c r="H82" s="3">
        <v>0.01</v>
      </c>
      <c r="I82" s="8">
        <f>H82*G82</f>
        <v>128.89000000000001</v>
      </c>
      <c r="J82" s="90">
        <v>128.88999999999999</v>
      </c>
      <c r="K82" s="28">
        <v>37097</v>
      </c>
    </row>
    <row r="83" spans="1:12" x14ac:dyDescent="0.25">
      <c r="A83" s="16"/>
      <c r="B83" t="s">
        <v>82</v>
      </c>
      <c r="E83" s="8">
        <v>72217.84</v>
      </c>
      <c r="F83" s="85">
        <v>821693</v>
      </c>
      <c r="G83" s="2">
        <v>287000</v>
      </c>
      <c r="I83" s="8">
        <v>37995.5</v>
      </c>
      <c r="J83" s="90">
        <v>37995.5</v>
      </c>
      <c r="K83" s="28">
        <v>37097</v>
      </c>
    </row>
    <row r="84" spans="1:12" x14ac:dyDescent="0.25">
      <c r="A84" s="16"/>
      <c r="E84" s="8"/>
      <c r="F84" s="85">
        <v>840634</v>
      </c>
      <c r="G84" s="2">
        <v>272000</v>
      </c>
      <c r="I84" s="8">
        <v>34222.5</v>
      </c>
      <c r="J84" s="90">
        <v>34222.5</v>
      </c>
      <c r="K84" s="28">
        <v>37097</v>
      </c>
    </row>
    <row r="85" spans="1:12" x14ac:dyDescent="0.25">
      <c r="A85" s="16"/>
      <c r="B85" t="s">
        <v>83</v>
      </c>
      <c r="C85" s="2">
        <v>164781</v>
      </c>
      <c r="D85" s="3">
        <v>0.04</v>
      </c>
      <c r="E85" s="8">
        <v>6591.23</v>
      </c>
      <c r="F85" s="85">
        <v>823708</v>
      </c>
      <c r="G85" s="2">
        <v>164780</v>
      </c>
      <c r="H85" s="3">
        <v>0.04</v>
      </c>
      <c r="I85" s="8">
        <f t="shared" ref="I85:I90" si="1">H85*G85</f>
        <v>6591.2</v>
      </c>
      <c r="J85" s="90">
        <v>6591.2</v>
      </c>
      <c r="K85" s="28">
        <v>37097</v>
      </c>
    </row>
    <row r="86" spans="1:12" x14ac:dyDescent="0.25">
      <c r="A86" s="16"/>
      <c r="B86" t="s">
        <v>84</v>
      </c>
      <c r="C86" s="2">
        <v>310000</v>
      </c>
      <c r="D86" s="3">
        <v>2.2499999999999999E-2</v>
      </c>
      <c r="E86" s="8">
        <v>6974.99</v>
      </c>
      <c r="F86" s="85">
        <v>838763</v>
      </c>
      <c r="G86" s="2">
        <v>310001</v>
      </c>
      <c r="H86" s="3">
        <v>-2.2499999999999999E-2</v>
      </c>
      <c r="I86" s="89">
        <f t="shared" si="1"/>
        <v>-6975.0225</v>
      </c>
      <c r="J86" s="90">
        <v>-6975.02</v>
      </c>
      <c r="K86" s="28">
        <v>37097</v>
      </c>
      <c r="L86" t="s">
        <v>89</v>
      </c>
    </row>
    <row r="87" spans="1:12" x14ac:dyDescent="0.25">
      <c r="A87" s="16"/>
      <c r="B87" t="s">
        <v>85</v>
      </c>
      <c r="C87" s="2">
        <v>1440000</v>
      </c>
      <c r="D87" s="3">
        <v>2.5000000000000001E-2</v>
      </c>
      <c r="E87" s="8">
        <v>36000</v>
      </c>
      <c r="F87" s="85">
        <v>847117</v>
      </c>
      <c r="G87" s="2">
        <v>1214131</v>
      </c>
      <c r="H87" s="3">
        <v>2.5000000000000001E-2</v>
      </c>
      <c r="I87" s="89">
        <f t="shared" si="1"/>
        <v>30353.275000000001</v>
      </c>
      <c r="J87" s="90">
        <v>30353.279999999999</v>
      </c>
      <c r="K87" s="28">
        <v>37097</v>
      </c>
    </row>
    <row r="88" spans="1:12" x14ac:dyDescent="0.25">
      <c r="A88" s="16"/>
      <c r="B88" t="s">
        <v>86</v>
      </c>
      <c r="C88" s="2">
        <v>34874</v>
      </c>
      <c r="D88" s="3">
        <v>0.04</v>
      </c>
      <c r="E88" s="8">
        <v>1394.96</v>
      </c>
      <c r="F88" s="85">
        <v>886615</v>
      </c>
      <c r="G88" s="2">
        <v>34874</v>
      </c>
      <c r="H88" s="3">
        <v>0.02</v>
      </c>
      <c r="I88" s="89">
        <f t="shared" si="1"/>
        <v>697.48</v>
      </c>
      <c r="J88" s="90">
        <v>697.48</v>
      </c>
      <c r="K88" s="28">
        <v>37097</v>
      </c>
    </row>
    <row r="89" spans="1:12" x14ac:dyDescent="0.25">
      <c r="A89" s="16"/>
      <c r="B89" t="s">
        <v>87</v>
      </c>
      <c r="C89" s="2">
        <v>65665</v>
      </c>
      <c r="D89" s="3">
        <v>0.05</v>
      </c>
      <c r="E89" s="8">
        <v>3283.24</v>
      </c>
      <c r="F89" s="85">
        <v>888990</v>
      </c>
      <c r="G89" s="2">
        <v>65665</v>
      </c>
      <c r="H89" s="3">
        <v>2.5000000000000001E-2</v>
      </c>
      <c r="I89" s="89">
        <f t="shared" si="1"/>
        <v>1641.625</v>
      </c>
      <c r="J89" s="90">
        <v>1641.63</v>
      </c>
      <c r="K89" s="28">
        <v>37097</v>
      </c>
    </row>
    <row r="90" spans="1:12" x14ac:dyDescent="0.25">
      <c r="A90" s="16"/>
      <c r="E90" s="8"/>
      <c r="F90" s="85">
        <v>819040</v>
      </c>
      <c r="G90" s="2">
        <v>64003</v>
      </c>
      <c r="H90" s="3">
        <v>0.11</v>
      </c>
      <c r="I90" s="89">
        <f t="shared" si="1"/>
        <v>7040.33</v>
      </c>
      <c r="J90" s="1">
        <v>0</v>
      </c>
      <c r="K90" s="28"/>
      <c r="L90" t="s">
        <v>47</v>
      </c>
    </row>
    <row r="91" spans="1:12" x14ac:dyDescent="0.25">
      <c r="A91" s="16"/>
      <c r="E91" s="8"/>
      <c r="I91" s="89"/>
      <c r="K91" s="28"/>
    </row>
    <row r="92" spans="1:12" x14ac:dyDescent="0.25">
      <c r="A92" s="26" t="s">
        <v>11</v>
      </c>
      <c r="E92" s="8">
        <f>SUM(E78:E89)</f>
        <v>220785.77999999997</v>
      </c>
      <c r="I92" s="8">
        <f>SUM(I78:I90)</f>
        <v>162488.6875</v>
      </c>
      <c r="J92" s="1">
        <f>SUM(J78:J90)</f>
        <v>155448.37000000002</v>
      </c>
      <c r="K92" s="16"/>
    </row>
    <row r="93" spans="1:12" x14ac:dyDescent="0.25">
      <c r="A93" s="26" t="s">
        <v>6</v>
      </c>
      <c r="E93" s="8">
        <v>15455.01</v>
      </c>
      <c r="I93" s="8">
        <v>6853.54</v>
      </c>
      <c r="J93" s="1">
        <v>6360.71</v>
      </c>
      <c r="K93" s="16"/>
    </row>
    <row r="94" spans="1:12" x14ac:dyDescent="0.25">
      <c r="A94" s="27" t="s">
        <v>10</v>
      </c>
      <c r="B94" s="14"/>
      <c r="C94" s="17"/>
      <c r="D94" s="19"/>
      <c r="E94" s="18">
        <f>SUM(E92:E93)</f>
        <v>236240.78999999998</v>
      </c>
      <c r="F94" s="87"/>
      <c r="G94" s="17"/>
      <c r="H94" s="19"/>
      <c r="I94" s="18">
        <f>SUM(I92:I93)</f>
        <v>169342.22750000001</v>
      </c>
      <c r="J94" s="4">
        <f>SUM(J92:J93)</f>
        <v>161809.08000000002</v>
      </c>
      <c r="K94" s="29">
        <v>37097</v>
      </c>
      <c r="L94" s="14"/>
    </row>
    <row r="95" spans="1:12" x14ac:dyDescent="0.25">
      <c r="A95" s="37">
        <v>37073</v>
      </c>
      <c r="B95" t="s">
        <v>18</v>
      </c>
      <c r="C95" s="2">
        <v>9432</v>
      </c>
      <c r="D95" s="3">
        <v>0.1875</v>
      </c>
      <c r="E95" s="21">
        <f>D95*C95</f>
        <v>1768.5</v>
      </c>
      <c r="F95" s="85">
        <v>664842</v>
      </c>
      <c r="G95" s="2">
        <v>62992</v>
      </c>
      <c r="H95" s="3">
        <v>-0.1875</v>
      </c>
      <c r="I95" s="21">
        <v>-11811</v>
      </c>
      <c r="J95" s="1">
        <f>I95</f>
        <v>-11811</v>
      </c>
      <c r="K95" s="31">
        <v>37127</v>
      </c>
    </row>
    <row r="96" spans="1:12" x14ac:dyDescent="0.25">
      <c r="A96" s="38"/>
      <c r="E96" s="8"/>
      <c r="F96" s="85">
        <v>229639</v>
      </c>
      <c r="G96" s="2">
        <v>72416</v>
      </c>
      <c r="H96" s="3">
        <v>0.1875</v>
      </c>
      <c r="I96" s="8">
        <v>13578</v>
      </c>
      <c r="J96" s="1">
        <f t="shared" ref="J96:J102" si="2">I96</f>
        <v>13578</v>
      </c>
      <c r="K96" s="28">
        <v>37127</v>
      </c>
      <c r="L96" t="s">
        <v>25</v>
      </c>
    </row>
    <row r="97" spans="1:12" x14ac:dyDescent="0.25">
      <c r="A97" s="16"/>
      <c r="B97" t="s">
        <v>73</v>
      </c>
      <c r="E97" s="8">
        <v>5683.33</v>
      </c>
      <c r="F97" s="85">
        <v>810064</v>
      </c>
      <c r="I97" s="8">
        <v>5683.33</v>
      </c>
      <c r="J97" s="1">
        <f t="shared" si="2"/>
        <v>5683.33</v>
      </c>
      <c r="K97" s="28">
        <v>37127</v>
      </c>
      <c r="L97" t="s">
        <v>25</v>
      </c>
    </row>
    <row r="98" spans="1:12" x14ac:dyDescent="0.25">
      <c r="A98" s="16"/>
      <c r="B98" t="s">
        <v>83</v>
      </c>
      <c r="C98" s="2">
        <v>6493</v>
      </c>
      <c r="D98" s="3">
        <v>0.04</v>
      </c>
      <c r="E98" s="8">
        <f>D98*C98</f>
        <v>259.72000000000003</v>
      </c>
      <c r="F98" s="85">
        <v>893024</v>
      </c>
      <c r="G98" s="2">
        <v>6492</v>
      </c>
      <c r="H98" s="3">
        <v>0.04</v>
      </c>
      <c r="I98" s="8">
        <v>259.68</v>
      </c>
      <c r="J98" s="1">
        <f t="shared" si="2"/>
        <v>259.68</v>
      </c>
      <c r="K98" s="28">
        <v>37127</v>
      </c>
    </row>
    <row r="99" spans="1:12" x14ac:dyDescent="0.25">
      <c r="A99" s="16"/>
      <c r="B99" t="s">
        <v>107</v>
      </c>
      <c r="C99" s="2">
        <v>3689000</v>
      </c>
      <c r="D99" s="3">
        <v>0.04</v>
      </c>
      <c r="E99" s="8">
        <f>D99*C99</f>
        <v>147560</v>
      </c>
      <c r="F99" s="85">
        <v>889201</v>
      </c>
      <c r="G99" s="2">
        <v>1870149</v>
      </c>
      <c r="I99" s="8">
        <v>147559.96</v>
      </c>
      <c r="J99" s="1">
        <f t="shared" si="2"/>
        <v>147559.96</v>
      </c>
      <c r="K99" s="28">
        <v>37127</v>
      </c>
    </row>
    <row r="100" spans="1:12" x14ac:dyDescent="0.25">
      <c r="A100" s="16"/>
      <c r="B100" t="s">
        <v>90</v>
      </c>
      <c r="C100" s="2">
        <v>144298</v>
      </c>
      <c r="D100" s="3">
        <v>0.01</v>
      </c>
      <c r="E100" s="8">
        <f>D100*C100</f>
        <v>1442.98</v>
      </c>
      <c r="F100" s="85">
        <v>893017</v>
      </c>
      <c r="G100" s="2">
        <v>144396</v>
      </c>
      <c r="H100" s="3">
        <v>0.01</v>
      </c>
      <c r="I100" s="8">
        <v>1443.96</v>
      </c>
      <c r="J100" s="1">
        <f t="shared" si="2"/>
        <v>1443.96</v>
      </c>
      <c r="K100" s="28">
        <v>37127</v>
      </c>
    </row>
    <row r="101" spans="1:12" s="9" customFormat="1" x14ac:dyDescent="0.25">
      <c r="A101" s="16"/>
      <c r="B101" s="9" t="s">
        <v>108</v>
      </c>
      <c r="C101" s="6">
        <v>100000</v>
      </c>
      <c r="D101" s="7">
        <v>0.05</v>
      </c>
      <c r="E101" s="8">
        <f>D101*C101</f>
        <v>5000</v>
      </c>
      <c r="F101" s="88">
        <v>939664</v>
      </c>
      <c r="G101" s="6">
        <v>100000</v>
      </c>
      <c r="H101" s="7">
        <v>0.05</v>
      </c>
      <c r="I101" s="8">
        <v>5000</v>
      </c>
      <c r="J101" s="1">
        <f t="shared" si="2"/>
        <v>5000</v>
      </c>
      <c r="K101" s="28">
        <v>37127</v>
      </c>
    </row>
    <row r="102" spans="1:12" x14ac:dyDescent="0.25">
      <c r="A102" s="16"/>
      <c r="B102" s="96" t="s">
        <v>109</v>
      </c>
      <c r="C102" s="6">
        <v>100000</v>
      </c>
      <c r="D102" s="7">
        <v>0.05</v>
      </c>
      <c r="E102" s="8">
        <f>D102*C102</f>
        <v>5000</v>
      </c>
      <c r="F102" s="88">
        <v>936112</v>
      </c>
      <c r="G102" s="6">
        <v>100000</v>
      </c>
      <c r="H102" s="7">
        <v>0.05</v>
      </c>
      <c r="I102" s="8">
        <v>5000</v>
      </c>
      <c r="J102" s="1">
        <f t="shared" si="2"/>
        <v>5000</v>
      </c>
      <c r="K102" s="28">
        <v>37127</v>
      </c>
      <c r="L102" s="9"/>
    </row>
    <row r="103" spans="1:12" x14ac:dyDescent="0.25">
      <c r="A103" s="16"/>
      <c r="B103" s="9"/>
      <c r="C103" s="6"/>
      <c r="D103" s="7"/>
      <c r="E103" s="8"/>
      <c r="F103" s="88"/>
      <c r="G103" s="6"/>
      <c r="H103" s="7"/>
      <c r="I103" s="8"/>
      <c r="J103" s="5"/>
      <c r="K103" s="16"/>
      <c r="L103" s="9"/>
    </row>
    <row r="104" spans="1:12" x14ac:dyDescent="0.25">
      <c r="A104" s="26" t="s">
        <v>11</v>
      </c>
      <c r="B104" s="9"/>
      <c r="C104" s="6"/>
      <c r="D104" s="7"/>
      <c r="E104" s="8">
        <f>SUM(E95:E103)</f>
        <v>166714.53</v>
      </c>
      <c r="F104" s="88"/>
      <c r="G104" s="6"/>
      <c r="H104" s="7"/>
      <c r="I104" s="8">
        <f>SUM(I95:I103)</f>
        <v>166713.93</v>
      </c>
      <c r="J104" s="5">
        <f>SUM(J95:J103)</f>
        <v>166713.93</v>
      </c>
      <c r="K104" s="16"/>
      <c r="L104" s="9"/>
    </row>
    <row r="105" spans="1:12" x14ac:dyDescent="0.25">
      <c r="A105" s="26" t="s">
        <v>6</v>
      </c>
      <c r="B105" s="9"/>
      <c r="C105" s="6"/>
      <c r="D105" s="7"/>
      <c r="E105" s="8">
        <v>11670.01</v>
      </c>
      <c r="F105" s="88"/>
      <c r="G105" s="6"/>
      <c r="H105" s="7"/>
      <c r="I105" s="89">
        <v>1341.38</v>
      </c>
      <c r="J105" s="5">
        <v>1341.38</v>
      </c>
      <c r="K105" s="16"/>
      <c r="L105" s="9" t="s">
        <v>111</v>
      </c>
    </row>
    <row r="106" spans="1:12" x14ac:dyDescent="0.25">
      <c r="A106" s="27" t="s">
        <v>10</v>
      </c>
      <c r="B106" s="14"/>
      <c r="C106" s="17"/>
      <c r="D106" s="19"/>
      <c r="E106" s="18">
        <f>SUM(E104:E105)</f>
        <v>178384.54</v>
      </c>
      <c r="F106" s="87"/>
      <c r="G106" s="17"/>
      <c r="H106" s="19"/>
      <c r="I106" s="18">
        <f>SUM(I104:I105)</f>
        <v>168055.31</v>
      </c>
      <c r="J106" s="4">
        <f>SUM(J104:J105)</f>
        <v>168055.31</v>
      </c>
      <c r="K106" s="29">
        <v>37127</v>
      </c>
      <c r="L106" s="14"/>
    </row>
    <row r="107" spans="1:12" x14ac:dyDescent="0.25">
      <c r="A107" s="38">
        <v>37104</v>
      </c>
      <c r="B107" t="s">
        <v>18</v>
      </c>
      <c r="C107" s="2">
        <v>9432</v>
      </c>
      <c r="D107" s="3">
        <v>0.1875</v>
      </c>
      <c r="E107" s="8">
        <v>1768.45</v>
      </c>
      <c r="F107" s="85">
        <v>664842</v>
      </c>
      <c r="G107" s="2">
        <v>62992</v>
      </c>
      <c r="H107" s="3">
        <v>-0.1875</v>
      </c>
      <c r="I107" s="8">
        <f>H107*G107</f>
        <v>-11811</v>
      </c>
      <c r="J107" s="1">
        <v>-11811</v>
      </c>
      <c r="K107" s="28">
        <v>37159</v>
      </c>
    </row>
    <row r="108" spans="1:12" x14ac:dyDescent="0.25">
      <c r="A108" s="83"/>
      <c r="E108" s="8"/>
      <c r="F108" s="85">
        <v>229639</v>
      </c>
      <c r="G108" s="2">
        <v>72416</v>
      </c>
      <c r="H108" s="3">
        <v>0.1875</v>
      </c>
      <c r="I108" s="8">
        <f>H108*G108</f>
        <v>13578</v>
      </c>
      <c r="J108" s="1">
        <f>I108</f>
        <v>13578</v>
      </c>
      <c r="K108" s="28">
        <v>37159</v>
      </c>
      <c r="L108" t="s">
        <v>25</v>
      </c>
    </row>
    <row r="109" spans="1:12" x14ac:dyDescent="0.25">
      <c r="A109" s="16"/>
      <c r="B109" t="s">
        <v>3</v>
      </c>
      <c r="C109" s="2">
        <v>310000</v>
      </c>
      <c r="D109" s="3">
        <v>4.4999999999999998E-2</v>
      </c>
      <c r="E109" s="8">
        <v>13949.98</v>
      </c>
      <c r="F109" s="85">
        <v>305678</v>
      </c>
      <c r="G109" s="2">
        <v>309987</v>
      </c>
      <c r="H109" s="3">
        <v>4.4999999999999998E-2</v>
      </c>
      <c r="I109" s="8">
        <f>H109*G109</f>
        <v>13949.414999999999</v>
      </c>
      <c r="J109" s="1">
        <f t="shared" ref="J109:J117" si="3">I109</f>
        <v>13949.414999999999</v>
      </c>
      <c r="K109" s="28">
        <v>37159</v>
      </c>
      <c r="L109" t="s">
        <v>25</v>
      </c>
    </row>
    <row r="110" spans="1:12" x14ac:dyDescent="0.25">
      <c r="A110" s="16"/>
      <c r="B110" t="s">
        <v>73</v>
      </c>
      <c r="E110" s="8">
        <v>5683.33</v>
      </c>
      <c r="F110" s="85">
        <v>810064</v>
      </c>
      <c r="I110" s="8">
        <v>5683.33</v>
      </c>
      <c r="J110" s="1">
        <f t="shared" si="3"/>
        <v>5683.33</v>
      </c>
      <c r="K110" s="28">
        <v>37159</v>
      </c>
      <c r="L110" t="s">
        <v>25</v>
      </c>
    </row>
    <row r="111" spans="1:12" x14ac:dyDescent="0.25">
      <c r="A111" s="16"/>
      <c r="B111" t="s">
        <v>80</v>
      </c>
      <c r="C111" s="2">
        <v>17500</v>
      </c>
      <c r="D111" s="3">
        <v>0.01</v>
      </c>
      <c r="E111" s="8">
        <v>175</v>
      </c>
      <c r="F111" s="85">
        <v>975392</v>
      </c>
      <c r="G111" s="2">
        <v>17499</v>
      </c>
      <c r="H111" s="3">
        <v>0.01</v>
      </c>
      <c r="I111" s="8">
        <f>H111*G111</f>
        <v>174.99</v>
      </c>
      <c r="J111" s="1">
        <f t="shared" si="3"/>
        <v>174.99</v>
      </c>
      <c r="K111" s="28">
        <v>37159</v>
      </c>
    </row>
    <row r="112" spans="1:12" x14ac:dyDescent="0.25">
      <c r="A112" s="16"/>
      <c r="B112" t="s">
        <v>82</v>
      </c>
      <c r="C112" s="2">
        <v>10000</v>
      </c>
      <c r="D112" s="3">
        <v>0.11</v>
      </c>
      <c r="E112" s="8">
        <v>1100</v>
      </c>
      <c r="F112" s="85">
        <v>985366</v>
      </c>
      <c r="G112" s="2">
        <v>10000</v>
      </c>
      <c r="H112" s="3">
        <v>0.11</v>
      </c>
      <c r="I112" s="8">
        <f>H112*G112</f>
        <v>1100</v>
      </c>
      <c r="J112" s="1">
        <f t="shared" si="3"/>
        <v>1100</v>
      </c>
      <c r="K112" s="28">
        <v>37159</v>
      </c>
    </row>
    <row r="113" spans="1:12" x14ac:dyDescent="0.25">
      <c r="A113" s="16"/>
      <c r="B113" t="s">
        <v>82</v>
      </c>
      <c r="C113" s="2">
        <v>27000</v>
      </c>
      <c r="D113" s="3">
        <v>0.14000000000000001</v>
      </c>
      <c r="E113" s="8">
        <v>3780</v>
      </c>
      <c r="F113" s="85">
        <v>985366</v>
      </c>
      <c r="G113" s="2">
        <v>27000</v>
      </c>
      <c r="H113" s="3">
        <v>0.14000000000000001</v>
      </c>
      <c r="I113" s="8">
        <f t="shared" ref="I113:I120" si="4">H113*G113</f>
        <v>3780.0000000000005</v>
      </c>
      <c r="J113" s="1">
        <f t="shared" si="3"/>
        <v>3780.0000000000005</v>
      </c>
      <c r="K113" s="28">
        <v>37159</v>
      </c>
    </row>
    <row r="114" spans="1:12" x14ac:dyDescent="0.25">
      <c r="A114" s="16"/>
      <c r="B114" t="s">
        <v>83</v>
      </c>
      <c r="C114" s="2">
        <v>17885</v>
      </c>
      <c r="D114" s="3">
        <v>0.04</v>
      </c>
      <c r="E114" s="8">
        <v>715.41</v>
      </c>
      <c r="F114" s="85">
        <v>967378</v>
      </c>
      <c r="G114" s="2">
        <v>17885</v>
      </c>
      <c r="H114" s="3">
        <v>0.04</v>
      </c>
      <c r="I114" s="8">
        <f t="shared" si="4"/>
        <v>715.4</v>
      </c>
      <c r="J114" s="1">
        <f t="shared" si="3"/>
        <v>715.4</v>
      </c>
      <c r="K114" s="28">
        <v>37159</v>
      </c>
    </row>
    <row r="115" spans="1:12" x14ac:dyDescent="0.25">
      <c r="A115" s="16"/>
      <c r="B115" t="s">
        <v>84</v>
      </c>
      <c r="C115" s="2">
        <v>310000</v>
      </c>
      <c r="D115" s="3">
        <v>2.2499999999999999E-2</v>
      </c>
      <c r="E115" s="8">
        <v>6974.99</v>
      </c>
      <c r="F115" s="85">
        <v>838774</v>
      </c>
      <c r="G115" s="2">
        <v>309987</v>
      </c>
      <c r="H115" s="3">
        <v>2.2499999999999999E-2</v>
      </c>
      <c r="I115" s="8">
        <f t="shared" si="4"/>
        <v>6974.7074999999995</v>
      </c>
      <c r="J115" s="1">
        <f t="shared" si="3"/>
        <v>6974.7074999999995</v>
      </c>
      <c r="K115" s="28">
        <v>37159</v>
      </c>
    </row>
    <row r="116" spans="1:12" x14ac:dyDescent="0.25">
      <c r="A116" s="16"/>
      <c r="B116" t="s">
        <v>90</v>
      </c>
      <c r="C116" s="2">
        <v>239133</v>
      </c>
      <c r="D116" s="3">
        <v>0.01</v>
      </c>
      <c r="E116" s="8">
        <v>2391.33</v>
      </c>
      <c r="F116" s="85">
        <v>958435</v>
      </c>
      <c r="G116" s="2">
        <v>239148</v>
      </c>
      <c r="H116" s="3">
        <v>0.01</v>
      </c>
      <c r="I116" s="8">
        <f t="shared" si="4"/>
        <v>2391.48</v>
      </c>
      <c r="J116" s="1">
        <f t="shared" si="3"/>
        <v>2391.48</v>
      </c>
      <c r="K116" s="28">
        <v>37159</v>
      </c>
    </row>
    <row r="117" spans="1:12" x14ac:dyDescent="0.25">
      <c r="A117" s="16"/>
      <c r="B117" t="s">
        <v>91</v>
      </c>
      <c r="C117" s="2">
        <v>624898</v>
      </c>
      <c r="D117" s="3">
        <v>1.4999999999999999E-2</v>
      </c>
      <c r="E117" s="8">
        <f>D117*C117</f>
        <v>9373.4699999999993</v>
      </c>
      <c r="F117" s="85">
        <v>954465</v>
      </c>
      <c r="G117" s="2">
        <v>610334</v>
      </c>
      <c r="H117" s="3">
        <v>3.5000000000000003E-2</v>
      </c>
      <c r="I117" s="89">
        <f t="shared" si="4"/>
        <v>21361.690000000002</v>
      </c>
      <c r="J117" s="1">
        <f t="shared" si="3"/>
        <v>21361.690000000002</v>
      </c>
      <c r="K117" s="28">
        <v>37159</v>
      </c>
    </row>
    <row r="118" spans="1:12" x14ac:dyDescent="0.25">
      <c r="A118" s="16"/>
      <c r="C118" s="2">
        <v>610331</v>
      </c>
      <c r="D118" s="3">
        <v>0.02</v>
      </c>
      <c r="E118" s="8">
        <f>D118*C118</f>
        <v>12206.62</v>
      </c>
      <c r="I118" s="89"/>
      <c r="K118" s="28"/>
    </row>
    <row r="119" spans="1:12" x14ac:dyDescent="0.25">
      <c r="A119" s="16"/>
      <c r="E119" s="8"/>
      <c r="F119" s="85">
        <v>958436</v>
      </c>
      <c r="G119" s="2">
        <v>1008</v>
      </c>
      <c r="H119" s="3">
        <v>0.01</v>
      </c>
      <c r="I119" s="89">
        <f t="shared" si="4"/>
        <v>10.08</v>
      </c>
      <c r="J119" s="1">
        <v>0</v>
      </c>
      <c r="K119" s="16"/>
      <c r="L119" t="s">
        <v>92</v>
      </c>
    </row>
    <row r="120" spans="1:12" x14ac:dyDescent="0.25">
      <c r="A120" s="16"/>
      <c r="E120" s="8"/>
      <c r="F120" s="85">
        <v>889006</v>
      </c>
      <c r="G120" s="2">
        <v>65654</v>
      </c>
      <c r="H120" s="3">
        <v>2.5000000000000001E-2</v>
      </c>
      <c r="I120" s="89">
        <f t="shared" si="4"/>
        <v>1641.3500000000001</v>
      </c>
      <c r="J120" s="1">
        <v>0</v>
      </c>
      <c r="K120" s="16"/>
      <c r="L120" t="s">
        <v>47</v>
      </c>
    </row>
    <row r="121" spans="1:12" x14ac:dyDescent="0.25">
      <c r="A121" s="26" t="s">
        <v>11</v>
      </c>
      <c r="E121" s="8">
        <f>SUM(E107:E120)</f>
        <v>58118.580000000009</v>
      </c>
      <c r="I121" s="8">
        <f>SUM(I107:I120)</f>
        <v>59549.442500000005</v>
      </c>
      <c r="J121" s="1">
        <f>SUM(J107:J120)</f>
        <v>57898.012500000004</v>
      </c>
      <c r="K121" s="16"/>
    </row>
    <row r="122" spans="1:12" x14ac:dyDescent="0.25">
      <c r="A122" s="26" t="s">
        <v>6</v>
      </c>
      <c r="E122" s="8">
        <v>4068.3</v>
      </c>
      <c r="I122" s="8">
        <v>3456.11</v>
      </c>
      <c r="J122" s="1">
        <v>3341.22</v>
      </c>
      <c r="K122" s="16"/>
    </row>
    <row r="123" spans="1:12" x14ac:dyDescent="0.25">
      <c r="A123" s="27" t="s">
        <v>10</v>
      </c>
      <c r="B123" s="14"/>
      <c r="C123" s="17"/>
      <c r="D123" s="19"/>
      <c r="E123" s="18">
        <f>SUM(E121:E122)</f>
        <v>62186.880000000012</v>
      </c>
      <c r="F123" s="87"/>
      <c r="G123" s="17"/>
      <c r="H123" s="19"/>
      <c r="I123" s="18">
        <f>SUM(I121:I122)</f>
        <v>63005.552500000005</v>
      </c>
      <c r="J123" s="4">
        <f>SUM(J121:J122)</f>
        <v>61239.232500000006</v>
      </c>
      <c r="K123" s="29">
        <v>37159</v>
      </c>
      <c r="L123" s="14"/>
    </row>
    <row r="124" spans="1:12" x14ac:dyDescent="0.25">
      <c r="A124" s="37">
        <v>37135</v>
      </c>
      <c r="B124" t="s">
        <v>18</v>
      </c>
      <c r="C124" s="2">
        <v>9127</v>
      </c>
      <c r="D124" s="3">
        <v>0.1875</v>
      </c>
      <c r="E124" s="21">
        <f>D124*C124</f>
        <v>1711.3125</v>
      </c>
      <c r="F124" s="85">
        <v>664842</v>
      </c>
      <c r="G124" s="2">
        <v>60960</v>
      </c>
      <c r="H124" s="3">
        <v>-0.1875</v>
      </c>
      <c r="I124" s="8">
        <f>H124*G124</f>
        <v>-11430</v>
      </c>
      <c r="J124" s="1">
        <f t="shared" ref="J124:J129" si="5">I124</f>
        <v>-11430</v>
      </c>
      <c r="K124" s="31">
        <v>37189</v>
      </c>
    </row>
    <row r="125" spans="1:12" x14ac:dyDescent="0.25">
      <c r="A125" s="38"/>
      <c r="E125" s="8"/>
      <c r="F125" s="85">
        <v>229639</v>
      </c>
      <c r="G125" s="2">
        <v>70080</v>
      </c>
      <c r="H125" s="3">
        <v>0.1875</v>
      </c>
      <c r="I125" s="8">
        <f>H125*G125</f>
        <v>13140</v>
      </c>
      <c r="J125" s="1">
        <f t="shared" si="5"/>
        <v>13140</v>
      </c>
      <c r="K125" s="28">
        <v>37189</v>
      </c>
      <c r="L125" t="s">
        <v>25</v>
      </c>
    </row>
    <row r="126" spans="1:12" x14ac:dyDescent="0.25">
      <c r="A126" s="16"/>
      <c r="B126" t="s">
        <v>79</v>
      </c>
      <c r="C126" s="2">
        <v>300013</v>
      </c>
      <c r="D126" s="3">
        <v>4.4999999999999998E-2</v>
      </c>
      <c r="E126" s="8">
        <f>D126*C126</f>
        <v>13500.584999999999</v>
      </c>
      <c r="F126" s="85">
        <v>775742</v>
      </c>
      <c r="G126" s="2">
        <v>300000</v>
      </c>
      <c r="H126" s="3">
        <v>4.4999999999999998E-2</v>
      </c>
      <c r="I126" s="8">
        <f>H126*G126</f>
        <v>13500</v>
      </c>
      <c r="J126" s="1">
        <f t="shared" si="5"/>
        <v>13500</v>
      </c>
      <c r="K126" s="28">
        <v>37189</v>
      </c>
    </row>
    <row r="127" spans="1:12" x14ac:dyDescent="0.25">
      <c r="A127" s="16"/>
      <c r="B127" t="s">
        <v>106</v>
      </c>
      <c r="C127" s="2">
        <v>4589</v>
      </c>
      <c r="D127" s="3">
        <v>0.02</v>
      </c>
      <c r="E127" s="8">
        <f>D127*C127</f>
        <v>91.78</v>
      </c>
      <c r="F127" s="85">
        <v>1029566</v>
      </c>
      <c r="G127" s="2">
        <v>4589</v>
      </c>
      <c r="H127" s="3">
        <v>0.01</v>
      </c>
      <c r="I127" s="8">
        <f>H127*G127</f>
        <v>45.89</v>
      </c>
      <c r="J127" s="1">
        <f t="shared" si="5"/>
        <v>45.89</v>
      </c>
      <c r="K127" s="28">
        <v>37189</v>
      </c>
    </row>
    <row r="128" spans="1:12" x14ac:dyDescent="0.25">
      <c r="A128" s="16"/>
      <c r="E128" s="8"/>
      <c r="F128" s="85">
        <v>1029516</v>
      </c>
      <c r="G128" s="2">
        <v>4589</v>
      </c>
      <c r="H128" s="3">
        <v>0.01</v>
      </c>
      <c r="I128" s="8">
        <f>H128*G128</f>
        <v>45.89</v>
      </c>
      <c r="J128" s="1">
        <f t="shared" si="5"/>
        <v>45.89</v>
      </c>
      <c r="K128" s="28">
        <v>37189</v>
      </c>
      <c r="L128" t="s">
        <v>25</v>
      </c>
    </row>
    <row r="129" spans="1:12" x14ac:dyDescent="0.25">
      <c r="A129" s="16"/>
      <c r="B129" t="s">
        <v>73</v>
      </c>
      <c r="E129" s="8">
        <v>5683.33</v>
      </c>
      <c r="F129" s="85">
        <v>810064</v>
      </c>
      <c r="I129" s="8">
        <v>5683.33</v>
      </c>
      <c r="J129" s="1">
        <f t="shared" si="5"/>
        <v>5683.33</v>
      </c>
      <c r="K129" s="28">
        <v>37189</v>
      </c>
    </row>
    <row r="130" spans="1:12" x14ac:dyDescent="0.25">
      <c r="A130" s="16"/>
      <c r="E130" s="8"/>
      <c r="I130" s="8"/>
      <c r="K130" s="16"/>
    </row>
    <row r="131" spans="1:12" x14ac:dyDescent="0.25">
      <c r="A131" s="26" t="s">
        <v>11</v>
      </c>
      <c r="E131" s="8">
        <f>SUM(E124:E129)</f>
        <v>20987.0075</v>
      </c>
      <c r="I131" s="8">
        <f>SUM(I124:I130)</f>
        <v>20985.11</v>
      </c>
      <c r="J131" s="1">
        <f>SUM(J124:J130)</f>
        <v>20985.11</v>
      </c>
      <c r="K131" s="16"/>
    </row>
    <row r="132" spans="1:12" x14ac:dyDescent="0.25">
      <c r="A132" s="26" t="s">
        <v>6</v>
      </c>
      <c r="B132" s="44"/>
      <c r="C132" s="6"/>
      <c r="D132" s="7"/>
      <c r="E132" s="8">
        <v>1469.1</v>
      </c>
      <c r="F132" s="88"/>
      <c r="G132" s="6"/>
      <c r="H132" s="7"/>
      <c r="I132" s="8">
        <v>1468.96</v>
      </c>
      <c r="J132" s="5">
        <v>1468.96</v>
      </c>
      <c r="K132" s="16"/>
      <c r="L132" s="9"/>
    </row>
    <row r="133" spans="1:12" x14ac:dyDescent="0.25">
      <c r="A133" s="27" t="s">
        <v>10</v>
      </c>
      <c r="B133" s="36"/>
      <c r="C133" s="17"/>
      <c r="D133" s="19"/>
      <c r="E133" s="18">
        <f>SUM(E131:E132)</f>
        <v>22456.107499999998</v>
      </c>
      <c r="F133" s="87"/>
      <c r="G133" s="17"/>
      <c r="H133" s="19"/>
      <c r="I133" s="18">
        <f>SUM(I131:I132)</f>
        <v>22454.07</v>
      </c>
      <c r="J133" s="4">
        <f>SUM(J131:J132)</f>
        <v>22454.07</v>
      </c>
      <c r="K133" s="29">
        <v>37189</v>
      </c>
      <c r="L133" s="14"/>
    </row>
  </sheetData>
  <mergeCells count="3">
    <mergeCell ref="B5:E5"/>
    <mergeCell ref="F5:I5"/>
    <mergeCell ref="G6:I6"/>
  </mergeCells>
  <phoneticPr fontId="0" type="noConversion"/>
  <pageMargins left="0.27" right="0.28000000000000003" top="0.32" bottom="0.44" header="0.17" footer="0.19"/>
  <pageSetup scale="90" orientation="landscape" r:id="rId1"/>
  <headerFooter alignWithMargins="0"/>
  <rowBreaks count="2" manualBreakCount="2">
    <brk id="47" max="16383" man="1"/>
    <brk id="94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Totals</vt:lpstr>
      <vt:lpstr>1999</vt:lpstr>
      <vt:lpstr>2000</vt:lpstr>
      <vt:lpstr>2001</vt:lpstr>
      <vt:lpstr>Sheet3</vt:lpstr>
      <vt:lpstr>'2000'!Print_Titles</vt:lpstr>
      <vt:lpstr>'2001'!Print_Titles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mparker4</dc:creator>
  <cp:lastModifiedBy>Havlíček Jan</cp:lastModifiedBy>
  <cp:lastPrinted>2001-10-17T12:39:54Z</cp:lastPrinted>
  <dcterms:created xsi:type="dcterms:W3CDTF">2001-10-02T16:45:26Z</dcterms:created>
  <dcterms:modified xsi:type="dcterms:W3CDTF">2023-09-10T12:20:01Z</dcterms:modified>
</cp:coreProperties>
</file>