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048" windowHeight="8712" tabRatio="599"/>
  </bookViews>
  <sheets>
    <sheet name="Orig Sched" sheetId="1" r:id="rId1"/>
    <sheet name="Summary Sched" sheetId="2" r:id="rId2"/>
  </sheets>
  <externalReferences>
    <externalReference r:id="rId3"/>
  </externalReferences>
  <definedNames>
    <definedName name="_xlnm._FilterDatabase" localSheetId="0" hidden="1">'Orig Sched'!$M$10:$T$112</definedName>
    <definedName name="_Order1" localSheetId="0" hidden="1">255</definedName>
    <definedName name="_Order2" localSheetId="0" hidden="1">255</definedName>
    <definedName name="DTITLE">'Orig Sched'!$X$1:$AR$8</definedName>
    <definedName name="OrigName">[1]Sheet2!$C$5:$C$62</definedName>
    <definedName name="OrigTable">[1]Sheet2!$C$5:$D$62</definedName>
    <definedName name="_xlnm.Print_Area" localSheetId="0">'Orig Sched'!$A$10:$S$10</definedName>
    <definedName name="Print_Area_MI">'Orig Sched'!$A$1:$G$10</definedName>
    <definedName name="_xlnm.Print_Titles" localSheetId="0">'Orig Sched'!$1:$8</definedName>
    <definedName name="Print_Titles_MI">'Orig Sched'!$1:$8</definedName>
    <definedName name="TITLE">'Orig Sched'!$A$1:$O$8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M10" i="1" l="1"/>
  <c r="Z10" i="1"/>
  <c r="AA10" i="1"/>
  <c r="M11" i="1"/>
  <c r="Z11" i="1"/>
  <c r="AA11" i="1"/>
  <c r="M12" i="1"/>
  <c r="Z12" i="1"/>
  <c r="AA12" i="1"/>
  <c r="K13" i="1"/>
  <c r="M13" i="1"/>
  <c r="Z13" i="1"/>
  <c r="AA13" i="1"/>
  <c r="M14" i="1"/>
  <c r="Z14" i="1"/>
  <c r="AA14" i="1"/>
  <c r="M15" i="1"/>
  <c r="Z15" i="1"/>
  <c r="AA15" i="1"/>
  <c r="I16" i="1"/>
  <c r="M16" i="1"/>
  <c r="Z16" i="1"/>
  <c r="AA16" i="1"/>
  <c r="M17" i="1"/>
  <c r="Z17" i="1"/>
  <c r="AA17" i="1"/>
  <c r="M18" i="1"/>
  <c r="Z18" i="1"/>
  <c r="AA18" i="1"/>
  <c r="M19" i="1"/>
  <c r="Z19" i="1"/>
  <c r="AA19" i="1"/>
  <c r="M20" i="1"/>
  <c r="Z20" i="1"/>
  <c r="AA20" i="1"/>
  <c r="M21" i="1"/>
  <c r="Z21" i="1"/>
  <c r="AA21" i="1"/>
  <c r="M22" i="1"/>
  <c r="Z22" i="1"/>
  <c r="AA22" i="1"/>
  <c r="M23" i="1"/>
  <c r="Z23" i="1"/>
  <c r="AA23" i="1"/>
  <c r="M24" i="1"/>
  <c r="Z24" i="1"/>
  <c r="AA24" i="1"/>
  <c r="M25" i="1"/>
  <c r="Z25" i="1"/>
  <c r="AA25" i="1"/>
  <c r="M26" i="1"/>
  <c r="Z26" i="1"/>
  <c r="AA26" i="1"/>
  <c r="M27" i="1"/>
  <c r="Z27" i="1"/>
  <c r="AA27" i="1"/>
  <c r="M28" i="1"/>
  <c r="Z28" i="1"/>
  <c r="AA28" i="1"/>
  <c r="M29" i="1"/>
  <c r="Z29" i="1"/>
  <c r="AA29" i="1"/>
  <c r="M30" i="1"/>
  <c r="Z30" i="1"/>
  <c r="AA30" i="1"/>
  <c r="M31" i="1"/>
  <c r="Z31" i="1"/>
  <c r="AA31" i="1"/>
  <c r="Z32" i="1"/>
  <c r="AA32" i="1"/>
  <c r="M33" i="1"/>
  <c r="Z33" i="1"/>
  <c r="AA33" i="1"/>
  <c r="I34" i="1"/>
  <c r="M34" i="1"/>
  <c r="Z34" i="1"/>
  <c r="AA34" i="1"/>
  <c r="M35" i="1"/>
  <c r="M36" i="1"/>
  <c r="M37" i="1"/>
  <c r="Z37" i="1"/>
  <c r="AA37" i="1"/>
  <c r="M38" i="1"/>
  <c r="Z38" i="1"/>
  <c r="AA38" i="1"/>
  <c r="M39" i="1"/>
  <c r="Z39" i="1"/>
  <c r="AA39" i="1"/>
  <c r="M40" i="1"/>
  <c r="Z40" i="1"/>
  <c r="AA40" i="1"/>
  <c r="M41" i="1"/>
  <c r="Z41" i="1"/>
  <c r="AA41" i="1"/>
  <c r="M42" i="1"/>
  <c r="Z42" i="1"/>
  <c r="AA42" i="1"/>
  <c r="M43" i="1"/>
  <c r="Z43" i="1"/>
  <c r="AA43" i="1"/>
  <c r="M44" i="1"/>
  <c r="Z44" i="1"/>
  <c r="AA44" i="1"/>
  <c r="M45" i="1"/>
  <c r="Z45" i="1"/>
  <c r="AA45" i="1"/>
  <c r="M46" i="1"/>
  <c r="Z46" i="1"/>
  <c r="AA46" i="1"/>
  <c r="M47" i="1"/>
  <c r="Z47" i="1"/>
  <c r="AA47" i="1"/>
  <c r="M48" i="1"/>
  <c r="Z48" i="1"/>
  <c r="AA48" i="1"/>
  <c r="M49" i="1"/>
  <c r="Z49" i="1"/>
  <c r="AA49" i="1"/>
  <c r="M50" i="1"/>
  <c r="Z50" i="1"/>
  <c r="AA50" i="1"/>
  <c r="M51" i="1"/>
  <c r="Z51" i="1"/>
  <c r="AA51" i="1"/>
  <c r="M52" i="1"/>
  <c r="Z52" i="1"/>
  <c r="AA52" i="1"/>
  <c r="M53" i="1"/>
  <c r="Z53" i="1"/>
  <c r="AA53" i="1"/>
  <c r="M54" i="1"/>
  <c r="Z54" i="1"/>
  <c r="AA54" i="1"/>
  <c r="M55" i="1"/>
  <c r="Z55" i="1"/>
  <c r="AA55" i="1"/>
  <c r="M56" i="1"/>
  <c r="Z56" i="1"/>
  <c r="AA56" i="1"/>
  <c r="M57" i="1"/>
  <c r="Z57" i="1"/>
  <c r="AA57" i="1"/>
  <c r="M58" i="1"/>
  <c r="Z58" i="1"/>
  <c r="AA58" i="1"/>
  <c r="M59" i="1"/>
  <c r="Z59" i="1"/>
  <c r="AA59" i="1"/>
  <c r="M60" i="1"/>
  <c r="Z60" i="1"/>
  <c r="AA60" i="1"/>
  <c r="M61" i="1"/>
  <c r="Z61" i="1"/>
  <c r="AA61" i="1"/>
  <c r="M62" i="1"/>
  <c r="Z62" i="1"/>
  <c r="AA62" i="1"/>
  <c r="M63" i="1"/>
  <c r="Z63" i="1"/>
  <c r="AA63" i="1"/>
  <c r="M64" i="1"/>
  <c r="Z64" i="1"/>
  <c r="AA64" i="1"/>
  <c r="M65" i="1"/>
  <c r="Z65" i="1"/>
  <c r="AA65" i="1"/>
  <c r="M66" i="1"/>
  <c r="Z66" i="1"/>
  <c r="AA66" i="1"/>
  <c r="Z67" i="1"/>
  <c r="AA67" i="1"/>
  <c r="M68" i="1"/>
  <c r="Z68" i="1"/>
  <c r="AA68" i="1"/>
  <c r="M69" i="1"/>
  <c r="Z69" i="1"/>
  <c r="AA69" i="1"/>
  <c r="M70" i="1"/>
  <c r="Z70" i="1"/>
  <c r="AA70" i="1"/>
  <c r="M71" i="1"/>
  <c r="Z71" i="1"/>
  <c r="AA71" i="1"/>
  <c r="M72" i="1"/>
  <c r="Z72" i="1"/>
  <c r="AA72" i="1"/>
  <c r="M73" i="1"/>
  <c r="Z73" i="1"/>
  <c r="AA73" i="1"/>
  <c r="M74" i="1"/>
  <c r="Z74" i="1"/>
  <c r="AA74" i="1"/>
  <c r="M75" i="1"/>
  <c r="Z75" i="1"/>
  <c r="AA75" i="1"/>
  <c r="M76" i="1"/>
  <c r="Z76" i="1"/>
  <c r="AA76" i="1"/>
  <c r="M77" i="1"/>
  <c r="Z77" i="1"/>
  <c r="AA77" i="1"/>
  <c r="M78" i="1"/>
  <c r="Z78" i="1"/>
  <c r="AA78" i="1"/>
  <c r="M79" i="1"/>
  <c r="Z79" i="1"/>
  <c r="AA79" i="1"/>
  <c r="M80" i="1"/>
  <c r="Z80" i="1"/>
  <c r="AA80" i="1"/>
  <c r="M81" i="1"/>
  <c r="Z81" i="1"/>
  <c r="AA81" i="1"/>
  <c r="M82" i="1"/>
  <c r="Z82" i="1"/>
  <c r="AA82" i="1"/>
  <c r="M83" i="1"/>
  <c r="Z83" i="1"/>
  <c r="AA83" i="1"/>
  <c r="M84" i="1"/>
  <c r="Z84" i="1"/>
  <c r="AA84" i="1"/>
  <c r="M85" i="1"/>
  <c r="Z85" i="1"/>
  <c r="AA85" i="1"/>
  <c r="M86" i="1"/>
  <c r="Z86" i="1"/>
  <c r="AA86" i="1"/>
  <c r="M87" i="1"/>
  <c r="Z87" i="1"/>
  <c r="AA87" i="1"/>
  <c r="M88" i="1"/>
  <c r="Z88" i="1"/>
  <c r="AA88" i="1"/>
  <c r="M89" i="1"/>
  <c r="Z89" i="1"/>
  <c r="AA89" i="1"/>
  <c r="M90" i="1"/>
  <c r="Z90" i="1"/>
  <c r="AA90" i="1"/>
  <c r="M91" i="1"/>
  <c r="Z91" i="1"/>
  <c r="AA91" i="1"/>
  <c r="M92" i="1"/>
  <c r="Z92" i="1"/>
  <c r="AA92" i="1"/>
  <c r="M93" i="1"/>
  <c r="Z93" i="1"/>
  <c r="AA93" i="1"/>
  <c r="M94" i="1"/>
  <c r="Z94" i="1"/>
  <c r="AA94" i="1"/>
  <c r="M95" i="1"/>
  <c r="Z95" i="1"/>
  <c r="AA95" i="1"/>
  <c r="M96" i="1"/>
  <c r="Z96" i="1"/>
  <c r="AA96" i="1"/>
  <c r="M97" i="1"/>
  <c r="Z97" i="1"/>
  <c r="AA97" i="1"/>
  <c r="M98" i="1"/>
  <c r="Z98" i="1"/>
  <c r="AA98" i="1"/>
  <c r="M99" i="1"/>
  <c r="Z99" i="1"/>
  <c r="AA99" i="1"/>
  <c r="M100" i="1"/>
  <c r="Z100" i="1"/>
  <c r="AA100" i="1"/>
  <c r="M101" i="1"/>
  <c r="Z101" i="1"/>
  <c r="AA101" i="1"/>
  <c r="M102" i="1"/>
  <c r="Z102" i="1"/>
  <c r="AA102" i="1"/>
  <c r="M103" i="1"/>
  <c r="Z103" i="1"/>
  <c r="AA103" i="1"/>
  <c r="M104" i="1"/>
  <c r="Z104" i="1"/>
  <c r="AA104" i="1"/>
  <c r="M105" i="1"/>
  <c r="Z105" i="1"/>
  <c r="AA105" i="1"/>
  <c r="M106" i="1"/>
  <c r="Z106" i="1"/>
  <c r="AA106" i="1"/>
  <c r="M107" i="1"/>
  <c r="Z107" i="1"/>
  <c r="AA107" i="1"/>
  <c r="M108" i="1"/>
  <c r="Z108" i="1"/>
  <c r="AA108" i="1"/>
  <c r="M109" i="1"/>
  <c r="Z109" i="1"/>
  <c r="AA109" i="1"/>
  <c r="M110" i="1"/>
  <c r="Z110" i="1"/>
  <c r="AA110" i="1"/>
  <c r="M111" i="1"/>
  <c r="Z111" i="1"/>
  <c r="AA111" i="1"/>
  <c r="M112" i="1"/>
  <c r="Z112" i="1"/>
  <c r="AA112" i="1"/>
  <c r="Z113" i="1"/>
  <c r="AA113" i="1"/>
  <c r="Z114" i="1"/>
  <c r="AA114" i="1"/>
  <c r="Z115" i="1"/>
  <c r="AA115" i="1"/>
  <c r="I116" i="1"/>
  <c r="K116" i="1"/>
  <c r="M116" i="1"/>
  <c r="N116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E13" i="2"/>
  <c r="G13" i="2"/>
  <c r="I13" i="2"/>
  <c r="E14" i="2"/>
  <c r="G14" i="2"/>
  <c r="I14" i="2"/>
  <c r="E15" i="2"/>
  <c r="G15" i="2"/>
  <c r="I15" i="2"/>
  <c r="E16" i="2"/>
  <c r="G16" i="2"/>
  <c r="I16" i="2"/>
  <c r="E17" i="2"/>
  <c r="G17" i="2"/>
  <c r="I17" i="2"/>
  <c r="E18" i="2"/>
  <c r="G18" i="2"/>
  <c r="I18" i="2"/>
  <c r="E19" i="2"/>
  <c r="G19" i="2"/>
  <c r="I19" i="2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E40" i="2"/>
  <c r="G40" i="2"/>
  <c r="I40" i="2"/>
</calcChain>
</file>

<file path=xl/sharedStrings.xml><?xml version="1.0" encoding="utf-8"?>
<sst xmlns="http://schemas.openxmlformats.org/spreadsheetml/2006/main" count="376" uniqueCount="173">
  <si>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</si>
  <si>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</si>
  <si>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</si>
  <si>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</si>
  <si>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</si>
  <si>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</si>
  <si>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</si>
  <si>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</si>
  <si>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</si>
  <si>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</si>
  <si>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</si>
  <si>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</si>
  <si>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</si>
  <si>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</si>
  <si>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</si>
  <si>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</si>
  <si>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</si>
  <si>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</si>
  <si>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</si>
  <si>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</si>
  <si>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</si>
  <si>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</si>
  <si>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</si>
  <si>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</si>
  <si>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Origination</t>
  </si>
  <si>
    <t>Number of</t>
  </si>
  <si>
    <t>Amount</t>
  </si>
  <si>
    <t>Originated Deals</t>
  </si>
  <si>
    <t>Sylvia Pollan</t>
  </si>
  <si>
    <t xml:space="preserve">Deal Value  </t>
  </si>
  <si>
    <t>Before Orig</t>
  </si>
  <si>
    <t>Notional</t>
  </si>
  <si>
    <t>Quantities (Daily)</t>
  </si>
  <si>
    <t>Date</t>
  </si>
  <si>
    <t>Frihart</t>
  </si>
  <si>
    <t>Brian Frihart</t>
  </si>
  <si>
    <t>Middle Market - Central</t>
  </si>
  <si>
    <t>Origination Summary Schedule - Year to Date</t>
  </si>
  <si>
    <t>Laura Luce</t>
  </si>
  <si>
    <t>Luce</t>
  </si>
  <si>
    <t>Volumes</t>
  </si>
  <si>
    <t xml:space="preserve">Volume on </t>
  </si>
  <si>
    <t>Transactions</t>
  </si>
  <si>
    <t>Inception</t>
  </si>
  <si>
    <t>Bryant Frihart</t>
  </si>
  <si>
    <t>Giron</t>
  </si>
  <si>
    <t>Darron Giron</t>
  </si>
  <si>
    <t>Skip this line</t>
  </si>
  <si>
    <t>Thurston</t>
  </si>
  <si>
    <t>Patrice Thurston</t>
  </si>
  <si>
    <t>Origination Summary Schedule - SEP-01</t>
  </si>
  <si>
    <t>Lindsay Culotta</t>
  </si>
  <si>
    <t>Culotta</t>
  </si>
  <si>
    <t>Total Other</t>
  </si>
  <si>
    <t>Y70945.1&amp;2</t>
  </si>
  <si>
    <t>HEARTLAND ENERGY</t>
  </si>
  <si>
    <t>POLLAN</t>
  </si>
  <si>
    <t>FT-ONTARIO</t>
  </si>
  <si>
    <t>S</t>
  </si>
  <si>
    <t>MICH_CG-GD</t>
  </si>
  <si>
    <t>Y70156</t>
  </si>
  <si>
    <t>Ng-Price</t>
  </si>
  <si>
    <t>B</t>
  </si>
  <si>
    <t>11/01-10/02</t>
  </si>
  <si>
    <t>Y68594</t>
  </si>
  <si>
    <t>MICHIGAN CONGASC</t>
  </si>
  <si>
    <t>04/02-08/02</t>
  </si>
  <si>
    <t>Y76488</t>
  </si>
  <si>
    <t>12/01/01-12/31/01</t>
  </si>
  <si>
    <t>Y76919</t>
  </si>
  <si>
    <t>GD-Central</t>
  </si>
  <si>
    <t>2/1/02-2/28/02</t>
  </si>
  <si>
    <t>IF-WNG/TOK</t>
  </si>
  <si>
    <t>y74897</t>
  </si>
  <si>
    <t>Kerr McGee</t>
  </si>
  <si>
    <t>b</t>
  </si>
  <si>
    <t>varied</t>
  </si>
  <si>
    <t>IF-PAN/TX/OK</t>
  </si>
  <si>
    <t>Empire District Electric</t>
  </si>
  <si>
    <t>Michcon</t>
  </si>
  <si>
    <t>11/02-12/02</t>
  </si>
  <si>
    <t>Y48469.3</t>
  </si>
  <si>
    <t>IM-Ontario</t>
  </si>
  <si>
    <t>Patrick Tucker</t>
  </si>
  <si>
    <t>Tucker</t>
  </si>
  <si>
    <t>Y86706</t>
  </si>
  <si>
    <t>Tenaska Mktg. Venture</t>
  </si>
  <si>
    <t>s</t>
  </si>
  <si>
    <t>North.Bord. TenderDeff.</t>
  </si>
  <si>
    <t>Y87754</t>
  </si>
  <si>
    <t>Y85126.1</t>
  </si>
  <si>
    <t>wisconsin</t>
  </si>
  <si>
    <t>tucker</t>
  </si>
  <si>
    <t>ft-cent</t>
  </si>
  <si>
    <t>anr/la</t>
  </si>
  <si>
    <t>Y86148</t>
  </si>
  <si>
    <t>Y86179</t>
  </si>
  <si>
    <t>Y89647</t>
  </si>
  <si>
    <t>Cilco</t>
  </si>
  <si>
    <t>ft-central-gulf</t>
  </si>
  <si>
    <t>11/01/2001-03/31/2002</t>
  </si>
  <si>
    <t>gdp-trkl/stx</t>
  </si>
  <si>
    <t>Y88122</t>
  </si>
  <si>
    <t>12/01/2001-2/28/2002</t>
  </si>
  <si>
    <t>utilicorp</t>
  </si>
  <si>
    <t>pollan</t>
  </si>
  <si>
    <t>ft-int-cen-mid</t>
  </si>
  <si>
    <t>10/12-10/31</t>
  </si>
  <si>
    <t>nng/vent</t>
  </si>
  <si>
    <t>Y92134</t>
  </si>
  <si>
    <t>IF-NNG/VENT</t>
  </si>
  <si>
    <t>Y92403</t>
  </si>
  <si>
    <t>EES</t>
  </si>
  <si>
    <t>Patel</t>
  </si>
  <si>
    <t>11/01/01-03/31/02</t>
  </si>
  <si>
    <t>CGPR-DAWN</t>
  </si>
  <si>
    <t>11/10/01-03/31/02</t>
  </si>
  <si>
    <t>BURLINGTON CANADA</t>
  </si>
  <si>
    <t>ALLIANCE</t>
  </si>
  <si>
    <t>FT-int-mkt2</t>
  </si>
  <si>
    <t>y97887</t>
  </si>
  <si>
    <t>ft-ontario</t>
  </si>
  <si>
    <t>11/01/2001</t>
  </si>
  <si>
    <t>if-nng/vent</t>
  </si>
  <si>
    <t>Y97941</t>
  </si>
  <si>
    <t>12/01-11/02</t>
  </si>
  <si>
    <t>Y53932.2</t>
  </si>
  <si>
    <t>Y96854</t>
  </si>
  <si>
    <t>YA0533</t>
  </si>
  <si>
    <t>Y06597.1</t>
  </si>
  <si>
    <t>Anadarko Energy Services</t>
  </si>
  <si>
    <t>10000/d</t>
  </si>
  <si>
    <t>Otto</t>
  </si>
  <si>
    <t>GD-Options</t>
  </si>
  <si>
    <t>11/01--3/02</t>
  </si>
  <si>
    <t>IF-Pan/Tx/Ok</t>
  </si>
  <si>
    <t>VZ2308</t>
  </si>
  <si>
    <t>El Paso Field Services</t>
  </si>
  <si>
    <t>ft-intra-gulf</t>
  </si>
  <si>
    <t>9/1/01-9/30/01</t>
  </si>
  <si>
    <t>Tiger Natural Gas</t>
  </si>
  <si>
    <t>Y90604</t>
  </si>
  <si>
    <t>12/01-05/02</t>
  </si>
  <si>
    <t>YA6891</t>
  </si>
  <si>
    <t>12/01</t>
  </si>
  <si>
    <t>Superior Water Light and Power</t>
  </si>
  <si>
    <t>11/1/01-03/31/02</t>
  </si>
  <si>
    <t>NNG/Demarc</t>
  </si>
  <si>
    <t>YA1874</t>
  </si>
  <si>
    <t>Octagon</t>
  </si>
  <si>
    <t>11/1/01-11/30/2001</t>
  </si>
  <si>
    <t>if-noram-npool</t>
  </si>
  <si>
    <t>YA1873</t>
  </si>
  <si>
    <t>UTILICORP</t>
  </si>
  <si>
    <t>10/18/2001-10/31/2001</t>
  </si>
  <si>
    <t>YA9887</t>
  </si>
  <si>
    <t>Intra-ENOV</t>
  </si>
  <si>
    <t>11/1/01-3/31/2002</t>
  </si>
  <si>
    <t>if-trkl/stx</t>
  </si>
  <si>
    <t>YB2048</t>
  </si>
  <si>
    <t>Clinton Energy</t>
  </si>
  <si>
    <t>12/01-03/02</t>
  </si>
  <si>
    <t>YB6433</t>
  </si>
  <si>
    <t>NICOR ENERCHANGE</t>
  </si>
  <si>
    <t>NGI/CHIGATE</t>
  </si>
  <si>
    <t>Y60371</t>
  </si>
  <si>
    <t>NG Energy</t>
  </si>
  <si>
    <t>Ng-price</t>
  </si>
  <si>
    <t>YB9299</t>
  </si>
  <si>
    <t>Kaztex</t>
  </si>
  <si>
    <t>1/02</t>
  </si>
  <si>
    <t>YB9352</t>
  </si>
  <si>
    <t>YC6637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</si>
</sst>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7" formatCode="_(&quot;$&quot;* #,##0_);_(&quot;$&quot;* \(#,##0\);_(&quot;$&quot;* &quot;-&quot;??_);_(@_)"/>
    <numFmt numFmtId="220" formatCode="mm/dd/yy"/>
    <numFmt numFmtId="221" formatCode="m/d/yy"/>
  </numFmts>
  <fonts count="22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b/>
      <sz val="10"/>
      <color indexed="56"/>
      <name val="Arial"/>
      <family val="2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indexed="56"/>
      <name val="Arial"/>
      <family val="2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6"/>
      <name val="Arial"/>
      <family val="2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217">
    <xf numFmtId="0" fontId="0" fillId="0" borderId="0" xfId="0"/>
    <xf numFmtId="164" fontId="4" fillId="0" borderId="0" xfId="5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0" xfId="5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1" fontId="5" fillId="0" borderId="1" xfId="4" applyNumberFormat="1" applyFont="1" applyBorder="1" applyAlignment="1">
      <alignment horizontal="left"/>
    </xf>
    <xf numFmtId="1" fontId="4" fillId="0" borderId="0" xfId="1" applyNumberFormat="1" applyFont="1" applyAlignment="1">
      <alignment horizontal="left"/>
    </xf>
    <xf numFmtId="1" fontId="9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 applyProtection="1">
      <alignment horizontal="left"/>
    </xf>
    <xf numFmtId="14" fontId="4" fillId="0" borderId="0" xfId="5" applyNumberFormat="1" applyFont="1" applyFill="1" applyAlignment="1">
      <alignment horizontal="left"/>
    </xf>
    <xf numFmtId="164" fontId="4" fillId="0" borderId="0" xfId="5" applyFont="1" applyFill="1" applyAlignment="1">
      <alignment horizontal="left"/>
    </xf>
    <xf numFmtId="164" fontId="4" fillId="0" borderId="0" xfId="5" applyFont="1" applyFill="1"/>
    <xf numFmtId="14" fontId="4" fillId="0" borderId="0" xfId="5" quotePrefix="1" applyNumberFormat="1" applyFont="1" applyFill="1" applyAlignment="1">
      <alignment horizontal="center"/>
    </xf>
    <xf numFmtId="0" fontId="0" fillId="0" borderId="0" xfId="0" applyFill="1"/>
    <xf numFmtId="1" fontId="4" fillId="0" borderId="0" xfId="4" applyNumberFormat="1" applyFont="1" applyFill="1" applyAlignment="1">
      <alignment horizontal="left"/>
    </xf>
    <xf numFmtId="0" fontId="4" fillId="0" borderId="0" xfId="4" applyNumberFormat="1" applyFont="1" applyFill="1" applyAlignment="1">
      <alignment horizontal="right"/>
    </xf>
    <xf numFmtId="6" fontId="4" fillId="0" borderId="0" xfId="4" applyNumberFormat="1" applyFont="1" applyFill="1"/>
    <xf numFmtId="6" fontId="5" fillId="0" borderId="0" xfId="4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164" fontId="11" fillId="0" borderId="4" xfId="5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221" fontId="4" fillId="0" borderId="0" xfId="5" applyNumberFormat="1" applyFont="1" applyAlignment="1">
      <alignment horizontal="center"/>
    </xf>
    <xf numFmtId="221" fontId="5" fillId="0" borderId="0" xfId="5" applyNumberFormat="1" applyFont="1" applyAlignment="1">
      <alignment horizontal="center"/>
    </xf>
    <xf numFmtId="221" fontId="5" fillId="0" borderId="1" xfId="5" applyNumberFormat="1" applyFont="1" applyBorder="1" applyAlignment="1">
      <alignment horizontal="center"/>
    </xf>
    <xf numFmtId="164" fontId="5" fillId="0" borderId="0" xfId="5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5" applyFont="1" applyBorder="1" applyAlignment="1">
      <alignment horizontal="center"/>
    </xf>
    <xf numFmtId="1" fontId="5" fillId="0" borderId="0" xfId="4" applyNumberFormat="1" applyFont="1" applyBorder="1" applyAlignment="1">
      <alignment horizontal="left"/>
    </xf>
    <xf numFmtId="6" fontId="5" fillId="0" borderId="0" xfId="4" applyNumberFormat="1" applyFont="1" applyBorder="1" applyAlignment="1">
      <alignment horizontal="right"/>
    </xf>
    <xf numFmtId="6" fontId="5" fillId="3" borderId="0" xfId="4" applyNumberFormat="1" applyFont="1" applyFill="1" applyBorder="1" applyAlignment="1">
      <alignment horizontal="center"/>
    </xf>
    <xf numFmtId="221" fontId="5" fillId="0" borderId="0" xfId="5" applyNumberFormat="1" applyFont="1" applyBorder="1" applyAlignment="1">
      <alignment horizontal="center"/>
    </xf>
    <xf numFmtId="164" fontId="10" fillId="5" borderId="4" xfId="5" applyFont="1" applyFill="1" applyBorder="1" applyAlignment="1">
      <alignment horizontal="center"/>
    </xf>
    <xf numFmtId="14" fontId="16" fillId="0" borderId="0" xfId="5" applyNumberFormat="1" applyFont="1" applyAlignment="1">
      <alignment horizontal="left"/>
    </xf>
    <xf numFmtId="164" fontId="16" fillId="0" borderId="0" xfId="5" applyFont="1"/>
    <xf numFmtId="14" fontId="16" fillId="0" borderId="0" xfId="5" quotePrefix="1" applyNumberFormat="1" applyFont="1" applyAlignment="1">
      <alignment horizontal="center"/>
    </xf>
    <xf numFmtId="164" fontId="16" fillId="0" borderId="0" xfId="5" applyFont="1" applyAlignment="1">
      <alignment horizontal="left"/>
    </xf>
    <xf numFmtId="164" fontId="16" fillId="0" borderId="0" xfId="5" applyFont="1" applyAlignment="1">
      <alignment horizontal="center"/>
    </xf>
    <xf numFmtId="1" fontId="16" fillId="0" borderId="0" xfId="4" applyNumberFormat="1" applyFont="1" applyAlignment="1">
      <alignment horizontal="left"/>
    </xf>
    <xf numFmtId="0" fontId="16" fillId="0" borderId="0" xfId="4" applyNumberFormat="1" applyFont="1"/>
    <xf numFmtId="0" fontId="16" fillId="0" borderId="0" xfId="4" applyNumberFormat="1" applyFont="1" applyAlignment="1">
      <alignment horizontal="right"/>
    </xf>
    <xf numFmtId="6" fontId="16" fillId="0" borderId="0" xfId="4" applyNumberFormat="1" applyFont="1"/>
    <xf numFmtId="6" fontId="17" fillId="0" borderId="0" xfId="4" applyNumberFormat="1" applyFont="1" applyAlignment="1">
      <alignment horizontal="left"/>
    </xf>
    <xf numFmtId="164" fontId="17" fillId="0" borderId="0" xfId="5" applyFont="1" applyAlignment="1">
      <alignment horizontal="left"/>
    </xf>
    <xf numFmtId="0" fontId="18" fillId="0" borderId="4" xfId="0" applyFont="1" applyFill="1" applyBorder="1" applyAlignment="1">
      <alignment horizontal="center"/>
    </xf>
    <xf numFmtId="14" fontId="19" fillId="0" borderId="0" xfId="5" applyNumberFormat="1" applyFont="1" applyAlignment="1">
      <alignment horizontal="left"/>
    </xf>
    <xf numFmtId="164" fontId="19" fillId="0" borderId="0" xfId="5" applyFont="1"/>
    <xf numFmtId="14" fontId="19" fillId="0" borderId="0" xfId="5" quotePrefix="1" applyNumberFormat="1" applyFont="1" applyAlignment="1">
      <alignment horizontal="center"/>
    </xf>
    <xf numFmtId="164" fontId="19" fillId="0" borderId="0" xfId="5" applyFont="1" applyAlignment="1">
      <alignment horizontal="left"/>
    </xf>
    <xf numFmtId="164" fontId="19" fillId="0" borderId="0" xfId="5" applyFont="1" applyAlignment="1">
      <alignment horizontal="center"/>
    </xf>
    <xf numFmtId="1" fontId="19" fillId="0" borderId="0" xfId="4" applyNumberFormat="1" applyFont="1" applyAlignment="1">
      <alignment horizontal="left"/>
    </xf>
    <xf numFmtId="0" fontId="19" fillId="0" borderId="0" xfId="4" applyNumberFormat="1" applyFont="1"/>
    <xf numFmtId="0" fontId="19" fillId="0" borderId="0" xfId="4" applyNumberFormat="1" applyFont="1" applyAlignment="1">
      <alignment horizontal="right"/>
    </xf>
    <xf numFmtId="6" fontId="19" fillId="0" borderId="0" xfId="4" applyNumberFormat="1" applyFont="1"/>
    <xf numFmtId="6" fontId="20" fillId="0" borderId="0" xfId="4" applyNumberFormat="1" applyFont="1" applyAlignment="1">
      <alignment horizontal="left"/>
    </xf>
    <xf numFmtId="221" fontId="19" fillId="0" borderId="0" xfId="5" applyNumberFormat="1" applyFont="1" applyAlignment="1">
      <alignment horizontal="center"/>
    </xf>
    <xf numFmtId="164" fontId="20" fillId="0" borderId="0" xfId="5" applyFont="1" applyAlignment="1">
      <alignment horizontal="left"/>
    </xf>
    <xf numFmtId="0" fontId="21" fillId="0" borderId="4" xfId="0" applyFont="1" applyFill="1" applyBorder="1" applyAlignment="1">
      <alignment horizontal="center"/>
    </xf>
    <xf numFmtId="6" fontId="11" fillId="0" borderId="0" xfId="4" applyNumberFormat="1" applyFont="1" applyAlignment="1">
      <alignment horizontal="left"/>
    </xf>
    <xf numFmtId="164" fontId="5" fillId="0" borderId="5" xfId="5" applyFont="1" applyFill="1" applyBorder="1"/>
    <xf numFmtId="184" fontId="4" fillId="0" borderId="0" xfId="1" applyNumberFormat="1" applyFont="1" applyFill="1" applyBorder="1" applyAlignment="1">
      <alignment horizontal="right"/>
    </xf>
    <xf numFmtId="184" fontId="4" fillId="0" borderId="0" xfId="1" applyNumberFormat="1" applyFont="1" applyFill="1" applyBorder="1"/>
    <xf numFmtId="184" fontId="4" fillId="0" borderId="1" xfId="1" applyNumberFormat="1" applyFont="1" applyFill="1" applyBorder="1"/>
    <xf numFmtId="217" fontId="4" fillId="0" borderId="0" xfId="3" applyNumberFormat="1" applyFont="1" applyFill="1" applyBorder="1"/>
    <xf numFmtId="220" fontId="4" fillId="0" borderId="0" xfId="5" applyNumberFormat="1" applyFont="1" applyFill="1" applyBorder="1" applyAlignment="1">
      <alignment horizontal="left"/>
    </xf>
    <xf numFmtId="217" fontId="4" fillId="0" borderId="1" xfId="3" applyNumberFormat="1" applyFont="1" applyFill="1" applyBorder="1"/>
    <xf numFmtId="3" fontId="15" fillId="0" borderId="0" xfId="0" applyNumberFormat="1" applyFont="1" applyFill="1" applyBorder="1" applyAlignment="1">
      <alignment horizontal="right"/>
    </xf>
    <xf numFmtId="6" fontId="4" fillId="0" borderId="0" xfId="4" applyNumberFormat="1" applyFont="1" applyAlignment="1">
      <alignment horizontal="left"/>
    </xf>
    <xf numFmtId="44" fontId="5" fillId="0" borderId="0" xfId="3" applyFont="1" applyAlignment="1">
      <alignment horizontal="center"/>
    </xf>
    <xf numFmtId="0" fontId="4" fillId="0" borderId="0" xfId="5" applyNumberFormat="1" applyFont="1" applyAlignment="1">
      <alignment horizontal="right"/>
    </xf>
    <xf numFmtId="164" fontId="4" fillId="0" borderId="0" xfId="5" applyFont="1" applyBorder="1" applyAlignment="1">
      <alignment horizontal="center"/>
    </xf>
    <xf numFmtId="3" fontId="5" fillId="0" borderId="0" xfId="4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64" fontId="6" fillId="0" borderId="0" xfId="5" quotePrefix="1" applyFont="1" applyAlignment="1">
      <alignment horizontal="left"/>
    </xf>
    <xf numFmtId="49" fontId="4" fillId="0" borderId="0" xfId="5" applyNumberFormat="1" applyFont="1" applyAlignment="1">
      <alignment horizontal="center"/>
    </xf>
    <xf numFmtId="220" fontId="4" fillId="0" borderId="0" xfId="5" applyNumberFormat="1" applyFont="1" applyAlignment="1">
      <alignment horizontal="center"/>
    </xf>
    <xf numFmtId="17" fontId="4" fillId="0" borderId="0" xfId="5" applyNumberFormat="1" applyFont="1" applyAlignment="1">
      <alignment horizontal="center"/>
    </xf>
    <xf numFmtId="217" fontId="4" fillId="0" borderId="0" xfId="5" quotePrefix="1" applyNumberFormat="1" applyFont="1" applyFill="1" applyBorder="1" applyAlignment="1"/>
    <xf numFmtId="17" fontId="16" fillId="0" borderId="0" xfId="5" applyNumberFormat="1" applyFont="1" applyAlignment="1">
      <alignment horizontal="center"/>
    </xf>
    <xf numFmtId="0" fontId="4" fillId="0" borderId="0" xfId="4" applyNumberFormat="1" applyFont="1" applyAlignment="1">
      <alignment horizontal="left"/>
    </xf>
    <xf numFmtId="1" fontId="4" fillId="0" borderId="0" xfId="4" applyNumberFormat="1" applyFont="1" applyAlignment="1">
      <alignment horizontal="right"/>
    </xf>
    <xf numFmtId="184" fontId="4" fillId="0" borderId="0" xfId="1" applyNumberFormat="1" applyFont="1" applyAlignment="1">
      <alignment horizontal="left"/>
    </xf>
    <xf numFmtId="184" fontId="4" fillId="0" borderId="0" xfId="1" applyNumberFormat="1" applyFont="1"/>
    <xf numFmtId="184" fontId="4" fillId="0" borderId="0" xfId="1" applyNumberFormat="1" applyFont="1" applyAlignment="1">
      <alignment horizontal="righ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Chilkina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Culotta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3">
          <cell r="C53" t="str">
            <v>Thurston</v>
          </cell>
          <cell r="D53" t="str">
            <v>Middle Market - Central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492"/>
  <sheetViews>
    <sheetView showGridLines="0" tabSelected="1" topLeftCell="D1" workbookViewId="0">
      <pane ySplit="8" topLeftCell="A42" activePane="bottomLeft" state="frozen"/>
      <selection pane="bottomLeft" activeCell="T49" sqref="T49"/>
    </sheetView>
  </sheetViews>
  <sheetFormatPr defaultColWidth="8.44140625" defaultRowHeight="17.399999999999999" x14ac:dyDescent="0.3"/>
  <cols>
    <col min="1" max="1" width="12" style="27" customWidth="1"/>
    <col min="2" max="2" width="6.6640625" style="4" customWidth="1"/>
    <col min="3" max="3" width="18.33203125" style="4" customWidth="1"/>
    <col min="4" max="4" width="2.5546875" style="4" customWidth="1"/>
    <col min="5" max="5" width="21.5546875" style="4" bestFit="1" customWidth="1"/>
    <col min="6" max="6" width="2.6640625" style="4" customWidth="1"/>
    <col min="7" max="7" width="26.44140625" style="27" bestFit="1" customWidth="1"/>
    <col min="8" max="8" width="2.44140625" customWidth="1"/>
    <col min="9" max="9" width="13.88671875" style="136" bestFit="1" customWidth="1"/>
    <col min="10" max="10" width="2.88671875" style="8" customWidth="1"/>
    <col min="11" max="11" width="13.44140625" style="17" bestFit="1" customWidth="1"/>
    <col min="12" max="12" width="2.5546875" style="8" customWidth="1"/>
    <col min="13" max="13" width="30.109375" style="32" bestFit="1" customWidth="1"/>
    <col min="14" max="14" width="17" style="130" bestFit="1" customWidth="1"/>
    <col min="15" max="15" width="11.44140625" style="27" bestFit="1" customWidth="1"/>
    <col min="16" max="16" width="21.109375" style="131" bestFit="1" customWidth="1"/>
    <col min="17" max="17" width="15" style="15" customWidth="1"/>
    <col min="18" max="18" width="19.88671875" style="154" customWidth="1"/>
    <col min="19" max="19" width="9" style="15" bestFit="1" customWidth="1"/>
    <col min="20" max="20" width="17.5546875" style="15" customWidth="1"/>
    <col min="21" max="21" width="2.6640625" style="4" customWidth="1"/>
    <col min="22" max="22" width="23.6640625" style="38" hidden="1" customWidth="1"/>
    <col min="23" max="23" width="5" style="4" hidden="1" customWidth="1"/>
    <col min="24" max="24" width="2.44140625" style="4" hidden="1" customWidth="1"/>
    <col min="25" max="25" width="18.109375" style="4" customWidth="1"/>
    <col min="26" max="26" width="16.109375" style="4" customWidth="1"/>
    <col min="27" max="27" width="10.88671875" style="4" customWidth="1"/>
    <col min="28" max="28" width="8.5546875" style="4" customWidth="1"/>
    <col min="29" max="29" width="23.5546875" style="4" customWidth="1"/>
    <col min="30" max="30" width="3.33203125" style="4" customWidth="1"/>
    <col min="31" max="31" width="13.5546875" style="4" customWidth="1"/>
    <col min="32" max="32" width="3.33203125" style="4" customWidth="1"/>
    <col min="33" max="33" width="11" style="4" customWidth="1"/>
    <col min="34" max="34" width="2.44140625" style="4" customWidth="1"/>
    <col min="35" max="35" width="5" style="4" customWidth="1"/>
    <col min="36" max="36" width="1.5546875" style="4" customWidth="1"/>
    <col min="37" max="37" width="5.88671875" style="4" customWidth="1"/>
    <col min="38" max="38" width="3.33203125" style="4" customWidth="1"/>
    <col min="39" max="39" width="9.33203125" style="4" customWidth="1"/>
    <col min="40" max="40" width="2.44140625" style="4" customWidth="1"/>
    <col min="41" max="41" width="11" style="4" customWidth="1"/>
    <col min="42" max="16384" width="8.44140625" style="4"/>
  </cols>
  <sheetData>
    <row r="1" spans="1:32" x14ac:dyDescent="0.3">
      <c r="A1" s="121" t="s">
        <v>0</v>
      </c>
      <c r="B1" s="1"/>
      <c r="C1" s="1"/>
      <c r="D1" s="1"/>
      <c r="E1" s="1"/>
      <c r="F1" s="1"/>
      <c r="G1" s="204"/>
      <c r="H1" s="2"/>
      <c r="J1" s="3"/>
      <c r="L1" s="3"/>
      <c r="M1" s="31"/>
      <c r="AD1" s="5" t="s">
        <v>1</v>
      </c>
      <c r="AF1" s="6"/>
    </row>
    <row r="2" spans="1:32" x14ac:dyDescent="0.3">
      <c r="A2" s="122">
        <v>36982</v>
      </c>
      <c r="B2" s="1"/>
      <c r="C2" s="1"/>
      <c r="D2" s="1"/>
      <c r="E2" s="1"/>
      <c r="F2" s="1"/>
      <c r="G2" s="204"/>
      <c r="H2" s="2"/>
      <c r="J2" s="3"/>
      <c r="L2" s="3"/>
      <c r="M2" s="31"/>
      <c r="AD2" s="5" t="s">
        <v>2</v>
      </c>
      <c r="AF2" s="6"/>
    </row>
    <row r="3" spans="1:32" x14ac:dyDescent="0.3">
      <c r="A3" s="21" t="s">
        <v>16</v>
      </c>
      <c r="B3" s="1"/>
      <c r="C3" s="1"/>
      <c r="D3" s="1"/>
      <c r="E3" s="1"/>
      <c r="F3" s="1"/>
      <c r="G3" s="204"/>
      <c r="H3" s="2"/>
      <c r="J3" s="3"/>
      <c r="L3" s="3"/>
      <c r="M3" s="31"/>
    </row>
    <row r="4" spans="1:32" x14ac:dyDescent="0.3">
      <c r="A4" s="123">
        <v>36951</v>
      </c>
      <c r="B4" s="1"/>
      <c r="C4" s="1"/>
      <c r="D4" s="1"/>
      <c r="E4" s="1"/>
      <c r="F4" s="7"/>
      <c r="G4" s="204"/>
      <c r="H4" s="2"/>
      <c r="J4" s="3"/>
      <c r="L4" s="3"/>
      <c r="M4" s="31"/>
    </row>
    <row r="5" spans="1:32" x14ac:dyDescent="0.3">
      <c r="F5" s="6"/>
      <c r="G5" s="205"/>
    </row>
    <row r="6" spans="1:32" s="10" customFormat="1" x14ac:dyDescent="0.3">
      <c r="A6" s="124"/>
      <c r="G6" s="124"/>
      <c r="I6" s="137"/>
      <c r="J6" s="11" t="s">
        <v>31</v>
      </c>
      <c r="K6" s="18"/>
      <c r="L6" s="9"/>
      <c r="M6" s="33" t="s">
        <v>3</v>
      </c>
      <c r="N6" s="130"/>
      <c r="O6" s="124"/>
      <c r="P6" s="124"/>
      <c r="Q6" s="43"/>
      <c r="R6" s="155"/>
      <c r="S6" s="43"/>
      <c r="T6" s="43"/>
      <c r="V6" s="38"/>
    </row>
    <row r="7" spans="1:32" s="10" customFormat="1" x14ac:dyDescent="0.3">
      <c r="A7" s="125"/>
      <c r="B7" s="42"/>
      <c r="C7" s="42" t="s">
        <v>33</v>
      </c>
      <c r="D7" s="42"/>
      <c r="E7" s="42"/>
      <c r="F7" s="42"/>
      <c r="G7" s="125"/>
      <c r="H7" s="43"/>
      <c r="I7" s="138"/>
      <c r="J7" s="12" t="s">
        <v>32</v>
      </c>
      <c r="K7" s="46"/>
      <c r="L7" s="11"/>
      <c r="M7" s="33" t="s">
        <v>4</v>
      </c>
      <c r="N7" s="133" t="s">
        <v>5</v>
      </c>
      <c r="O7" s="125"/>
      <c r="P7" s="124"/>
      <c r="Q7" s="43"/>
      <c r="R7" s="155"/>
      <c r="S7" s="43"/>
      <c r="T7" s="43"/>
      <c r="V7" s="38"/>
      <c r="Y7" s="10" t="s">
        <v>29</v>
      </c>
    </row>
    <row r="8" spans="1:32" s="10" customFormat="1" x14ac:dyDescent="0.3">
      <c r="A8" s="126" t="s">
        <v>6</v>
      </c>
      <c r="B8" s="43"/>
      <c r="C8" s="14" t="s">
        <v>7</v>
      </c>
      <c r="D8" s="43"/>
      <c r="E8" s="13" t="s">
        <v>8</v>
      </c>
      <c r="F8" s="43"/>
      <c r="G8" s="126" t="s">
        <v>9</v>
      </c>
      <c r="H8" s="43"/>
      <c r="I8" s="138" t="s">
        <v>10</v>
      </c>
      <c r="J8" s="44"/>
      <c r="K8" s="46" t="s">
        <v>11</v>
      </c>
      <c r="L8" s="11"/>
      <c r="M8" s="34" t="s">
        <v>12</v>
      </c>
      <c r="N8" s="134" t="s">
        <v>13</v>
      </c>
      <c r="O8" s="126" t="s">
        <v>14</v>
      </c>
      <c r="P8" s="126" t="s">
        <v>17</v>
      </c>
      <c r="Q8" s="13" t="s">
        <v>19</v>
      </c>
      <c r="R8" s="156" t="s">
        <v>20</v>
      </c>
      <c r="S8" s="13" t="s">
        <v>21</v>
      </c>
      <c r="T8" s="13" t="s">
        <v>22</v>
      </c>
      <c r="V8" s="39" t="s">
        <v>18</v>
      </c>
      <c r="Y8" s="10" t="s">
        <v>30</v>
      </c>
      <c r="Z8" s="10" t="s">
        <v>40</v>
      </c>
      <c r="AC8" s="39" t="s">
        <v>18</v>
      </c>
    </row>
    <row r="9" spans="1:32" s="10" customFormat="1" ht="18" customHeight="1" x14ac:dyDescent="0.3">
      <c r="A9" s="157" t="s">
        <v>47</v>
      </c>
      <c r="B9" s="43"/>
      <c r="C9" s="158"/>
      <c r="D9" s="43"/>
      <c r="E9" s="159"/>
      <c r="F9" s="43"/>
      <c r="G9" s="157"/>
      <c r="H9" s="43"/>
      <c r="I9" s="160"/>
      <c r="J9" s="44"/>
      <c r="K9" s="161"/>
      <c r="L9" s="11"/>
      <c r="M9" s="162"/>
      <c r="N9" s="134"/>
      <c r="O9" s="157"/>
      <c r="P9" s="157"/>
      <c r="Q9" s="159"/>
      <c r="R9" s="163"/>
      <c r="S9" s="159"/>
      <c r="T9" s="159"/>
      <c r="V9" s="164"/>
      <c r="AC9" s="164"/>
    </row>
    <row r="10" spans="1:32" ht="18.75" customHeight="1" x14ac:dyDescent="0.3">
      <c r="A10" s="27" t="s">
        <v>54</v>
      </c>
      <c r="C10" s="16">
        <v>37165</v>
      </c>
      <c r="E10" s="27" t="s">
        <v>55</v>
      </c>
      <c r="G10" s="27" t="s">
        <v>36</v>
      </c>
      <c r="I10" s="136">
        <v>405000</v>
      </c>
      <c r="J10" s="119"/>
      <c r="K10" s="118"/>
      <c r="M10" s="35">
        <f t="shared" ref="M10:M17" si="0">N10/1000</f>
        <v>4.05</v>
      </c>
      <c r="N10" s="130">
        <v>4050</v>
      </c>
      <c r="O10" s="27" t="s">
        <v>56</v>
      </c>
      <c r="P10" s="132" t="s">
        <v>57</v>
      </c>
      <c r="Q10" s="15" t="s">
        <v>58</v>
      </c>
      <c r="R10" s="154">
        <v>37226</v>
      </c>
      <c r="S10" s="15">
        <v>2.56</v>
      </c>
      <c r="T10" s="15" t="s">
        <v>59</v>
      </c>
      <c r="U10" s="19"/>
      <c r="V10" s="40"/>
      <c r="Z10" s="4">
        <f>I10+K10</f>
        <v>405000</v>
      </c>
      <c r="AA10" s="4">
        <f>N10</f>
        <v>4050</v>
      </c>
      <c r="AB10" s="4">
        <v>1</v>
      </c>
      <c r="AC10" s="40"/>
    </row>
    <row r="11" spans="1:32" ht="18.75" customHeight="1" x14ac:dyDescent="0.3">
      <c r="A11" s="27" t="s">
        <v>60</v>
      </c>
      <c r="C11" s="16">
        <v>37165</v>
      </c>
      <c r="E11" s="27" t="s">
        <v>55</v>
      </c>
      <c r="G11" s="27" t="s">
        <v>36</v>
      </c>
      <c r="J11" s="119"/>
      <c r="K11" s="118">
        <v>1500</v>
      </c>
      <c r="M11" s="35">
        <f>N11/1000</f>
        <v>8.2119999999999997</v>
      </c>
      <c r="N11" s="130">
        <v>8212</v>
      </c>
      <c r="O11" s="27" t="s">
        <v>52</v>
      </c>
      <c r="P11" s="132" t="s">
        <v>61</v>
      </c>
      <c r="Q11" s="15" t="s">
        <v>62</v>
      </c>
      <c r="R11" s="154" t="s">
        <v>63</v>
      </c>
      <c r="S11" s="15">
        <v>2.585</v>
      </c>
      <c r="U11" s="19"/>
      <c r="V11" s="40"/>
      <c r="Z11" s="4">
        <f t="shared" ref="Z11:Z74" si="1">I11+K11</f>
        <v>1500</v>
      </c>
      <c r="AA11" s="4">
        <f t="shared" ref="AA11:AA74" si="2">N11</f>
        <v>8212</v>
      </c>
      <c r="AB11" s="4">
        <v>1</v>
      </c>
      <c r="AC11" s="40"/>
    </row>
    <row r="12" spans="1:32" ht="18.75" customHeight="1" x14ac:dyDescent="0.3">
      <c r="A12" s="27" t="s">
        <v>64</v>
      </c>
      <c r="C12" s="16">
        <v>37166</v>
      </c>
      <c r="E12" s="4" t="s">
        <v>65</v>
      </c>
      <c r="G12" s="27" t="s">
        <v>36</v>
      </c>
      <c r="J12" s="119"/>
      <c r="K12" s="118">
        <v>2000000</v>
      </c>
      <c r="M12" s="35">
        <f t="shared" si="0"/>
        <v>70</v>
      </c>
      <c r="N12" s="130">
        <v>70000</v>
      </c>
      <c r="O12" s="27" t="s">
        <v>56</v>
      </c>
      <c r="P12" s="132" t="s">
        <v>57</v>
      </c>
      <c r="Q12" s="15" t="s">
        <v>19</v>
      </c>
      <c r="R12" s="154" t="s">
        <v>66</v>
      </c>
      <c r="T12" s="15" t="s">
        <v>59</v>
      </c>
      <c r="U12" s="19"/>
      <c r="V12" s="40"/>
      <c r="Z12" s="4">
        <f t="shared" si="1"/>
        <v>2000000</v>
      </c>
      <c r="AA12" s="4">
        <f t="shared" si="2"/>
        <v>70000</v>
      </c>
      <c r="AB12" s="4">
        <v>1</v>
      </c>
      <c r="AC12" s="40"/>
    </row>
    <row r="13" spans="1:32" s="15" customFormat="1" ht="18" customHeight="1" x14ac:dyDescent="0.25">
      <c r="A13" s="129" t="s">
        <v>67</v>
      </c>
      <c r="B13" s="4"/>
      <c r="C13" s="16">
        <v>37167</v>
      </c>
      <c r="D13" s="4"/>
      <c r="E13" s="27" t="s">
        <v>55</v>
      </c>
      <c r="F13" s="4"/>
      <c r="G13" s="27" t="s">
        <v>36</v>
      </c>
      <c r="I13" s="136"/>
      <c r="J13" s="199"/>
      <c r="K13" s="212">
        <f>2905*31</f>
        <v>90055</v>
      </c>
      <c r="L13" s="8"/>
      <c r="M13" s="35">
        <f t="shared" si="0"/>
        <v>1.3450799999999998</v>
      </c>
      <c r="N13" s="203">
        <v>1345.08</v>
      </c>
      <c r="O13" s="27" t="s">
        <v>56</v>
      </c>
      <c r="P13" s="132" t="s">
        <v>61</v>
      </c>
      <c r="Q13" s="15" t="s">
        <v>62</v>
      </c>
      <c r="R13" s="207" t="s">
        <v>68</v>
      </c>
      <c r="S13" s="15">
        <v>2.73</v>
      </c>
      <c r="T13" s="15" t="s">
        <v>59</v>
      </c>
      <c r="U13" s="200"/>
      <c r="V13" s="153"/>
      <c r="W13" s="198"/>
      <c r="X13" s="201"/>
      <c r="Z13" s="4">
        <f t="shared" si="1"/>
        <v>90055</v>
      </c>
      <c r="AA13" s="4">
        <f t="shared" si="2"/>
        <v>1345.08</v>
      </c>
      <c r="AB13" s="4">
        <v>1</v>
      </c>
      <c r="AD13" s="202"/>
    </row>
    <row r="14" spans="1:32" s="15" customFormat="1" ht="18" customHeight="1" x14ac:dyDescent="0.25">
      <c r="A14" s="129" t="s">
        <v>69</v>
      </c>
      <c r="B14" s="4"/>
      <c r="C14" s="16">
        <v>37168</v>
      </c>
      <c r="D14" s="4"/>
      <c r="E14" s="27" t="s">
        <v>78</v>
      </c>
      <c r="F14" s="4"/>
      <c r="G14" s="27" t="s">
        <v>36</v>
      </c>
      <c r="I14" s="136">
        <v>10000</v>
      </c>
      <c r="J14" s="199"/>
      <c r="K14" s="136"/>
      <c r="L14" s="8"/>
      <c r="M14" s="35">
        <f t="shared" si="0"/>
        <v>0</v>
      </c>
      <c r="N14" s="203">
        <v>0</v>
      </c>
      <c r="O14" s="27" t="s">
        <v>34</v>
      </c>
      <c r="P14" s="132" t="s">
        <v>70</v>
      </c>
      <c r="Q14" s="15" t="s">
        <v>58</v>
      </c>
      <c r="R14" s="208" t="s">
        <v>71</v>
      </c>
      <c r="S14" s="15">
        <v>-8.5000000000000006E-2</v>
      </c>
      <c r="T14" s="15" t="s">
        <v>72</v>
      </c>
      <c r="U14" s="200"/>
      <c r="V14" s="153"/>
      <c r="W14" s="198"/>
      <c r="X14" s="201"/>
      <c r="Z14" s="4">
        <f t="shared" si="1"/>
        <v>10000</v>
      </c>
      <c r="AA14" s="4">
        <f t="shared" si="2"/>
        <v>0</v>
      </c>
      <c r="AB14" s="4">
        <v>1</v>
      </c>
      <c r="AD14" s="202"/>
    </row>
    <row r="15" spans="1:32" ht="18" customHeight="1" x14ac:dyDescent="0.3">
      <c r="A15" s="27" t="s">
        <v>73</v>
      </c>
      <c r="C15" s="16">
        <v>37168</v>
      </c>
      <c r="E15" s="4" t="s">
        <v>74</v>
      </c>
      <c r="G15" s="27" t="s">
        <v>36</v>
      </c>
      <c r="J15" s="119"/>
      <c r="K15" s="118">
        <v>5475000</v>
      </c>
      <c r="M15" s="35">
        <f t="shared" si="0"/>
        <v>0</v>
      </c>
      <c r="N15" s="130">
        <v>0</v>
      </c>
      <c r="O15" s="27" t="s">
        <v>34</v>
      </c>
      <c r="P15" s="132" t="s">
        <v>70</v>
      </c>
      <c r="Q15" s="15" t="s">
        <v>75</v>
      </c>
      <c r="R15" s="154" t="s">
        <v>76</v>
      </c>
      <c r="S15" s="15">
        <v>-0.12</v>
      </c>
      <c r="T15" s="15" t="s">
        <v>77</v>
      </c>
      <c r="U15" s="19"/>
      <c r="V15" s="40"/>
      <c r="Z15" s="4">
        <f t="shared" si="1"/>
        <v>5475000</v>
      </c>
      <c r="AA15" s="4">
        <f t="shared" si="2"/>
        <v>0</v>
      </c>
      <c r="AB15" s="4">
        <v>1</v>
      </c>
      <c r="AC15" s="40"/>
    </row>
    <row r="16" spans="1:32" ht="18" customHeight="1" x14ac:dyDescent="0.3">
      <c r="A16" s="27" t="s">
        <v>81</v>
      </c>
      <c r="C16" s="16">
        <v>37168</v>
      </c>
      <c r="E16" s="4" t="s">
        <v>79</v>
      </c>
      <c r="G16" s="27" t="s">
        <v>36</v>
      </c>
      <c r="I16" s="136">
        <f>20000*61</f>
        <v>1220000</v>
      </c>
      <c r="J16" s="119"/>
      <c r="K16" s="118"/>
      <c r="M16" s="35">
        <f t="shared" si="0"/>
        <v>11.845000000000001</v>
      </c>
      <c r="N16" s="130">
        <v>11845</v>
      </c>
      <c r="O16" s="27" t="s">
        <v>56</v>
      </c>
      <c r="P16" s="132" t="s">
        <v>61</v>
      </c>
      <c r="Q16" s="15" t="s">
        <v>58</v>
      </c>
      <c r="R16" s="154" t="s">
        <v>80</v>
      </c>
      <c r="S16" s="15">
        <v>3.26</v>
      </c>
      <c r="U16" s="19"/>
      <c r="V16" s="40"/>
      <c r="Z16" s="4">
        <f t="shared" si="1"/>
        <v>1220000</v>
      </c>
      <c r="AA16" s="4">
        <f t="shared" si="2"/>
        <v>11845</v>
      </c>
      <c r="AB16" s="4">
        <v>1</v>
      </c>
      <c r="AC16" s="40"/>
    </row>
    <row r="17" spans="1:29" ht="18" customHeight="1" x14ac:dyDescent="0.3">
      <c r="A17" s="27" t="s">
        <v>95</v>
      </c>
      <c r="C17" s="16">
        <v>37169</v>
      </c>
      <c r="E17" s="4" t="s">
        <v>55</v>
      </c>
      <c r="G17" s="27" t="s">
        <v>36</v>
      </c>
      <c r="J17" s="119"/>
      <c r="K17" s="118">
        <v>29000</v>
      </c>
      <c r="M17" s="35">
        <f t="shared" si="0"/>
        <v>0.28885</v>
      </c>
      <c r="N17" s="130">
        <v>288.85000000000002</v>
      </c>
      <c r="O17" s="27" t="s">
        <v>56</v>
      </c>
      <c r="P17" s="132" t="s">
        <v>82</v>
      </c>
      <c r="Q17" s="15" t="s">
        <v>62</v>
      </c>
      <c r="R17" s="154" t="s">
        <v>68</v>
      </c>
      <c r="S17" s="15">
        <v>2.7025000000000001</v>
      </c>
      <c r="T17" s="15" t="s">
        <v>59</v>
      </c>
      <c r="U17" s="19"/>
      <c r="V17" s="40"/>
      <c r="Z17" s="4">
        <f t="shared" si="1"/>
        <v>29000</v>
      </c>
      <c r="AA17" s="4">
        <f t="shared" si="2"/>
        <v>288.85000000000002</v>
      </c>
      <c r="AB17" s="4">
        <v>1</v>
      </c>
      <c r="AC17" s="40"/>
    </row>
    <row r="18" spans="1:29" ht="18" customHeight="1" x14ac:dyDescent="0.3">
      <c r="A18" s="27" t="s">
        <v>96</v>
      </c>
      <c r="C18" s="16">
        <v>37169</v>
      </c>
      <c r="E18" s="4" t="s">
        <v>55</v>
      </c>
      <c r="G18" s="27" t="s">
        <v>36</v>
      </c>
      <c r="J18" s="119"/>
      <c r="K18" s="118">
        <v>87000</v>
      </c>
      <c r="M18" s="35">
        <f t="shared" ref="M18:M25" si="3">N18/1000</f>
        <v>0.86654999999999993</v>
      </c>
      <c r="N18" s="130">
        <v>866.55</v>
      </c>
      <c r="O18" s="27" t="s">
        <v>56</v>
      </c>
      <c r="P18" s="132" t="s">
        <v>82</v>
      </c>
      <c r="Q18" s="15" t="s">
        <v>75</v>
      </c>
      <c r="R18" s="154" t="s">
        <v>68</v>
      </c>
      <c r="S18" s="15">
        <v>2.7324999999999999</v>
      </c>
      <c r="T18" s="15" t="s">
        <v>59</v>
      </c>
      <c r="U18" s="19"/>
      <c r="V18" s="40"/>
      <c r="Z18" s="4">
        <f t="shared" si="1"/>
        <v>87000</v>
      </c>
      <c r="AA18" s="4">
        <f t="shared" si="2"/>
        <v>866.55</v>
      </c>
      <c r="AB18" s="4">
        <v>1</v>
      </c>
      <c r="AC18" s="40"/>
    </row>
    <row r="19" spans="1:29" ht="18" customHeight="1" x14ac:dyDescent="0.3">
      <c r="A19" s="27" t="s">
        <v>85</v>
      </c>
      <c r="C19" s="16">
        <v>37172</v>
      </c>
      <c r="E19" s="4" t="s">
        <v>55</v>
      </c>
      <c r="G19" s="27" t="s">
        <v>36</v>
      </c>
      <c r="J19" s="119"/>
      <c r="K19" s="118">
        <v>24000</v>
      </c>
      <c r="M19" s="35">
        <f t="shared" si="3"/>
        <v>0.23910000000000001</v>
      </c>
      <c r="N19" s="130">
        <v>239.1</v>
      </c>
      <c r="O19" s="27" t="s">
        <v>56</v>
      </c>
      <c r="P19" s="132" t="s">
        <v>82</v>
      </c>
      <c r="Q19" s="15" t="s">
        <v>62</v>
      </c>
      <c r="R19" s="154" t="s">
        <v>68</v>
      </c>
      <c r="S19" s="15">
        <v>2.6475</v>
      </c>
      <c r="T19" s="15" t="s">
        <v>59</v>
      </c>
      <c r="U19" s="19"/>
      <c r="V19" s="40"/>
      <c r="Z19" s="4">
        <f t="shared" si="1"/>
        <v>24000</v>
      </c>
      <c r="AA19" s="4">
        <f t="shared" si="2"/>
        <v>239.1</v>
      </c>
      <c r="AB19" s="4">
        <v>1</v>
      </c>
      <c r="AC19" s="40"/>
    </row>
    <row r="20" spans="1:29" s="144" customFormat="1" ht="18" customHeight="1" x14ac:dyDescent="0.3">
      <c r="A20" s="143" t="s">
        <v>89</v>
      </c>
      <c r="C20" s="145">
        <v>37173</v>
      </c>
      <c r="E20" s="144" t="s">
        <v>86</v>
      </c>
      <c r="G20" s="27" t="s">
        <v>36</v>
      </c>
      <c r="H20" s="146"/>
      <c r="I20" s="147">
        <v>229582</v>
      </c>
      <c r="J20" s="148"/>
      <c r="K20" s="148"/>
      <c r="L20" s="149"/>
      <c r="M20" s="35">
        <f t="shared" si="3"/>
        <v>68.873999999999995</v>
      </c>
      <c r="N20" s="150">
        <v>68874</v>
      </c>
      <c r="O20" s="27" t="s">
        <v>48</v>
      </c>
      <c r="P20" s="151" t="s">
        <v>57</v>
      </c>
      <c r="Q20" s="45" t="s">
        <v>87</v>
      </c>
      <c r="R20" s="154">
        <v>37165</v>
      </c>
      <c r="S20" s="45">
        <v>0.3</v>
      </c>
      <c r="T20" s="45" t="s">
        <v>88</v>
      </c>
      <c r="V20" s="152"/>
      <c r="Z20" s="4">
        <f t="shared" si="1"/>
        <v>229582</v>
      </c>
      <c r="AA20" s="4">
        <f t="shared" si="2"/>
        <v>68874</v>
      </c>
      <c r="AB20" s="4">
        <v>1</v>
      </c>
      <c r="AC20" s="153"/>
    </row>
    <row r="21" spans="1:29" s="144" customFormat="1" ht="18" customHeight="1" x14ac:dyDescent="0.3">
      <c r="A21" s="143" t="s">
        <v>90</v>
      </c>
      <c r="C21" s="145">
        <v>37173</v>
      </c>
      <c r="E21" s="144" t="s">
        <v>91</v>
      </c>
      <c r="G21" s="27" t="s">
        <v>36</v>
      </c>
      <c r="H21" s="146"/>
      <c r="I21" s="147"/>
      <c r="J21" s="148"/>
      <c r="K21" s="148">
        <v>300000</v>
      </c>
      <c r="L21" s="149"/>
      <c r="M21" s="35">
        <f t="shared" si="3"/>
        <v>0</v>
      </c>
      <c r="N21" s="150">
        <v>0</v>
      </c>
      <c r="O21" s="27" t="s">
        <v>92</v>
      </c>
      <c r="P21" s="151" t="s">
        <v>93</v>
      </c>
      <c r="Q21" s="45" t="s">
        <v>75</v>
      </c>
      <c r="R21" s="154">
        <v>37257</v>
      </c>
      <c r="S21" s="45">
        <v>-8.5000000000000006E-2</v>
      </c>
      <c r="T21" s="45" t="s">
        <v>94</v>
      </c>
      <c r="V21" s="152"/>
      <c r="Z21" s="4">
        <f t="shared" si="1"/>
        <v>300000</v>
      </c>
      <c r="AA21" s="4">
        <f t="shared" si="2"/>
        <v>0</v>
      </c>
      <c r="AB21" s="4">
        <v>1</v>
      </c>
      <c r="AC21" s="153"/>
    </row>
    <row r="22" spans="1:29" s="144" customFormat="1" ht="18" customHeight="1" x14ac:dyDescent="0.3">
      <c r="A22" s="143" t="s">
        <v>97</v>
      </c>
      <c r="C22" s="145">
        <v>37173</v>
      </c>
      <c r="E22" s="144" t="s">
        <v>55</v>
      </c>
      <c r="G22" s="27" t="s">
        <v>36</v>
      </c>
      <c r="H22" s="146"/>
      <c r="I22" s="147"/>
      <c r="J22" s="148"/>
      <c r="K22" s="148">
        <v>15000</v>
      </c>
      <c r="L22" s="149"/>
      <c r="M22" s="35">
        <f>N22/1000</f>
        <v>0.2989</v>
      </c>
      <c r="N22" s="150">
        <v>298.89999999999998</v>
      </c>
      <c r="O22" s="27" t="s">
        <v>56</v>
      </c>
      <c r="P22" s="151" t="s">
        <v>82</v>
      </c>
      <c r="Q22" s="45" t="s">
        <v>62</v>
      </c>
      <c r="R22" s="154" t="s">
        <v>68</v>
      </c>
      <c r="S22" s="45">
        <v>2.71</v>
      </c>
      <c r="T22" s="45" t="s">
        <v>59</v>
      </c>
      <c r="V22" s="152"/>
      <c r="Z22" s="4">
        <f t="shared" si="1"/>
        <v>15000</v>
      </c>
      <c r="AA22" s="4">
        <f t="shared" si="2"/>
        <v>298.89999999999998</v>
      </c>
      <c r="AB22" s="4">
        <v>1</v>
      </c>
      <c r="AC22" s="153"/>
    </row>
    <row r="23" spans="1:29" s="144" customFormat="1" ht="18" customHeight="1" x14ac:dyDescent="0.3">
      <c r="A23" s="143">
        <v>1095714</v>
      </c>
      <c r="C23" s="145">
        <v>37174</v>
      </c>
      <c r="E23" s="144" t="s">
        <v>98</v>
      </c>
      <c r="G23" s="27" t="s">
        <v>36</v>
      </c>
      <c r="H23" s="146"/>
      <c r="I23" s="147">
        <v>1555149</v>
      </c>
      <c r="J23" s="148"/>
      <c r="K23" s="148"/>
      <c r="L23" s="149"/>
      <c r="M23" s="35">
        <f t="shared" si="3"/>
        <v>0</v>
      </c>
      <c r="N23" s="150">
        <v>0</v>
      </c>
      <c r="O23" s="27" t="s">
        <v>48</v>
      </c>
      <c r="P23" s="151" t="s">
        <v>99</v>
      </c>
      <c r="Q23" s="45" t="s">
        <v>87</v>
      </c>
      <c r="R23" s="154" t="s">
        <v>100</v>
      </c>
      <c r="S23" s="45">
        <v>0.03</v>
      </c>
      <c r="T23" s="45" t="s">
        <v>101</v>
      </c>
      <c r="V23" s="152"/>
      <c r="Z23" s="4">
        <f t="shared" si="1"/>
        <v>1555149</v>
      </c>
      <c r="AA23" s="4">
        <f t="shared" si="2"/>
        <v>0</v>
      </c>
      <c r="AB23" s="4">
        <v>1</v>
      </c>
      <c r="AC23" s="153"/>
    </row>
    <row r="24" spans="1:29" s="144" customFormat="1" ht="18" customHeight="1" x14ac:dyDescent="0.3">
      <c r="A24" s="143" t="s">
        <v>102</v>
      </c>
      <c r="C24" s="145">
        <v>37174</v>
      </c>
      <c r="E24" s="144" t="s">
        <v>98</v>
      </c>
      <c r="G24" s="27" t="s">
        <v>36</v>
      </c>
      <c r="H24" s="146"/>
      <c r="I24" s="147">
        <v>120000</v>
      </c>
      <c r="J24" s="148"/>
      <c r="K24" s="148"/>
      <c r="L24" s="149"/>
      <c r="M24" s="35">
        <f t="shared" si="3"/>
        <v>0.6</v>
      </c>
      <c r="N24" s="150">
        <v>600</v>
      </c>
      <c r="O24" s="27" t="s">
        <v>48</v>
      </c>
      <c r="P24" s="151" t="s">
        <v>70</v>
      </c>
      <c r="Q24" s="45" t="s">
        <v>87</v>
      </c>
      <c r="R24" s="154" t="s">
        <v>103</v>
      </c>
      <c r="S24" s="45">
        <v>-0.1</v>
      </c>
      <c r="T24" s="45" t="s">
        <v>77</v>
      </c>
      <c r="V24" s="152"/>
      <c r="Z24" s="4">
        <f t="shared" si="1"/>
        <v>120000</v>
      </c>
      <c r="AA24" s="4">
        <f t="shared" si="2"/>
        <v>600</v>
      </c>
      <c r="AB24" s="4">
        <v>1</v>
      </c>
      <c r="AC24" s="153"/>
    </row>
    <row r="25" spans="1:29" s="144" customFormat="1" ht="18" customHeight="1" x14ac:dyDescent="0.3">
      <c r="A25" s="143">
        <v>1097992</v>
      </c>
      <c r="C25" s="145">
        <v>37174</v>
      </c>
      <c r="E25" s="144" t="s">
        <v>104</v>
      </c>
      <c r="G25" s="27" t="s">
        <v>36</v>
      </c>
      <c r="H25" s="146"/>
      <c r="I25" s="147">
        <v>310000</v>
      </c>
      <c r="J25" s="148"/>
      <c r="K25" s="148"/>
      <c r="L25" s="149"/>
      <c r="M25" s="35">
        <f t="shared" si="3"/>
        <v>3.1</v>
      </c>
      <c r="N25" s="150">
        <v>3100</v>
      </c>
      <c r="O25" s="27" t="s">
        <v>105</v>
      </c>
      <c r="P25" s="151" t="s">
        <v>106</v>
      </c>
      <c r="Q25" s="45" t="s">
        <v>87</v>
      </c>
      <c r="R25" s="154" t="s">
        <v>107</v>
      </c>
      <c r="S25" s="45">
        <v>2.08</v>
      </c>
      <c r="T25" s="45" t="s">
        <v>108</v>
      </c>
      <c r="V25" s="152"/>
      <c r="Z25" s="4">
        <f t="shared" si="1"/>
        <v>310000</v>
      </c>
      <c r="AA25" s="4">
        <f t="shared" si="2"/>
        <v>3100</v>
      </c>
      <c r="AB25" s="4">
        <v>1</v>
      </c>
      <c r="AC25" s="153"/>
    </row>
    <row r="26" spans="1:29" s="15" customFormat="1" ht="18" customHeight="1" x14ac:dyDescent="0.3">
      <c r="A26" s="27" t="s">
        <v>109</v>
      </c>
      <c r="B26" s="4"/>
      <c r="C26" s="20">
        <v>37174</v>
      </c>
      <c r="D26" s="4"/>
      <c r="E26" s="27" t="s">
        <v>104</v>
      </c>
      <c r="F26" s="4"/>
      <c r="G26" s="27" t="s">
        <v>36</v>
      </c>
      <c r="H26"/>
      <c r="I26" s="211">
        <v>310000</v>
      </c>
      <c r="J26" s="118"/>
      <c r="L26" s="8"/>
      <c r="M26" s="35">
        <f t="shared" ref="M26:M36" si="4">N26/1000</f>
        <v>7.75</v>
      </c>
      <c r="N26" s="130">
        <v>7750</v>
      </c>
      <c r="O26" s="27" t="s">
        <v>56</v>
      </c>
      <c r="P26" s="27" t="s">
        <v>57</v>
      </c>
      <c r="Q26" s="15" t="s">
        <v>62</v>
      </c>
      <c r="R26" s="154">
        <v>37257</v>
      </c>
      <c r="S26" s="15">
        <v>2.9</v>
      </c>
      <c r="T26" s="15" t="s">
        <v>110</v>
      </c>
      <c r="U26" s="45"/>
      <c r="V26" s="40"/>
      <c r="Z26" s="4">
        <f t="shared" si="1"/>
        <v>310000</v>
      </c>
      <c r="AA26" s="4">
        <f t="shared" si="2"/>
        <v>7750</v>
      </c>
      <c r="AB26" s="4">
        <v>1</v>
      </c>
      <c r="AC26" s="153"/>
    </row>
    <row r="27" spans="1:29" s="15" customFormat="1" ht="18" customHeight="1" x14ac:dyDescent="0.3">
      <c r="A27" s="27" t="s">
        <v>111</v>
      </c>
      <c r="B27" s="4"/>
      <c r="C27" s="20">
        <v>37174</v>
      </c>
      <c r="D27" s="4"/>
      <c r="E27" s="27" t="s">
        <v>112</v>
      </c>
      <c r="F27" s="4"/>
      <c r="G27" s="27" t="s">
        <v>36</v>
      </c>
      <c r="H27"/>
      <c r="I27" s="211"/>
      <c r="J27" s="118"/>
      <c r="K27" s="15">
        <v>40000</v>
      </c>
      <c r="L27" s="8"/>
      <c r="M27" s="35">
        <f>N27/1000</f>
        <v>0.19885</v>
      </c>
      <c r="N27" s="130">
        <v>198.85</v>
      </c>
      <c r="O27" s="27" t="s">
        <v>113</v>
      </c>
      <c r="P27" s="27" t="s">
        <v>82</v>
      </c>
      <c r="Q27" s="15" t="s">
        <v>75</v>
      </c>
      <c r="R27" s="154" t="s">
        <v>114</v>
      </c>
      <c r="S27" s="15" t="s">
        <v>76</v>
      </c>
      <c r="T27" s="15" t="s">
        <v>115</v>
      </c>
      <c r="U27" s="45"/>
      <c r="V27" s="40"/>
      <c r="Z27" s="4">
        <f t="shared" si="1"/>
        <v>40000</v>
      </c>
      <c r="AA27" s="4">
        <f t="shared" si="2"/>
        <v>198.85</v>
      </c>
      <c r="AB27" s="4">
        <v>1</v>
      </c>
      <c r="AC27" s="153"/>
    </row>
    <row r="28" spans="1:29" s="15" customFormat="1" ht="20.25" customHeight="1" x14ac:dyDescent="0.3">
      <c r="A28" s="27" t="s">
        <v>111</v>
      </c>
      <c r="B28" s="4"/>
      <c r="C28" s="20">
        <v>37175</v>
      </c>
      <c r="D28" s="4"/>
      <c r="E28" s="27" t="s">
        <v>112</v>
      </c>
      <c r="F28" s="4"/>
      <c r="G28" s="27" t="s">
        <v>36</v>
      </c>
      <c r="H28"/>
      <c r="I28" s="139"/>
      <c r="J28" s="118"/>
      <c r="K28" s="118">
        <v>40000</v>
      </c>
      <c r="L28" s="8"/>
      <c r="M28" s="35">
        <f t="shared" si="4"/>
        <v>-0.19885</v>
      </c>
      <c r="N28" s="130">
        <v>-198.85</v>
      </c>
      <c r="O28" s="27" t="s">
        <v>113</v>
      </c>
      <c r="P28" s="27" t="s">
        <v>82</v>
      </c>
      <c r="Q28" s="15" t="s">
        <v>75</v>
      </c>
      <c r="R28" s="154" t="s">
        <v>116</v>
      </c>
      <c r="S28" s="15" t="s">
        <v>76</v>
      </c>
      <c r="T28" s="15" t="s">
        <v>115</v>
      </c>
      <c r="U28" s="45"/>
      <c r="V28" s="40"/>
      <c r="Z28" s="4">
        <f t="shared" si="1"/>
        <v>40000</v>
      </c>
      <c r="AA28" s="4">
        <f t="shared" si="2"/>
        <v>-198.85</v>
      </c>
      <c r="AB28" s="4">
        <v>1</v>
      </c>
      <c r="AC28" s="153"/>
    </row>
    <row r="29" spans="1:29" s="15" customFormat="1" ht="20.25" customHeight="1" x14ac:dyDescent="0.3">
      <c r="A29" s="27" t="s">
        <v>141</v>
      </c>
      <c r="B29" s="4"/>
      <c r="C29" s="20">
        <v>37175</v>
      </c>
      <c r="D29" s="4"/>
      <c r="E29" s="27" t="s">
        <v>117</v>
      </c>
      <c r="F29" s="4"/>
      <c r="G29" s="27" t="s">
        <v>36</v>
      </c>
      <c r="H29"/>
      <c r="I29" s="139"/>
      <c r="J29" s="118"/>
      <c r="K29" s="118">
        <v>150000</v>
      </c>
      <c r="L29" s="8"/>
      <c r="M29" s="35">
        <f t="shared" si="4"/>
        <v>0</v>
      </c>
      <c r="N29" s="130">
        <v>0</v>
      </c>
      <c r="O29" s="27" t="s">
        <v>48</v>
      </c>
      <c r="P29" s="27" t="s">
        <v>119</v>
      </c>
      <c r="Q29" s="15" t="s">
        <v>62</v>
      </c>
      <c r="R29" s="154">
        <v>37196</v>
      </c>
      <c r="S29" s="15">
        <v>2.415</v>
      </c>
      <c r="T29" s="15" t="s">
        <v>118</v>
      </c>
      <c r="U29" s="45"/>
      <c r="V29" s="40"/>
      <c r="Z29" s="4">
        <f t="shared" si="1"/>
        <v>150000</v>
      </c>
      <c r="AA29" s="4">
        <f t="shared" si="2"/>
        <v>0</v>
      </c>
      <c r="AB29" s="4">
        <v>1</v>
      </c>
      <c r="AC29" s="153"/>
    </row>
    <row r="30" spans="1:29" s="15" customFormat="1" ht="18" customHeight="1" x14ac:dyDescent="0.3">
      <c r="A30" s="27" t="s">
        <v>120</v>
      </c>
      <c r="B30" s="4"/>
      <c r="C30" s="20">
        <v>37175</v>
      </c>
      <c r="D30" s="4"/>
      <c r="E30" s="27" t="s">
        <v>104</v>
      </c>
      <c r="F30" s="4"/>
      <c r="G30" s="27" t="s">
        <v>36</v>
      </c>
      <c r="H30"/>
      <c r="I30" s="139">
        <v>150000</v>
      </c>
      <c r="J30" s="118"/>
      <c r="K30" s="118"/>
      <c r="L30" s="8"/>
      <c r="M30" s="35">
        <f t="shared" si="4"/>
        <v>2.25</v>
      </c>
      <c r="N30" s="130">
        <v>2250</v>
      </c>
      <c r="O30" s="27" t="s">
        <v>52</v>
      </c>
      <c r="P30" s="27" t="s">
        <v>121</v>
      </c>
      <c r="Q30" s="15" t="s">
        <v>87</v>
      </c>
      <c r="R30" s="206" t="s">
        <v>122</v>
      </c>
      <c r="S30" s="15">
        <v>2.5150000000000001</v>
      </c>
      <c r="T30" s="15" t="s">
        <v>123</v>
      </c>
      <c r="U30" s="45"/>
      <c r="V30" s="40"/>
      <c r="Z30" s="4">
        <f t="shared" si="1"/>
        <v>150000</v>
      </c>
      <c r="AA30" s="4">
        <f t="shared" si="2"/>
        <v>2250</v>
      </c>
      <c r="AB30" s="4">
        <v>1</v>
      </c>
      <c r="AC30" s="153"/>
    </row>
    <row r="31" spans="1:29" s="15" customFormat="1" ht="18" customHeight="1" x14ac:dyDescent="0.3">
      <c r="A31" s="27" t="s">
        <v>124</v>
      </c>
      <c r="B31" s="4"/>
      <c r="C31" s="20">
        <v>37175</v>
      </c>
      <c r="D31" s="4"/>
      <c r="E31" s="27" t="s">
        <v>104</v>
      </c>
      <c r="F31" s="4"/>
      <c r="G31" s="27" t="s">
        <v>36</v>
      </c>
      <c r="H31"/>
      <c r="I31" s="139">
        <v>1845000</v>
      </c>
      <c r="J31" s="118"/>
      <c r="K31" s="118"/>
      <c r="L31" s="8"/>
      <c r="M31" s="35">
        <f t="shared" si="4"/>
        <v>27.375</v>
      </c>
      <c r="N31" s="130">
        <v>27375</v>
      </c>
      <c r="O31" s="27" t="s">
        <v>52</v>
      </c>
      <c r="P31" s="27" t="s">
        <v>57</v>
      </c>
      <c r="Q31" s="15" t="s">
        <v>58</v>
      </c>
      <c r="R31" s="206" t="s">
        <v>125</v>
      </c>
      <c r="S31" s="15">
        <v>2.9649999999999999</v>
      </c>
      <c r="T31" s="15" t="s">
        <v>110</v>
      </c>
      <c r="U31" s="45"/>
      <c r="V31" s="40"/>
      <c r="Z31" s="4">
        <f t="shared" si="1"/>
        <v>1845000</v>
      </c>
      <c r="AA31" s="4">
        <f t="shared" si="2"/>
        <v>27375</v>
      </c>
      <c r="AB31" s="4">
        <v>1</v>
      </c>
      <c r="AC31" s="153"/>
    </row>
    <row r="32" spans="1:29" s="15" customFormat="1" ht="18" customHeight="1" x14ac:dyDescent="0.3">
      <c r="A32" s="27" t="s">
        <v>126</v>
      </c>
      <c r="B32" s="4"/>
      <c r="C32" s="20">
        <v>37175</v>
      </c>
      <c r="D32" s="4"/>
      <c r="E32" s="27" t="s">
        <v>79</v>
      </c>
      <c r="F32" s="4"/>
      <c r="G32" s="27" t="s">
        <v>36</v>
      </c>
      <c r="H32"/>
      <c r="I32" s="139">
        <v>10000</v>
      </c>
      <c r="J32" s="118"/>
      <c r="K32" s="118"/>
      <c r="L32" s="8"/>
      <c r="M32" s="35">
        <v>8.9</v>
      </c>
      <c r="N32" s="130">
        <v>8895</v>
      </c>
      <c r="O32" s="27" t="s">
        <v>56</v>
      </c>
      <c r="P32" s="27" t="s">
        <v>61</v>
      </c>
      <c r="Q32" s="15" t="s">
        <v>58</v>
      </c>
      <c r="R32" s="154" t="s">
        <v>80</v>
      </c>
      <c r="S32" s="15">
        <v>2.2850000000000001</v>
      </c>
      <c r="U32" s="45"/>
      <c r="V32" s="40"/>
      <c r="Z32" s="4">
        <f t="shared" si="1"/>
        <v>10000</v>
      </c>
      <c r="AA32" s="4">
        <f t="shared" si="2"/>
        <v>8895</v>
      </c>
      <c r="AB32" s="4">
        <v>1</v>
      </c>
      <c r="AC32" s="153"/>
    </row>
    <row r="33" spans="1:29" s="15" customFormat="1" ht="18" customHeight="1" x14ac:dyDescent="0.3">
      <c r="A33" s="27" t="s">
        <v>127</v>
      </c>
      <c r="B33" s="4"/>
      <c r="C33" s="20">
        <v>37175</v>
      </c>
      <c r="D33" s="4"/>
      <c r="E33" s="27" t="s">
        <v>140</v>
      </c>
      <c r="F33" s="4"/>
      <c r="G33" s="27" t="s">
        <v>36</v>
      </c>
      <c r="H33"/>
      <c r="I33" s="139">
        <v>27200</v>
      </c>
      <c r="J33" s="118"/>
      <c r="K33" s="118"/>
      <c r="L33" s="8"/>
      <c r="M33" s="35">
        <f t="shared" si="4"/>
        <v>1.36</v>
      </c>
      <c r="N33" s="130">
        <v>1360</v>
      </c>
      <c r="O33" s="27" t="s">
        <v>34</v>
      </c>
      <c r="P33" s="27" t="s">
        <v>61</v>
      </c>
      <c r="Q33" s="15" t="s">
        <v>58</v>
      </c>
      <c r="R33" s="154" t="s">
        <v>63</v>
      </c>
      <c r="S33" s="15">
        <v>2.8450000000000002</v>
      </c>
      <c r="U33" s="45"/>
      <c r="V33" s="40"/>
      <c r="Z33" s="4">
        <f t="shared" si="1"/>
        <v>27200</v>
      </c>
      <c r="AA33" s="4">
        <f t="shared" si="2"/>
        <v>1360</v>
      </c>
      <c r="AB33" s="4">
        <v>1</v>
      </c>
      <c r="AC33" s="153"/>
    </row>
    <row r="34" spans="1:29" s="15" customFormat="1" ht="18" customHeight="1" x14ac:dyDescent="0.3">
      <c r="A34" s="27" t="s">
        <v>128</v>
      </c>
      <c r="B34" s="4"/>
      <c r="C34" s="20">
        <v>37176</v>
      </c>
      <c r="D34" s="4"/>
      <c r="E34" s="27" t="s">
        <v>55</v>
      </c>
      <c r="F34" s="4"/>
      <c r="G34" s="27" t="s">
        <v>36</v>
      </c>
      <c r="H34"/>
      <c r="I34" s="139">
        <f>5443*31</f>
        <v>168733</v>
      </c>
      <c r="J34" s="118"/>
      <c r="K34" s="118"/>
      <c r="L34" s="8"/>
      <c r="M34" s="35">
        <f t="shared" si="4"/>
        <v>0</v>
      </c>
      <c r="N34" s="130">
        <v>0</v>
      </c>
      <c r="O34" s="27" t="s">
        <v>56</v>
      </c>
      <c r="P34" s="27" t="s">
        <v>61</v>
      </c>
      <c r="Q34" s="15" t="s">
        <v>58</v>
      </c>
      <c r="R34" s="154">
        <v>37226</v>
      </c>
      <c r="S34" s="15">
        <v>2.8224999999999998</v>
      </c>
      <c r="U34" s="45"/>
      <c r="V34" s="40"/>
      <c r="Z34" s="4">
        <f t="shared" si="1"/>
        <v>168733</v>
      </c>
      <c r="AA34" s="4">
        <f t="shared" si="2"/>
        <v>0</v>
      </c>
      <c r="AB34" s="4">
        <v>1</v>
      </c>
      <c r="AC34" s="153"/>
    </row>
    <row r="35" spans="1:29" s="15" customFormat="1" ht="18" customHeight="1" x14ac:dyDescent="0.3">
      <c r="A35" s="27" t="s">
        <v>129</v>
      </c>
      <c r="B35" s="4"/>
      <c r="C35" s="20">
        <v>37179</v>
      </c>
      <c r="D35" s="4"/>
      <c r="E35" s="27" t="s">
        <v>130</v>
      </c>
      <c r="F35" s="4"/>
      <c r="G35" s="27" t="s">
        <v>36</v>
      </c>
      <c r="H35"/>
      <c r="I35" s="139" t="s">
        <v>131</v>
      </c>
      <c r="J35" s="118"/>
      <c r="K35" s="118"/>
      <c r="L35" s="8"/>
      <c r="M35" s="35">
        <f t="shared" si="4"/>
        <v>-7.55</v>
      </c>
      <c r="N35" s="130">
        <v>-7550</v>
      </c>
      <c r="O35" s="27" t="s">
        <v>132</v>
      </c>
      <c r="P35" s="27" t="s">
        <v>133</v>
      </c>
      <c r="Q35" s="15" t="s">
        <v>58</v>
      </c>
      <c r="R35" s="154" t="s">
        <v>134</v>
      </c>
      <c r="S35" s="15">
        <v>5</v>
      </c>
      <c r="T35" s="15" t="s">
        <v>135</v>
      </c>
      <c r="U35" s="45"/>
      <c r="V35" s="40"/>
      <c r="W35" s="15">
        <v>0</v>
      </c>
      <c r="X35" s="15">
        <v>7550</v>
      </c>
      <c r="Y35" s="15">
        <v>1</v>
      </c>
      <c r="Z35" s="4"/>
      <c r="AA35" s="4"/>
      <c r="AB35" s="4"/>
      <c r="AC35" s="153"/>
    </row>
    <row r="36" spans="1:29" s="15" customFormat="1" ht="18" customHeight="1" x14ac:dyDescent="0.3">
      <c r="A36" s="27" t="s">
        <v>136</v>
      </c>
      <c r="B36" s="4"/>
      <c r="C36" s="20">
        <v>37179</v>
      </c>
      <c r="D36" s="4"/>
      <c r="E36" s="27" t="s">
        <v>137</v>
      </c>
      <c r="F36" s="4"/>
      <c r="G36" s="27" t="s">
        <v>36</v>
      </c>
      <c r="H36"/>
      <c r="I36" s="139">
        <v>645000</v>
      </c>
      <c r="J36" s="118"/>
      <c r="K36" s="118"/>
      <c r="L36" s="8"/>
      <c r="M36" s="35">
        <f t="shared" si="4"/>
        <v>-3.2250000000000001</v>
      </c>
      <c r="N36" s="130">
        <v>-3225</v>
      </c>
      <c r="O36" s="27" t="s">
        <v>132</v>
      </c>
      <c r="P36" s="27" t="s">
        <v>138</v>
      </c>
      <c r="Q36" s="15" t="s">
        <v>87</v>
      </c>
      <c r="R36" s="154" t="s">
        <v>139</v>
      </c>
      <c r="S36" s="15">
        <v>-1.2500000000000001E-2</v>
      </c>
      <c r="T36" s="15" t="s">
        <v>94</v>
      </c>
      <c r="U36" s="45"/>
      <c r="V36" s="40"/>
      <c r="W36" s="15">
        <v>645000</v>
      </c>
      <c r="X36" s="15">
        <v>3225</v>
      </c>
      <c r="Y36" s="15">
        <v>1</v>
      </c>
      <c r="Z36" s="4"/>
      <c r="AA36" s="4"/>
      <c r="AB36" s="4"/>
      <c r="AC36" s="153"/>
    </row>
    <row r="37" spans="1:29" s="15" customFormat="1" ht="18" customHeight="1" x14ac:dyDescent="0.3">
      <c r="A37" s="27" t="s">
        <v>124</v>
      </c>
      <c r="B37" s="4"/>
      <c r="C37" s="20">
        <v>37175</v>
      </c>
      <c r="D37" s="4"/>
      <c r="E37" s="27" t="s">
        <v>104</v>
      </c>
      <c r="F37" s="4"/>
      <c r="G37" s="27" t="s">
        <v>36</v>
      </c>
      <c r="H37"/>
      <c r="I37" s="139">
        <v>910000</v>
      </c>
      <c r="J37" s="118"/>
      <c r="K37" s="118"/>
      <c r="L37" s="8"/>
      <c r="M37" s="35">
        <f t="shared" ref="M37:M42" si="5">N37/1000</f>
        <v>0</v>
      </c>
      <c r="N37" s="130">
        <v>0</v>
      </c>
      <c r="O37" s="27" t="s">
        <v>52</v>
      </c>
      <c r="P37" s="27" t="s">
        <v>57</v>
      </c>
      <c r="Q37" s="15" t="s">
        <v>58</v>
      </c>
      <c r="R37" s="206" t="s">
        <v>142</v>
      </c>
      <c r="S37" s="15">
        <v>2.94</v>
      </c>
      <c r="T37" s="15" t="s">
        <v>110</v>
      </c>
      <c r="U37" s="45"/>
      <c r="V37" s="40"/>
      <c r="Z37" s="4">
        <f t="shared" si="1"/>
        <v>910000</v>
      </c>
      <c r="AA37" s="4">
        <f t="shared" si="2"/>
        <v>0</v>
      </c>
      <c r="AB37" s="4">
        <v>1</v>
      </c>
      <c r="AC37" s="153"/>
    </row>
    <row r="38" spans="1:29" s="15" customFormat="1" ht="18" customHeight="1" x14ac:dyDescent="0.3">
      <c r="A38" s="27" t="s">
        <v>143</v>
      </c>
      <c r="B38" s="4"/>
      <c r="C38" s="20">
        <v>37180</v>
      </c>
      <c r="D38" s="4"/>
      <c r="E38" s="27" t="s">
        <v>55</v>
      </c>
      <c r="F38" s="4"/>
      <c r="G38" s="27" t="s">
        <v>36</v>
      </c>
      <c r="H38"/>
      <c r="I38" s="139">
        <v>303025</v>
      </c>
      <c r="J38" s="118"/>
      <c r="K38" s="118"/>
      <c r="L38" s="8"/>
      <c r="M38" s="35">
        <f t="shared" si="5"/>
        <v>0</v>
      </c>
      <c r="N38" s="130">
        <v>0</v>
      </c>
      <c r="O38" s="27" t="s">
        <v>23</v>
      </c>
      <c r="P38" s="27" t="s">
        <v>82</v>
      </c>
      <c r="Q38" s="15" t="s">
        <v>58</v>
      </c>
      <c r="R38" s="206" t="s">
        <v>144</v>
      </c>
      <c r="S38" s="15">
        <v>2.8824999999999998</v>
      </c>
      <c r="T38" s="15" t="s">
        <v>59</v>
      </c>
      <c r="U38" s="45"/>
      <c r="V38" s="40"/>
      <c r="Z38" s="4">
        <f t="shared" si="1"/>
        <v>303025</v>
      </c>
      <c r="AA38" s="4">
        <f t="shared" si="2"/>
        <v>0</v>
      </c>
      <c r="AB38" s="4">
        <v>1</v>
      </c>
      <c r="AC38" s="153"/>
    </row>
    <row r="39" spans="1:29" s="15" customFormat="1" ht="18" customHeight="1" x14ac:dyDescent="0.3">
      <c r="A39" s="27">
        <v>1094278</v>
      </c>
      <c r="B39" s="4"/>
      <c r="C39" s="20">
        <v>37180</v>
      </c>
      <c r="D39" s="4"/>
      <c r="E39" s="27" t="s">
        <v>145</v>
      </c>
      <c r="F39" s="4"/>
      <c r="G39" s="27" t="s">
        <v>36</v>
      </c>
      <c r="H39"/>
      <c r="I39" s="139">
        <v>917023</v>
      </c>
      <c r="J39" s="118"/>
      <c r="K39" s="118"/>
      <c r="L39" s="8"/>
      <c r="M39" s="35">
        <f>N39/1000</f>
        <v>0</v>
      </c>
      <c r="N39" s="130">
        <v>0</v>
      </c>
      <c r="O39" s="27" t="s">
        <v>84</v>
      </c>
      <c r="P39" s="27" t="s">
        <v>106</v>
      </c>
      <c r="Q39" s="15" t="s">
        <v>58</v>
      </c>
      <c r="R39" s="206" t="s">
        <v>146</v>
      </c>
      <c r="S39" s="15">
        <v>2.5000000000000001E-3</v>
      </c>
      <c r="T39" s="15" t="s">
        <v>147</v>
      </c>
      <c r="U39" s="45"/>
      <c r="V39" s="40"/>
      <c r="Z39" s="4">
        <f t="shared" si="1"/>
        <v>917023</v>
      </c>
      <c r="AA39" s="4">
        <f t="shared" si="2"/>
        <v>0</v>
      </c>
      <c r="AB39" s="4">
        <v>1</v>
      </c>
      <c r="AC39" s="153"/>
    </row>
    <row r="40" spans="1:29" s="15" customFormat="1" ht="18" customHeight="1" x14ac:dyDescent="0.3">
      <c r="A40" s="27" t="s">
        <v>148</v>
      </c>
      <c r="B40" s="4"/>
      <c r="C40" s="20">
        <v>37180</v>
      </c>
      <c r="D40" s="4"/>
      <c r="E40" s="27" t="s">
        <v>149</v>
      </c>
      <c r="F40" s="4"/>
      <c r="G40" s="27" t="s">
        <v>36</v>
      </c>
      <c r="H40"/>
      <c r="I40" s="139">
        <v>450000</v>
      </c>
      <c r="J40" s="118"/>
      <c r="K40" s="118"/>
      <c r="L40" s="8"/>
      <c r="M40" s="35">
        <f>N40/1000</f>
        <v>2.79</v>
      </c>
      <c r="N40" s="130">
        <v>2790</v>
      </c>
      <c r="O40" s="27" t="s">
        <v>34</v>
      </c>
      <c r="P40" s="27" t="s">
        <v>138</v>
      </c>
      <c r="Q40" s="15" t="s">
        <v>87</v>
      </c>
      <c r="R40" s="206" t="s">
        <v>150</v>
      </c>
      <c r="S40" s="15">
        <v>2.2000000000000002</v>
      </c>
      <c r="T40" s="15" t="s">
        <v>151</v>
      </c>
      <c r="U40" s="45"/>
      <c r="V40" s="40"/>
      <c r="Z40" s="4">
        <f t="shared" si="1"/>
        <v>450000</v>
      </c>
      <c r="AA40" s="4">
        <f t="shared" si="2"/>
        <v>2790</v>
      </c>
      <c r="AB40" s="4">
        <v>1</v>
      </c>
      <c r="AC40" s="153"/>
    </row>
    <row r="41" spans="1:29" s="15" customFormat="1" ht="19.5" customHeight="1" x14ac:dyDescent="0.3">
      <c r="A41" s="27" t="s">
        <v>152</v>
      </c>
      <c r="B41" s="4"/>
      <c r="C41" s="20">
        <v>37180</v>
      </c>
      <c r="D41" s="4"/>
      <c r="E41" s="27" t="s">
        <v>149</v>
      </c>
      <c r="F41" s="4"/>
      <c r="G41" s="27" t="s">
        <v>36</v>
      </c>
      <c r="H41"/>
      <c r="I41" s="139"/>
      <c r="J41" s="118"/>
      <c r="K41" s="118">
        <v>450000</v>
      </c>
      <c r="L41" s="8"/>
      <c r="M41" s="35">
        <f>N41/1000</f>
        <v>0</v>
      </c>
      <c r="N41" s="130">
        <v>0</v>
      </c>
      <c r="O41" s="27" t="s">
        <v>34</v>
      </c>
      <c r="P41" s="27" t="s">
        <v>138</v>
      </c>
      <c r="Q41" s="15" t="s">
        <v>75</v>
      </c>
      <c r="R41" s="206" t="s">
        <v>150</v>
      </c>
      <c r="S41" s="15">
        <v>2.2000000000000002</v>
      </c>
      <c r="T41" s="15" t="s">
        <v>151</v>
      </c>
      <c r="U41" s="45"/>
      <c r="V41" s="40"/>
      <c r="Z41" s="4">
        <f t="shared" si="1"/>
        <v>450000</v>
      </c>
      <c r="AA41" s="4">
        <f t="shared" si="2"/>
        <v>0</v>
      </c>
      <c r="AB41" s="4">
        <v>1</v>
      </c>
      <c r="AC41" s="153"/>
    </row>
    <row r="42" spans="1:29" s="15" customFormat="1" ht="18.75" customHeight="1" x14ac:dyDescent="0.3">
      <c r="A42" s="27">
        <v>1109358</v>
      </c>
      <c r="B42" s="4"/>
      <c r="C42" s="20">
        <v>37180</v>
      </c>
      <c r="D42" s="4"/>
      <c r="E42" s="27" t="s">
        <v>153</v>
      </c>
      <c r="F42" s="4"/>
      <c r="G42" s="27" t="s">
        <v>36</v>
      </c>
      <c r="H42"/>
      <c r="I42" s="139"/>
      <c r="J42" s="118"/>
      <c r="K42" s="118">
        <v>140000</v>
      </c>
      <c r="L42" s="8"/>
      <c r="M42" s="35">
        <f t="shared" si="5"/>
        <v>0.7</v>
      </c>
      <c r="N42" s="130">
        <v>700</v>
      </c>
      <c r="O42" s="27" t="s">
        <v>56</v>
      </c>
      <c r="P42" s="27" t="s">
        <v>106</v>
      </c>
      <c r="Q42" s="15" t="s">
        <v>62</v>
      </c>
      <c r="R42" s="206" t="s">
        <v>154</v>
      </c>
      <c r="S42" s="15">
        <v>2.31</v>
      </c>
      <c r="T42" s="15" t="s">
        <v>110</v>
      </c>
      <c r="U42" s="45"/>
      <c r="V42" s="40"/>
      <c r="Z42" s="4">
        <f t="shared" si="1"/>
        <v>140000</v>
      </c>
      <c r="AA42" s="4">
        <f t="shared" si="2"/>
        <v>700</v>
      </c>
      <c r="AB42" s="4">
        <v>1</v>
      </c>
      <c r="AC42" s="153"/>
    </row>
    <row r="43" spans="1:29" s="15" customFormat="1" ht="18.75" customHeight="1" x14ac:dyDescent="0.3">
      <c r="A43" s="27" t="s">
        <v>155</v>
      </c>
      <c r="B43" s="4"/>
      <c r="C43" s="20">
        <v>37181</v>
      </c>
      <c r="D43" s="4"/>
      <c r="E43" s="27" t="s">
        <v>156</v>
      </c>
      <c r="F43" s="4"/>
      <c r="G43" s="27" t="s">
        <v>36</v>
      </c>
      <c r="H43"/>
      <c r="I43" s="139"/>
      <c r="J43" s="118"/>
      <c r="K43" s="118">
        <v>1510000</v>
      </c>
      <c r="L43" s="8"/>
      <c r="M43" s="35">
        <f>N43/1000</f>
        <v>3.7749999999999999</v>
      </c>
      <c r="N43" s="130">
        <v>3775</v>
      </c>
      <c r="O43" s="27" t="s">
        <v>48</v>
      </c>
      <c r="P43" s="27" t="s">
        <v>138</v>
      </c>
      <c r="Q43" s="15" t="s">
        <v>75</v>
      </c>
      <c r="R43" s="206" t="s">
        <v>157</v>
      </c>
      <c r="S43" s="15">
        <v>2.5000000000000001E-2</v>
      </c>
      <c r="T43" s="15" t="s">
        <v>158</v>
      </c>
      <c r="U43" s="45"/>
      <c r="V43" s="40"/>
      <c r="Z43" s="4">
        <f t="shared" si="1"/>
        <v>1510000</v>
      </c>
      <c r="AA43" s="4">
        <f t="shared" si="2"/>
        <v>3775</v>
      </c>
      <c r="AB43" s="4">
        <v>1</v>
      </c>
      <c r="AC43" s="153"/>
    </row>
    <row r="44" spans="1:29" s="15" customFormat="1" ht="18.75" customHeight="1" x14ac:dyDescent="0.3">
      <c r="A44" s="27" t="s">
        <v>159</v>
      </c>
      <c r="B44" s="4"/>
      <c r="C44" s="20">
        <v>37181</v>
      </c>
      <c r="D44" s="4"/>
      <c r="E44" s="27" t="s">
        <v>160</v>
      </c>
      <c r="F44" s="4"/>
      <c r="G44" s="27" t="s">
        <v>36</v>
      </c>
      <c r="H44"/>
      <c r="I44" s="139"/>
      <c r="J44" s="118"/>
      <c r="K44" s="118">
        <v>10000</v>
      </c>
      <c r="L44" s="8"/>
      <c r="M44" s="35">
        <f>N44/1000</f>
        <v>0.5</v>
      </c>
      <c r="N44" s="130">
        <v>500</v>
      </c>
      <c r="O44" s="27" t="s">
        <v>56</v>
      </c>
      <c r="P44" s="27" t="s">
        <v>61</v>
      </c>
      <c r="Q44" s="15" t="s">
        <v>62</v>
      </c>
      <c r="R44" s="206" t="s">
        <v>161</v>
      </c>
      <c r="S44" s="15">
        <v>2.9</v>
      </c>
      <c r="U44" s="45"/>
      <c r="V44" s="40"/>
      <c r="Z44" s="4">
        <f t="shared" si="1"/>
        <v>10000</v>
      </c>
      <c r="AA44" s="4">
        <f t="shared" si="2"/>
        <v>500</v>
      </c>
      <c r="AB44" s="4">
        <v>1</v>
      </c>
      <c r="AC44" s="153"/>
    </row>
    <row r="45" spans="1:29" s="15" customFormat="1" ht="18.75" customHeight="1" x14ac:dyDescent="0.3">
      <c r="A45" s="27" t="s">
        <v>162</v>
      </c>
      <c r="B45" s="4"/>
      <c r="C45" s="20">
        <v>37182</v>
      </c>
      <c r="D45" s="4"/>
      <c r="E45" s="27" t="s">
        <v>163</v>
      </c>
      <c r="F45" s="4"/>
      <c r="G45" s="27" t="s">
        <v>36</v>
      </c>
      <c r="H45"/>
      <c r="I45" s="139"/>
      <c r="J45" s="118"/>
      <c r="K45" s="118">
        <v>310000</v>
      </c>
      <c r="L45" s="8"/>
      <c r="M45" s="35">
        <f t="shared" ref="M45:M105" si="6">N45/1000</f>
        <v>0.77500000000000002</v>
      </c>
      <c r="N45" s="130">
        <v>775</v>
      </c>
      <c r="O45" s="27" t="s">
        <v>48</v>
      </c>
      <c r="P45" s="27" t="s">
        <v>57</v>
      </c>
      <c r="Q45" s="15" t="s">
        <v>62</v>
      </c>
      <c r="R45" s="206" t="s">
        <v>144</v>
      </c>
      <c r="S45" s="15">
        <v>9.2499999999999999E-2</v>
      </c>
      <c r="T45" s="15" t="s">
        <v>164</v>
      </c>
      <c r="U45" s="45"/>
      <c r="V45" s="40"/>
      <c r="Z45" s="4">
        <f t="shared" si="1"/>
        <v>310000</v>
      </c>
      <c r="AA45" s="4">
        <f t="shared" si="2"/>
        <v>775</v>
      </c>
      <c r="AB45" s="4">
        <v>1</v>
      </c>
      <c r="AC45" s="153"/>
    </row>
    <row r="46" spans="1:29" s="15" customFormat="1" ht="18" customHeight="1" x14ac:dyDescent="0.3">
      <c r="A46" s="129" t="s">
        <v>165</v>
      </c>
      <c r="B46" s="4"/>
      <c r="C46" s="179">
        <v>37183</v>
      </c>
      <c r="D46" s="4"/>
      <c r="E46" s="27" t="s">
        <v>166</v>
      </c>
      <c r="F46" s="4"/>
      <c r="G46" s="168" t="s">
        <v>36</v>
      </c>
      <c r="I46" s="213"/>
      <c r="J46" s="214"/>
      <c r="K46" s="215">
        <v>310000</v>
      </c>
      <c r="L46" s="8"/>
      <c r="M46" s="35">
        <f t="shared" si="6"/>
        <v>-0.31</v>
      </c>
      <c r="N46" s="130">
        <v>-310</v>
      </c>
      <c r="O46" s="27" t="s">
        <v>23</v>
      </c>
      <c r="P46" s="27" t="s">
        <v>167</v>
      </c>
      <c r="Q46" s="15" t="s">
        <v>62</v>
      </c>
      <c r="R46" s="154">
        <v>37226</v>
      </c>
      <c r="S46" s="15">
        <v>2.66</v>
      </c>
      <c r="V46" s="41"/>
      <c r="Z46" s="4">
        <f t="shared" si="1"/>
        <v>310000</v>
      </c>
      <c r="AA46" s="4">
        <f>N46</f>
        <v>-310</v>
      </c>
      <c r="AB46" s="214">
        <v>1</v>
      </c>
    </row>
    <row r="47" spans="1:29" s="15" customFormat="1" ht="18.75" customHeight="1" x14ac:dyDescent="0.3">
      <c r="A47" s="27" t="s">
        <v>168</v>
      </c>
      <c r="B47" s="4"/>
      <c r="C47" s="20">
        <v>37183</v>
      </c>
      <c r="D47" s="4"/>
      <c r="E47" s="27" t="s">
        <v>169</v>
      </c>
      <c r="F47" s="4"/>
      <c r="G47" s="27" t="s">
        <v>36</v>
      </c>
      <c r="H47"/>
      <c r="I47" s="139"/>
      <c r="J47" s="118"/>
      <c r="K47" s="118">
        <v>2500</v>
      </c>
      <c r="L47" s="8"/>
      <c r="M47" s="35">
        <f t="shared" si="6"/>
        <v>0.38500000000000001</v>
      </c>
      <c r="N47" s="130">
        <v>385</v>
      </c>
      <c r="O47" s="27" t="s">
        <v>48</v>
      </c>
      <c r="P47" s="27" t="s">
        <v>61</v>
      </c>
      <c r="Q47" s="15" t="s">
        <v>62</v>
      </c>
      <c r="R47" s="206" t="s">
        <v>170</v>
      </c>
      <c r="S47" s="15">
        <v>2.9674999999999998</v>
      </c>
      <c r="U47" s="45"/>
      <c r="V47" s="40"/>
      <c r="Z47" s="4">
        <f t="shared" si="1"/>
        <v>2500</v>
      </c>
      <c r="AA47" s="4">
        <f t="shared" si="2"/>
        <v>385</v>
      </c>
      <c r="AB47" s="4">
        <v>1</v>
      </c>
      <c r="AC47" s="153"/>
    </row>
    <row r="48" spans="1:29" s="15" customFormat="1" ht="18" customHeight="1" x14ac:dyDescent="0.3">
      <c r="A48" s="27" t="s">
        <v>171</v>
      </c>
      <c r="B48" s="4"/>
      <c r="C48" s="20">
        <v>37183</v>
      </c>
      <c r="D48" s="4"/>
      <c r="E48" s="27" t="s">
        <v>169</v>
      </c>
      <c r="F48" s="4"/>
      <c r="G48" s="27" t="s">
        <v>36</v>
      </c>
      <c r="H48"/>
      <c r="I48" s="139"/>
      <c r="J48" s="118"/>
      <c r="K48" s="118">
        <v>2500</v>
      </c>
      <c r="L48" s="8"/>
      <c r="M48" s="35">
        <f t="shared" si="6"/>
        <v>0.38500000000000001</v>
      </c>
      <c r="N48" s="130">
        <v>385</v>
      </c>
      <c r="O48" s="27" t="s">
        <v>48</v>
      </c>
      <c r="P48" s="27" t="s">
        <v>61</v>
      </c>
      <c r="Q48" s="15" t="s">
        <v>62</v>
      </c>
      <c r="R48" s="154">
        <v>36893</v>
      </c>
      <c r="S48" s="15">
        <v>2.98</v>
      </c>
      <c r="U48" s="45"/>
      <c r="V48" s="40"/>
      <c r="Z48" s="4">
        <f t="shared" si="1"/>
        <v>2500</v>
      </c>
      <c r="AA48" s="4">
        <f t="shared" si="2"/>
        <v>385</v>
      </c>
      <c r="AB48" s="4">
        <v>1</v>
      </c>
      <c r="AC48" s="153"/>
    </row>
    <row r="49" spans="1:29" s="169" customFormat="1" ht="18" customHeight="1" x14ac:dyDescent="0.25">
      <c r="A49" s="165" t="s">
        <v>172</v>
      </c>
      <c r="B49" s="166"/>
      <c r="C49" s="167">
        <v>37186</v>
      </c>
      <c r="D49" s="166"/>
      <c r="E49" s="27" t="s">
        <v>160</v>
      </c>
      <c r="F49" s="166"/>
      <c r="G49" s="27" t="s">
        <v>36</v>
      </c>
      <c r="I49" s="170"/>
      <c r="J49" s="171"/>
      <c r="K49" s="172">
        <v>30000</v>
      </c>
      <c r="L49" s="173"/>
      <c r="M49" s="35">
        <f t="shared" si="6"/>
        <v>1.1950000000000001</v>
      </c>
      <c r="N49" s="174">
        <v>1195</v>
      </c>
      <c r="O49" s="27" t="s">
        <v>56</v>
      </c>
      <c r="P49" s="204" t="s">
        <v>61</v>
      </c>
      <c r="Q49" s="169" t="s">
        <v>62</v>
      </c>
      <c r="R49" s="210" t="s">
        <v>161</v>
      </c>
      <c r="S49" s="169">
        <v>3.15</v>
      </c>
      <c r="V49" s="175"/>
      <c r="Z49" s="4">
        <f t="shared" si="1"/>
        <v>30000</v>
      </c>
      <c r="AA49" s="4">
        <f t="shared" si="2"/>
        <v>1195</v>
      </c>
      <c r="AB49" s="4">
        <v>1</v>
      </c>
      <c r="AC49" s="176"/>
    </row>
    <row r="50" spans="1:29" s="181" customFormat="1" ht="18" customHeight="1" x14ac:dyDescent="0.3">
      <c r="A50" s="177"/>
      <c r="B50" s="178"/>
      <c r="C50" s="179"/>
      <c r="D50" s="178"/>
      <c r="E50" s="180"/>
      <c r="F50" s="178"/>
      <c r="G50" s="168"/>
      <c r="I50" s="182"/>
      <c r="J50" s="183"/>
      <c r="K50" s="184"/>
      <c r="L50" s="185"/>
      <c r="M50" s="35">
        <f t="shared" si="6"/>
        <v>0</v>
      </c>
      <c r="N50" s="186"/>
      <c r="O50" s="180"/>
      <c r="P50" s="180"/>
      <c r="R50" s="187"/>
      <c r="V50" s="188"/>
      <c r="Z50" s="4">
        <f t="shared" si="1"/>
        <v>0</v>
      </c>
      <c r="AA50" s="4">
        <f t="shared" si="2"/>
        <v>0</v>
      </c>
      <c r="AB50" s="4">
        <v>1</v>
      </c>
      <c r="AC50" s="189"/>
    </row>
    <row r="51" spans="1:29" s="181" customFormat="1" ht="18" customHeight="1" x14ac:dyDescent="0.3">
      <c r="A51" s="177"/>
      <c r="B51" s="178"/>
      <c r="C51" s="179"/>
      <c r="D51" s="178"/>
      <c r="E51" s="180"/>
      <c r="F51" s="178"/>
      <c r="G51" s="168"/>
      <c r="I51" s="182"/>
      <c r="J51" s="183"/>
      <c r="K51" s="184"/>
      <c r="L51" s="185"/>
      <c r="M51" s="35">
        <f>N51/1000</f>
        <v>0</v>
      </c>
      <c r="N51" s="186"/>
      <c r="O51" s="180"/>
      <c r="P51" s="180"/>
      <c r="R51" s="187"/>
      <c r="V51" s="188"/>
      <c r="Z51" s="4">
        <f t="shared" si="1"/>
        <v>0</v>
      </c>
      <c r="AA51" s="4">
        <f t="shared" si="2"/>
        <v>0</v>
      </c>
      <c r="AB51" s="4">
        <v>1</v>
      </c>
      <c r="AC51" s="189"/>
    </row>
    <row r="52" spans="1:29" s="181" customFormat="1" ht="18" customHeight="1" x14ac:dyDescent="0.3">
      <c r="A52" s="27"/>
      <c r="B52" s="4"/>
      <c r="C52" s="20"/>
      <c r="D52" s="4"/>
      <c r="E52" s="27"/>
      <c r="F52" s="4"/>
      <c r="G52" s="27"/>
      <c r="H52"/>
      <c r="I52" s="139"/>
      <c r="J52" s="118"/>
      <c r="K52" s="118"/>
      <c r="L52" s="8"/>
      <c r="M52" s="35">
        <f>N52/1000</f>
        <v>0</v>
      </c>
      <c r="N52" s="130"/>
      <c r="O52" s="27"/>
      <c r="P52" s="27"/>
      <c r="Q52" s="15"/>
      <c r="R52" s="154"/>
      <c r="S52" s="15"/>
      <c r="T52" s="15"/>
      <c r="U52" s="45"/>
      <c r="V52" s="188"/>
      <c r="Z52" s="4">
        <f t="shared" si="1"/>
        <v>0</v>
      </c>
      <c r="AA52" s="4">
        <f t="shared" si="2"/>
        <v>0</v>
      </c>
      <c r="AB52" s="4">
        <v>1</v>
      </c>
      <c r="AC52" s="189"/>
    </row>
    <row r="53" spans="1:29" s="181" customFormat="1" ht="18" customHeight="1" x14ac:dyDescent="0.3">
      <c r="A53" s="27"/>
      <c r="B53" s="4"/>
      <c r="C53" s="20"/>
      <c r="D53" s="4"/>
      <c r="E53" s="27"/>
      <c r="F53" s="4"/>
      <c r="G53" s="27"/>
      <c r="H53"/>
      <c r="I53" s="139"/>
      <c r="J53" s="118"/>
      <c r="K53" s="118"/>
      <c r="L53" s="8"/>
      <c r="M53" s="35">
        <f>N53/1000</f>
        <v>0</v>
      </c>
      <c r="N53" s="130"/>
      <c r="O53" s="27"/>
      <c r="P53" s="27"/>
      <c r="Q53" s="15"/>
      <c r="R53" s="154"/>
      <c r="S53" s="15"/>
      <c r="T53" s="15"/>
      <c r="U53" s="45"/>
      <c r="V53" s="188"/>
      <c r="Z53" s="4">
        <f t="shared" si="1"/>
        <v>0</v>
      </c>
      <c r="AA53" s="4">
        <f t="shared" si="2"/>
        <v>0</v>
      </c>
      <c r="AB53" s="4">
        <v>1</v>
      </c>
      <c r="AC53" s="189"/>
    </row>
    <row r="54" spans="1:29" s="181" customFormat="1" ht="18" customHeight="1" x14ac:dyDescent="0.3">
      <c r="A54" s="27"/>
      <c r="B54" s="4"/>
      <c r="C54" s="20"/>
      <c r="D54" s="4"/>
      <c r="E54" s="27"/>
      <c r="F54" s="4"/>
      <c r="G54" s="27"/>
      <c r="H54"/>
      <c r="I54" s="139"/>
      <c r="J54" s="118"/>
      <c r="K54" s="118"/>
      <c r="L54" s="8"/>
      <c r="M54" s="35">
        <f>N54/1000</f>
        <v>0</v>
      </c>
      <c r="N54" s="130"/>
      <c r="O54" s="27"/>
      <c r="P54" s="27"/>
      <c r="Q54" s="15"/>
      <c r="R54" s="154"/>
      <c r="S54" s="15"/>
      <c r="T54" s="15"/>
      <c r="U54" s="45"/>
      <c r="V54" s="188"/>
      <c r="Z54" s="4">
        <f t="shared" si="1"/>
        <v>0</v>
      </c>
      <c r="AA54" s="4">
        <f t="shared" si="2"/>
        <v>0</v>
      </c>
      <c r="AB54" s="4">
        <v>1</v>
      </c>
      <c r="AC54" s="189"/>
    </row>
    <row r="55" spans="1:29" s="181" customFormat="1" ht="18" customHeight="1" x14ac:dyDescent="0.3">
      <c r="A55" s="177"/>
      <c r="B55" s="178"/>
      <c r="C55" s="179"/>
      <c r="D55" s="178"/>
      <c r="E55" s="180"/>
      <c r="F55" s="178"/>
      <c r="G55" s="168"/>
      <c r="I55" s="182"/>
      <c r="J55" s="183"/>
      <c r="K55" s="184"/>
      <c r="L55" s="185"/>
      <c r="M55" s="35">
        <f t="shared" si="6"/>
        <v>0</v>
      </c>
      <c r="N55" s="190"/>
      <c r="O55" s="180"/>
      <c r="P55" s="180"/>
      <c r="R55" s="187"/>
      <c r="V55" s="41"/>
      <c r="Z55" s="4">
        <f t="shared" si="1"/>
        <v>0</v>
      </c>
      <c r="AA55" s="4">
        <f t="shared" si="2"/>
        <v>0</v>
      </c>
      <c r="AB55" s="4">
        <v>1</v>
      </c>
    </row>
    <row r="56" spans="1:29" s="181" customFormat="1" ht="18" customHeight="1" x14ac:dyDescent="0.3">
      <c r="A56" s="177"/>
      <c r="B56" s="178"/>
      <c r="C56" s="179"/>
      <c r="D56" s="178"/>
      <c r="E56" s="180"/>
      <c r="F56" s="178"/>
      <c r="G56" s="168"/>
      <c r="I56" s="182"/>
      <c r="J56" s="183"/>
      <c r="K56" s="184"/>
      <c r="L56" s="185"/>
      <c r="M56" s="35">
        <f>N56/1000</f>
        <v>0</v>
      </c>
      <c r="N56" s="190"/>
      <c r="O56" s="180"/>
      <c r="P56" s="180"/>
      <c r="R56" s="187"/>
      <c r="V56" s="41"/>
      <c r="Z56" s="4">
        <f t="shared" si="1"/>
        <v>0</v>
      </c>
      <c r="AA56" s="4">
        <f t="shared" si="2"/>
        <v>0</v>
      </c>
      <c r="AB56" s="4">
        <v>1</v>
      </c>
    </row>
    <row r="57" spans="1:29" s="181" customFormat="1" ht="18" customHeight="1" x14ac:dyDescent="0.3">
      <c r="A57" s="177"/>
      <c r="B57" s="178"/>
      <c r="C57" s="179"/>
      <c r="D57" s="178"/>
      <c r="E57" s="180"/>
      <c r="F57" s="178"/>
      <c r="G57" s="168"/>
      <c r="I57" s="182"/>
      <c r="J57" s="183"/>
      <c r="K57" s="184"/>
      <c r="L57" s="185"/>
      <c r="M57" s="35">
        <f>N57/1000</f>
        <v>0</v>
      </c>
      <c r="N57" s="190"/>
      <c r="O57" s="180"/>
      <c r="P57" s="180"/>
      <c r="R57" s="187"/>
      <c r="V57" s="41"/>
      <c r="Z57" s="4">
        <f t="shared" si="1"/>
        <v>0</v>
      </c>
      <c r="AA57" s="4">
        <f t="shared" si="2"/>
        <v>0</v>
      </c>
      <c r="AB57" s="4">
        <v>1</v>
      </c>
    </row>
    <row r="58" spans="1:29" s="181" customFormat="1" ht="18" customHeight="1" x14ac:dyDescent="0.3">
      <c r="A58" s="177"/>
      <c r="B58" s="178"/>
      <c r="C58" s="179"/>
      <c r="E58" s="178"/>
      <c r="F58" s="178"/>
      <c r="G58" s="168"/>
      <c r="I58" s="182"/>
      <c r="J58" s="183"/>
      <c r="K58" s="184"/>
      <c r="L58" s="185"/>
      <c r="M58" s="35">
        <f>N58/1000</f>
        <v>0</v>
      </c>
      <c r="N58" s="190"/>
      <c r="O58" s="180"/>
      <c r="P58" s="180"/>
      <c r="R58" s="187"/>
      <c r="V58" s="41"/>
      <c r="Z58" s="4">
        <f t="shared" si="1"/>
        <v>0</v>
      </c>
      <c r="AA58" s="4">
        <f t="shared" si="2"/>
        <v>0</v>
      </c>
      <c r="AB58" s="4">
        <v>1</v>
      </c>
    </row>
    <row r="59" spans="1:29" s="15" customFormat="1" ht="18" customHeight="1" x14ac:dyDescent="0.3">
      <c r="A59" s="129"/>
      <c r="B59" s="4"/>
      <c r="C59" s="179"/>
      <c r="D59" s="4"/>
      <c r="E59" s="27"/>
      <c r="F59" s="4"/>
      <c r="G59" s="168"/>
      <c r="I59" s="136"/>
      <c r="J59" s="119"/>
      <c r="K59" s="118"/>
      <c r="L59" s="8"/>
      <c r="M59" s="35">
        <f t="shared" si="6"/>
        <v>0</v>
      </c>
      <c r="N59" s="130"/>
      <c r="O59" s="27"/>
      <c r="P59" s="180"/>
      <c r="R59" s="154"/>
      <c r="V59" s="41"/>
      <c r="Z59" s="4">
        <f t="shared" si="1"/>
        <v>0</v>
      </c>
      <c r="AA59" s="4">
        <f t="shared" si="2"/>
        <v>0</v>
      </c>
      <c r="AB59" s="4">
        <v>1</v>
      </c>
    </row>
    <row r="60" spans="1:29" s="15" customFormat="1" ht="18" customHeight="1" x14ac:dyDescent="0.3">
      <c r="A60" s="127"/>
      <c r="B60" s="4"/>
      <c r="C60" s="20"/>
      <c r="D60" s="4"/>
      <c r="E60" s="27"/>
      <c r="F60" s="4"/>
      <c r="G60" s="27"/>
      <c r="I60" s="136"/>
      <c r="J60" s="119"/>
      <c r="K60" s="118"/>
      <c r="L60" s="8"/>
      <c r="M60" s="35">
        <f t="shared" si="6"/>
        <v>0</v>
      </c>
      <c r="N60" s="130"/>
      <c r="O60" s="27"/>
      <c r="P60" s="27"/>
      <c r="R60" s="154"/>
      <c r="V60" s="41"/>
      <c r="Z60" s="4">
        <f t="shared" si="1"/>
        <v>0</v>
      </c>
      <c r="AA60" s="4">
        <f t="shared" si="2"/>
        <v>0</v>
      </c>
      <c r="AB60" s="4">
        <v>1</v>
      </c>
    </row>
    <row r="61" spans="1:29" s="15" customFormat="1" ht="18" customHeight="1" x14ac:dyDescent="0.3">
      <c r="A61" s="129"/>
      <c r="B61" s="4"/>
      <c r="C61" s="179"/>
      <c r="D61" s="4"/>
      <c r="E61" s="27"/>
      <c r="F61" s="4"/>
      <c r="G61" s="168"/>
      <c r="I61" s="136"/>
      <c r="J61" s="119"/>
      <c r="K61" s="118"/>
      <c r="L61" s="8"/>
      <c r="M61" s="35">
        <f t="shared" si="6"/>
        <v>0</v>
      </c>
      <c r="N61" s="130"/>
      <c r="O61" s="27"/>
      <c r="P61" s="27"/>
      <c r="R61" s="154"/>
      <c r="V61" s="41"/>
      <c r="Z61" s="4">
        <f t="shared" si="1"/>
        <v>0</v>
      </c>
      <c r="AA61" s="4">
        <f t="shared" si="2"/>
        <v>0</v>
      </c>
      <c r="AB61" s="4">
        <v>1</v>
      </c>
    </row>
    <row r="62" spans="1:29" s="15" customFormat="1" ht="18" customHeight="1" x14ac:dyDescent="0.3">
      <c r="A62" s="129"/>
      <c r="B62" s="4"/>
      <c r="C62" s="179"/>
      <c r="D62" s="4"/>
      <c r="E62" s="27"/>
      <c r="F62" s="4"/>
      <c r="G62" s="168"/>
      <c r="I62" s="136"/>
      <c r="J62" s="119"/>
      <c r="K62" s="118"/>
      <c r="L62" s="8"/>
      <c r="M62" s="35">
        <f t="shared" ref="M62:M68" si="7">N62/1000</f>
        <v>0</v>
      </c>
      <c r="N62" s="130"/>
      <c r="O62" s="27"/>
      <c r="P62" s="27"/>
      <c r="R62" s="154"/>
      <c r="V62" s="41"/>
      <c r="Z62" s="4">
        <f t="shared" si="1"/>
        <v>0</v>
      </c>
      <c r="AA62" s="4">
        <f t="shared" si="2"/>
        <v>0</v>
      </c>
      <c r="AB62" s="4">
        <v>1</v>
      </c>
    </row>
    <row r="63" spans="1:29" s="15" customFormat="1" ht="18" customHeight="1" x14ac:dyDescent="0.3">
      <c r="A63" s="129"/>
      <c r="B63" s="4"/>
      <c r="C63" s="179"/>
      <c r="D63" s="4"/>
      <c r="E63" s="27"/>
      <c r="F63" s="4"/>
      <c r="G63" s="168"/>
      <c r="I63" s="136"/>
      <c r="J63" s="119"/>
      <c r="K63" s="118"/>
      <c r="L63" s="8"/>
      <c r="M63" s="35">
        <f t="shared" si="7"/>
        <v>0</v>
      </c>
      <c r="N63" s="130"/>
      <c r="O63" s="27"/>
      <c r="P63" s="27"/>
      <c r="R63" s="154"/>
      <c r="V63" s="41"/>
      <c r="Z63" s="4">
        <f t="shared" si="1"/>
        <v>0</v>
      </c>
      <c r="AA63" s="4">
        <f t="shared" si="2"/>
        <v>0</v>
      </c>
      <c r="AB63" s="4">
        <v>1</v>
      </c>
    </row>
    <row r="64" spans="1:29" s="15" customFormat="1" ht="18" customHeight="1" x14ac:dyDescent="0.3">
      <c r="A64" s="129"/>
      <c r="B64" s="4"/>
      <c r="C64" s="179"/>
      <c r="D64" s="4"/>
      <c r="E64" s="27"/>
      <c r="F64" s="4"/>
      <c r="G64" s="168"/>
      <c r="I64" s="136"/>
      <c r="J64" s="119"/>
      <c r="K64" s="118"/>
      <c r="L64" s="8"/>
      <c r="M64" s="35">
        <f t="shared" si="7"/>
        <v>0</v>
      </c>
      <c r="N64" s="130"/>
      <c r="O64" s="27"/>
      <c r="P64" s="27"/>
      <c r="R64" s="154"/>
      <c r="V64" s="41"/>
      <c r="Z64" s="4">
        <f t="shared" si="1"/>
        <v>0</v>
      </c>
      <c r="AA64" s="4">
        <f t="shared" si="2"/>
        <v>0</v>
      </c>
      <c r="AB64" s="4">
        <v>1</v>
      </c>
    </row>
    <row r="65" spans="1:28" s="15" customFormat="1" ht="18" customHeight="1" x14ac:dyDescent="0.3">
      <c r="A65" s="129"/>
      <c r="B65" s="4"/>
      <c r="C65" s="179"/>
      <c r="D65" s="4"/>
      <c r="E65" s="27"/>
      <c r="F65" s="4"/>
      <c r="G65" s="168"/>
      <c r="I65" s="136"/>
      <c r="J65" s="119"/>
      <c r="K65" s="118"/>
      <c r="L65" s="8"/>
      <c r="M65" s="35">
        <f t="shared" si="7"/>
        <v>0</v>
      </c>
      <c r="N65" s="130"/>
      <c r="O65" s="27"/>
      <c r="P65" s="27"/>
      <c r="R65" s="154"/>
      <c r="V65" s="41"/>
      <c r="Z65" s="4">
        <f t="shared" si="1"/>
        <v>0</v>
      </c>
      <c r="AA65" s="4">
        <f t="shared" si="2"/>
        <v>0</v>
      </c>
      <c r="AB65" s="4">
        <v>1</v>
      </c>
    </row>
    <row r="66" spans="1:28" s="15" customFormat="1" ht="18" customHeight="1" x14ac:dyDescent="0.3">
      <c r="A66" s="129"/>
      <c r="B66" s="4"/>
      <c r="C66" s="20"/>
      <c r="D66" s="4"/>
      <c r="E66" s="27"/>
      <c r="F66" s="4"/>
      <c r="G66" s="168"/>
      <c r="I66" s="136"/>
      <c r="J66" s="119"/>
      <c r="K66" s="118"/>
      <c r="L66" s="8"/>
      <c r="M66" s="35">
        <f t="shared" si="7"/>
        <v>0</v>
      </c>
      <c r="N66" s="130"/>
      <c r="O66" s="27"/>
      <c r="P66" s="27"/>
      <c r="R66" s="154"/>
      <c r="V66" s="41"/>
      <c r="Z66" s="4">
        <f t="shared" si="1"/>
        <v>0</v>
      </c>
      <c r="AA66" s="4">
        <f t="shared" si="2"/>
        <v>0</v>
      </c>
      <c r="AB66" s="4">
        <v>1</v>
      </c>
    </row>
    <row r="67" spans="1:28" s="15" customFormat="1" ht="18" customHeight="1" x14ac:dyDescent="0.3">
      <c r="A67" s="129"/>
      <c r="B67" s="4"/>
      <c r="C67" s="20"/>
      <c r="D67" s="4"/>
      <c r="E67" s="27"/>
      <c r="F67" s="4"/>
      <c r="G67" s="27"/>
      <c r="I67" s="136"/>
      <c r="J67" s="119"/>
      <c r="K67" s="118"/>
      <c r="L67" s="8"/>
      <c r="M67" s="35">
        <v>0</v>
      </c>
      <c r="N67" s="130"/>
      <c r="O67" s="27"/>
      <c r="P67" s="27"/>
      <c r="R67" s="154"/>
      <c r="V67" s="41"/>
      <c r="Z67" s="4">
        <f t="shared" si="1"/>
        <v>0</v>
      </c>
      <c r="AA67" s="4">
        <f t="shared" si="2"/>
        <v>0</v>
      </c>
      <c r="AB67" s="4">
        <v>1</v>
      </c>
    </row>
    <row r="68" spans="1:28" s="15" customFormat="1" ht="18" customHeight="1" x14ac:dyDescent="0.3">
      <c r="A68" s="129"/>
      <c r="B68" s="4"/>
      <c r="C68" s="20"/>
      <c r="D68" s="4"/>
      <c r="E68" s="27"/>
      <c r="F68" s="4"/>
      <c r="G68" s="27"/>
      <c r="I68" s="136"/>
      <c r="J68" s="119"/>
      <c r="K68" s="118"/>
      <c r="L68" s="8"/>
      <c r="M68" s="35">
        <f t="shared" si="7"/>
        <v>0</v>
      </c>
      <c r="N68" s="130"/>
      <c r="O68" s="27"/>
      <c r="P68" s="27"/>
      <c r="R68" s="154"/>
      <c r="V68" s="41"/>
      <c r="Z68" s="4">
        <f t="shared" si="1"/>
        <v>0</v>
      </c>
      <c r="AA68" s="4">
        <f t="shared" si="2"/>
        <v>0</v>
      </c>
      <c r="AB68" s="4">
        <v>1</v>
      </c>
    </row>
    <row r="69" spans="1:28" s="15" customFormat="1" ht="18" customHeight="1" x14ac:dyDescent="0.3">
      <c r="A69" s="127"/>
      <c r="B69" s="4"/>
      <c r="C69" s="20"/>
      <c r="D69" s="4"/>
      <c r="E69" s="27"/>
      <c r="F69" s="4"/>
      <c r="G69" s="27"/>
      <c r="I69" s="136"/>
      <c r="J69" s="119"/>
      <c r="K69" s="118"/>
      <c r="L69" s="8"/>
      <c r="M69" s="35">
        <f t="shared" si="6"/>
        <v>0</v>
      </c>
      <c r="N69" s="130"/>
      <c r="O69" s="27"/>
      <c r="P69" s="27"/>
      <c r="R69" s="154"/>
      <c r="V69" s="41"/>
      <c r="Z69" s="4">
        <f t="shared" si="1"/>
        <v>0</v>
      </c>
      <c r="AA69" s="4">
        <f t="shared" si="2"/>
        <v>0</v>
      </c>
      <c r="AB69" s="4">
        <v>1</v>
      </c>
    </row>
    <row r="70" spans="1:28" s="15" customFormat="1" ht="18" customHeight="1" x14ac:dyDescent="0.3">
      <c r="A70" s="127"/>
      <c r="B70" s="4"/>
      <c r="C70" s="20"/>
      <c r="D70" s="4"/>
      <c r="E70" s="27"/>
      <c r="F70" s="4"/>
      <c r="G70" s="120"/>
      <c r="I70" s="136"/>
      <c r="J70" s="119"/>
      <c r="K70" s="118"/>
      <c r="L70" s="8"/>
      <c r="M70" s="35">
        <f t="shared" si="6"/>
        <v>0</v>
      </c>
      <c r="N70" s="130"/>
      <c r="O70" s="27"/>
      <c r="P70" s="27"/>
      <c r="R70" s="154"/>
      <c r="V70" s="41"/>
      <c r="Z70" s="4">
        <f t="shared" si="1"/>
        <v>0</v>
      </c>
      <c r="AA70" s="4">
        <f t="shared" si="2"/>
        <v>0</v>
      </c>
      <c r="AB70" s="4">
        <v>1</v>
      </c>
    </row>
    <row r="71" spans="1:28" s="15" customFormat="1" ht="18" customHeight="1" x14ac:dyDescent="0.3">
      <c r="A71" s="142"/>
      <c r="B71" s="4"/>
      <c r="C71" s="20"/>
      <c r="D71" s="4"/>
      <c r="E71" s="27"/>
      <c r="F71" s="4"/>
      <c r="G71" s="120"/>
      <c r="I71" s="136"/>
      <c r="J71" s="119"/>
      <c r="K71" s="118"/>
      <c r="L71" s="8"/>
      <c r="M71" s="35">
        <f t="shared" si="6"/>
        <v>0</v>
      </c>
      <c r="N71" s="130"/>
      <c r="O71" s="27"/>
      <c r="P71" s="27"/>
      <c r="R71" s="154"/>
      <c r="V71" s="41"/>
      <c r="Z71" s="4">
        <f t="shared" si="1"/>
        <v>0</v>
      </c>
      <c r="AA71" s="4">
        <f t="shared" si="2"/>
        <v>0</v>
      </c>
      <c r="AB71" s="4">
        <v>1</v>
      </c>
    </row>
    <row r="72" spans="1:28" s="15" customFormat="1" ht="18" customHeight="1" x14ac:dyDescent="0.3">
      <c r="A72" s="127"/>
      <c r="B72" s="4"/>
      <c r="C72" s="20"/>
      <c r="D72" s="4"/>
      <c r="E72" s="27"/>
      <c r="F72" s="4"/>
      <c r="G72" s="120"/>
      <c r="I72" s="136"/>
      <c r="J72" s="119"/>
      <c r="K72" s="118"/>
      <c r="L72" s="8"/>
      <c r="M72" s="35">
        <f t="shared" si="6"/>
        <v>0</v>
      </c>
      <c r="N72" s="130"/>
      <c r="O72" s="27"/>
      <c r="P72" s="27"/>
      <c r="R72" s="154"/>
      <c r="V72" s="41"/>
      <c r="Z72" s="4">
        <f t="shared" si="1"/>
        <v>0</v>
      </c>
      <c r="AA72" s="4">
        <f t="shared" si="2"/>
        <v>0</v>
      </c>
      <c r="AB72" s="4">
        <v>1</v>
      </c>
    </row>
    <row r="73" spans="1:28" s="15" customFormat="1" ht="18" customHeight="1" x14ac:dyDescent="0.3">
      <c r="A73" s="127"/>
      <c r="B73" s="4"/>
      <c r="C73" s="20"/>
      <c r="D73" s="4"/>
      <c r="E73" s="27"/>
      <c r="F73" s="4"/>
      <c r="G73" s="120"/>
      <c r="I73" s="136"/>
      <c r="J73" s="119"/>
      <c r="K73" s="118"/>
      <c r="L73" s="8"/>
      <c r="M73" s="35">
        <f t="shared" si="6"/>
        <v>0</v>
      </c>
      <c r="N73" s="130"/>
      <c r="O73" s="27"/>
      <c r="P73" s="27"/>
      <c r="R73" s="154"/>
      <c r="V73" s="41"/>
      <c r="Z73" s="4">
        <f t="shared" si="1"/>
        <v>0</v>
      </c>
      <c r="AA73" s="4">
        <f t="shared" si="2"/>
        <v>0</v>
      </c>
      <c r="AB73" s="4">
        <v>1</v>
      </c>
    </row>
    <row r="74" spans="1:28" s="15" customFormat="1" ht="18" customHeight="1" x14ac:dyDescent="0.3">
      <c r="A74" s="127"/>
      <c r="B74" s="4"/>
      <c r="C74" s="20"/>
      <c r="D74" s="4"/>
      <c r="E74" s="27"/>
      <c r="F74" s="4"/>
      <c r="G74" s="120"/>
      <c r="I74" s="136"/>
      <c r="J74" s="119"/>
      <c r="K74" s="118"/>
      <c r="L74" s="8"/>
      <c r="M74" s="35">
        <f t="shared" si="6"/>
        <v>0</v>
      </c>
      <c r="N74" s="130"/>
      <c r="O74" s="27"/>
      <c r="P74" s="27"/>
      <c r="R74" s="154"/>
      <c r="V74" s="41"/>
      <c r="Z74" s="4">
        <f t="shared" si="1"/>
        <v>0</v>
      </c>
      <c r="AA74" s="4">
        <f t="shared" si="2"/>
        <v>0</v>
      </c>
      <c r="AB74" s="4">
        <v>1</v>
      </c>
    </row>
    <row r="75" spans="1:28" s="15" customFormat="1" ht="18" customHeight="1" x14ac:dyDescent="0.3">
      <c r="A75" s="127"/>
      <c r="B75" s="4"/>
      <c r="C75" s="20"/>
      <c r="D75" s="4"/>
      <c r="E75" s="27"/>
      <c r="F75" s="4"/>
      <c r="G75" s="120"/>
      <c r="I75" s="136"/>
      <c r="J75" s="119"/>
      <c r="K75" s="118"/>
      <c r="L75" s="8"/>
      <c r="M75" s="35">
        <f t="shared" si="6"/>
        <v>0</v>
      </c>
      <c r="N75" s="130"/>
      <c r="O75" s="27"/>
      <c r="P75" s="27"/>
      <c r="R75" s="154"/>
      <c r="V75" s="41"/>
      <c r="Z75" s="4">
        <f t="shared" ref="Z75:Z138" si="8">I75+K75</f>
        <v>0</v>
      </c>
      <c r="AA75" s="4">
        <f t="shared" ref="AA75:AA138" si="9">N75</f>
        <v>0</v>
      </c>
      <c r="AB75" s="4">
        <v>1</v>
      </c>
    </row>
    <row r="76" spans="1:28" s="15" customFormat="1" ht="18" customHeight="1" x14ac:dyDescent="0.3">
      <c r="A76" s="127"/>
      <c r="B76" s="4"/>
      <c r="C76" s="20"/>
      <c r="D76" s="4"/>
      <c r="E76" s="27"/>
      <c r="F76" s="4"/>
      <c r="G76" s="120"/>
      <c r="I76" s="136"/>
      <c r="J76" s="119"/>
      <c r="K76" s="118"/>
      <c r="L76" s="8"/>
      <c r="M76" s="35">
        <f t="shared" si="6"/>
        <v>0</v>
      </c>
      <c r="N76" s="130"/>
      <c r="O76" s="27"/>
      <c r="P76" s="27"/>
      <c r="R76" s="154"/>
      <c r="V76" s="41"/>
      <c r="Z76" s="4">
        <f t="shared" si="8"/>
        <v>0</v>
      </c>
      <c r="AA76" s="4">
        <f t="shared" si="9"/>
        <v>0</v>
      </c>
      <c r="AB76" s="4">
        <v>1</v>
      </c>
    </row>
    <row r="77" spans="1:28" s="15" customFormat="1" ht="18" customHeight="1" x14ac:dyDescent="0.3">
      <c r="A77" s="127"/>
      <c r="B77" s="4"/>
      <c r="C77" s="20"/>
      <c r="D77" s="4"/>
      <c r="E77" s="27"/>
      <c r="F77" s="4"/>
      <c r="G77" s="120"/>
      <c r="I77" s="136"/>
      <c r="J77" s="119"/>
      <c r="K77" s="118"/>
      <c r="L77" s="8"/>
      <c r="M77" s="35">
        <f t="shared" si="6"/>
        <v>0</v>
      </c>
      <c r="N77" s="130"/>
      <c r="O77" s="27"/>
      <c r="P77" s="27"/>
      <c r="R77" s="154"/>
      <c r="V77" s="41"/>
      <c r="Z77" s="4">
        <f t="shared" si="8"/>
        <v>0</v>
      </c>
      <c r="AA77" s="4">
        <f t="shared" si="9"/>
        <v>0</v>
      </c>
      <c r="AB77" s="4">
        <v>1</v>
      </c>
    </row>
    <row r="78" spans="1:28" s="15" customFormat="1" ht="18" customHeight="1" x14ac:dyDescent="0.3">
      <c r="A78" s="129"/>
      <c r="B78" s="4"/>
      <c r="C78" s="20"/>
      <c r="D78" s="4"/>
      <c r="E78" s="27"/>
      <c r="F78" s="4"/>
      <c r="G78" s="120"/>
      <c r="I78" s="136"/>
      <c r="J78" s="119"/>
      <c r="K78" s="118"/>
      <c r="L78" s="8"/>
      <c r="M78" s="35">
        <f t="shared" si="6"/>
        <v>0</v>
      </c>
      <c r="N78" s="130"/>
      <c r="O78" s="27"/>
      <c r="P78" s="27"/>
      <c r="R78" s="154"/>
      <c r="V78" s="41"/>
      <c r="Z78" s="4">
        <f t="shared" si="8"/>
        <v>0</v>
      </c>
      <c r="AA78" s="4">
        <f t="shared" si="9"/>
        <v>0</v>
      </c>
      <c r="AB78" s="4">
        <v>1</v>
      </c>
    </row>
    <row r="79" spans="1:28" s="15" customFormat="1" ht="18" customHeight="1" x14ac:dyDescent="0.3">
      <c r="A79" s="127"/>
      <c r="B79" s="4"/>
      <c r="C79" s="20"/>
      <c r="D79" s="4"/>
      <c r="E79" s="27"/>
      <c r="F79" s="4"/>
      <c r="G79" s="120"/>
      <c r="I79" s="136"/>
      <c r="J79" s="119"/>
      <c r="K79" s="118"/>
      <c r="L79" s="8"/>
      <c r="M79" s="35">
        <f t="shared" si="6"/>
        <v>0</v>
      </c>
      <c r="N79" s="130"/>
      <c r="O79" s="27"/>
      <c r="P79" s="27"/>
      <c r="R79" s="154"/>
      <c r="V79" s="41"/>
      <c r="Z79" s="4">
        <f t="shared" si="8"/>
        <v>0</v>
      </c>
      <c r="AA79" s="4">
        <f t="shared" si="9"/>
        <v>0</v>
      </c>
      <c r="AB79" s="4">
        <v>1</v>
      </c>
    </row>
    <row r="80" spans="1:28" s="15" customFormat="1" ht="18" customHeight="1" x14ac:dyDescent="0.3">
      <c r="A80" s="127"/>
      <c r="B80" s="4"/>
      <c r="C80" s="20"/>
      <c r="D80" s="4"/>
      <c r="E80" s="27"/>
      <c r="F80" s="4"/>
      <c r="G80" s="120"/>
      <c r="I80" s="136"/>
      <c r="J80" s="119"/>
      <c r="K80" s="118"/>
      <c r="L80" s="8"/>
      <c r="M80" s="35">
        <f t="shared" si="6"/>
        <v>0</v>
      </c>
      <c r="N80" s="130"/>
      <c r="O80" s="27"/>
      <c r="P80" s="27"/>
      <c r="R80" s="154"/>
      <c r="V80" s="41"/>
      <c r="Z80" s="4">
        <f t="shared" si="8"/>
        <v>0</v>
      </c>
      <c r="AA80" s="4">
        <f t="shared" si="9"/>
        <v>0</v>
      </c>
      <c r="AB80" s="4">
        <v>1</v>
      </c>
    </row>
    <row r="81" spans="1:28" s="15" customFormat="1" ht="18" customHeight="1" x14ac:dyDescent="0.3">
      <c r="A81" s="127"/>
      <c r="B81" s="4"/>
      <c r="C81" s="20"/>
      <c r="D81" s="4"/>
      <c r="E81" s="27"/>
      <c r="F81" s="4"/>
      <c r="G81" s="120"/>
      <c r="I81" s="136"/>
      <c r="J81" s="119"/>
      <c r="K81" s="118"/>
      <c r="L81" s="8"/>
      <c r="M81" s="35">
        <f t="shared" si="6"/>
        <v>0</v>
      </c>
      <c r="N81" s="130"/>
      <c r="O81" s="27"/>
      <c r="P81" s="27"/>
      <c r="R81" s="154"/>
      <c r="V81" s="41"/>
      <c r="Z81" s="4">
        <f t="shared" si="8"/>
        <v>0</v>
      </c>
      <c r="AA81" s="4">
        <f t="shared" si="9"/>
        <v>0</v>
      </c>
      <c r="AB81" s="4">
        <v>1</v>
      </c>
    </row>
    <row r="82" spans="1:28" s="15" customFormat="1" ht="18" customHeight="1" x14ac:dyDescent="0.3">
      <c r="A82" s="127"/>
      <c r="B82" s="4"/>
      <c r="C82" s="20"/>
      <c r="D82" s="4"/>
      <c r="E82" s="27"/>
      <c r="F82" s="4"/>
      <c r="G82" s="120"/>
      <c r="I82" s="136"/>
      <c r="J82" s="119"/>
      <c r="K82" s="118"/>
      <c r="L82" s="8"/>
      <c r="M82" s="35">
        <f t="shared" si="6"/>
        <v>0</v>
      </c>
      <c r="N82" s="130"/>
      <c r="O82" s="27"/>
      <c r="P82" s="27"/>
      <c r="R82" s="154"/>
      <c r="V82" s="41"/>
      <c r="Z82" s="4">
        <f t="shared" si="8"/>
        <v>0</v>
      </c>
      <c r="AA82" s="4">
        <f t="shared" si="9"/>
        <v>0</v>
      </c>
      <c r="AB82" s="4">
        <v>1</v>
      </c>
    </row>
    <row r="83" spans="1:28" s="15" customFormat="1" ht="18" customHeight="1" x14ac:dyDescent="0.3">
      <c r="A83" s="127"/>
      <c r="B83" s="4"/>
      <c r="C83" s="20"/>
      <c r="D83" s="4"/>
      <c r="E83" s="27"/>
      <c r="F83" s="4"/>
      <c r="G83" s="120"/>
      <c r="I83" s="136"/>
      <c r="J83" s="119"/>
      <c r="K83" s="118"/>
      <c r="L83" s="8"/>
      <c r="M83" s="35">
        <f t="shared" si="6"/>
        <v>0</v>
      </c>
      <c r="N83" s="130"/>
      <c r="O83" s="27"/>
      <c r="P83" s="27"/>
      <c r="R83" s="154"/>
      <c r="V83" s="41"/>
      <c r="Z83" s="4">
        <f t="shared" si="8"/>
        <v>0</v>
      </c>
      <c r="AA83" s="4">
        <f t="shared" si="9"/>
        <v>0</v>
      </c>
      <c r="AB83" s="4">
        <v>1</v>
      </c>
    </row>
    <row r="84" spans="1:28" s="15" customFormat="1" ht="18" customHeight="1" x14ac:dyDescent="0.3">
      <c r="A84" s="127"/>
      <c r="B84" s="4"/>
      <c r="C84" s="20"/>
      <c r="D84" s="4"/>
      <c r="E84" s="27"/>
      <c r="F84" s="4"/>
      <c r="G84" s="120"/>
      <c r="I84" s="136"/>
      <c r="J84" s="119"/>
      <c r="K84" s="118"/>
      <c r="L84" s="8"/>
      <c r="M84" s="35">
        <f t="shared" si="6"/>
        <v>0</v>
      </c>
      <c r="N84" s="130"/>
      <c r="O84" s="27"/>
      <c r="P84" s="27"/>
      <c r="R84" s="154"/>
      <c r="V84" s="41"/>
      <c r="Z84" s="4">
        <f t="shared" si="8"/>
        <v>0</v>
      </c>
      <c r="AA84" s="4">
        <f t="shared" si="9"/>
        <v>0</v>
      </c>
      <c r="AB84" s="4">
        <v>1</v>
      </c>
    </row>
    <row r="85" spans="1:28" s="15" customFormat="1" ht="18" customHeight="1" x14ac:dyDescent="0.3">
      <c r="A85" s="127"/>
      <c r="B85" s="4"/>
      <c r="C85" s="20"/>
      <c r="D85" s="4"/>
      <c r="E85" s="27"/>
      <c r="F85" s="4"/>
      <c r="G85" s="120"/>
      <c r="I85" s="136"/>
      <c r="J85" s="119"/>
      <c r="K85" s="118"/>
      <c r="L85" s="8"/>
      <c r="M85" s="35">
        <f t="shared" si="6"/>
        <v>0</v>
      </c>
      <c r="N85" s="130"/>
      <c r="O85" s="27"/>
      <c r="P85" s="27"/>
      <c r="R85" s="154"/>
      <c r="V85" s="41"/>
      <c r="Z85" s="4">
        <f t="shared" si="8"/>
        <v>0</v>
      </c>
      <c r="AA85" s="4">
        <f t="shared" si="9"/>
        <v>0</v>
      </c>
      <c r="AB85" s="4">
        <v>1</v>
      </c>
    </row>
    <row r="86" spans="1:28" s="15" customFormat="1" ht="18" customHeight="1" x14ac:dyDescent="0.3">
      <c r="A86" s="127"/>
      <c r="B86" s="4"/>
      <c r="C86" s="20"/>
      <c r="D86" s="4"/>
      <c r="E86" s="27"/>
      <c r="F86" s="4"/>
      <c r="G86" s="120"/>
      <c r="I86" s="136"/>
      <c r="J86" s="119"/>
      <c r="K86" s="118"/>
      <c r="L86" s="8"/>
      <c r="M86" s="35">
        <f t="shared" si="6"/>
        <v>0</v>
      </c>
      <c r="N86" s="130"/>
      <c r="O86" s="27"/>
      <c r="P86" s="27"/>
      <c r="R86" s="154"/>
      <c r="V86" s="41"/>
      <c r="Z86" s="4">
        <f t="shared" si="8"/>
        <v>0</v>
      </c>
      <c r="AA86" s="4">
        <f t="shared" si="9"/>
        <v>0</v>
      </c>
      <c r="AB86" s="4">
        <v>1</v>
      </c>
    </row>
    <row r="87" spans="1:28" s="15" customFormat="1" ht="18" customHeight="1" x14ac:dyDescent="0.3">
      <c r="A87" s="127"/>
      <c r="B87" s="4"/>
      <c r="C87" s="20"/>
      <c r="D87" s="4"/>
      <c r="E87" s="27"/>
      <c r="F87" s="4"/>
      <c r="G87" s="120"/>
      <c r="I87" s="136"/>
      <c r="J87" s="119"/>
      <c r="K87" s="118"/>
      <c r="L87" s="8"/>
      <c r="M87" s="35">
        <f t="shared" si="6"/>
        <v>0</v>
      </c>
      <c r="N87" s="130"/>
      <c r="O87" s="27"/>
      <c r="P87" s="27"/>
      <c r="R87" s="154"/>
      <c r="V87" s="41"/>
      <c r="Z87" s="4">
        <f t="shared" si="8"/>
        <v>0</v>
      </c>
      <c r="AA87" s="4">
        <f t="shared" si="9"/>
        <v>0</v>
      </c>
      <c r="AB87" s="4">
        <v>1</v>
      </c>
    </row>
    <row r="88" spans="1:28" s="15" customFormat="1" ht="18" customHeight="1" x14ac:dyDescent="0.3">
      <c r="A88" s="127"/>
      <c r="B88" s="4"/>
      <c r="C88" s="20"/>
      <c r="D88" s="4"/>
      <c r="E88" s="27"/>
      <c r="F88" s="4"/>
      <c r="G88" s="120"/>
      <c r="I88" s="136"/>
      <c r="J88" s="119"/>
      <c r="K88" s="118"/>
      <c r="L88" s="8"/>
      <c r="M88" s="35">
        <f t="shared" si="6"/>
        <v>0</v>
      </c>
      <c r="N88" s="130"/>
      <c r="O88" s="27"/>
      <c r="P88" s="27"/>
      <c r="R88" s="154"/>
      <c r="V88" s="41"/>
      <c r="Z88" s="4">
        <f t="shared" si="8"/>
        <v>0</v>
      </c>
      <c r="AA88" s="4">
        <f t="shared" si="9"/>
        <v>0</v>
      </c>
      <c r="AB88" s="4">
        <v>1</v>
      </c>
    </row>
    <row r="89" spans="1:28" s="15" customFormat="1" ht="18" customHeight="1" x14ac:dyDescent="0.3">
      <c r="A89" s="127"/>
      <c r="B89" s="4"/>
      <c r="C89" s="20"/>
      <c r="D89" s="4"/>
      <c r="E89" s="27"/>
      <c r="F89" s="4"/>
      <c r="G89" s="120"/>
      <c r="I89" s="136"/>
      <c r="J89" s="119"/>
      <c r="K89" s="118"/>
      <c r="L89" s="8"/>
      <c r="M89" s="35">
        <f t="shared" si="6"/>
        <v>0</v>
      </c>
      <c r="N89" s="130"/>
      <c r="O89" s="27"/>
      <c r="P89" s="27"/>
      <c r="R89" s="154"/>
      <c r="V89" s="41"/>
      <c r="Z89" s="4">
        <f t="shared" si="8"/>
        <v>0</v>
      </c>
      <c r="AA89" s="4">
        <f t="shared" si="9"/>
        <v>0</v>
      </c>
      <c r="AB89" s="4">
        <v>1</v>
      </c>
    </row>
    <row r="90" spans="1:28" s="15" customFormat="1" ht="18" customHeight="1" x14ac:dyDescent="0.3">
      <c r="A90" s="127"/>
      <c r="B90" s="4"/>
      <c r="C90" s="20"/>
      <c r="D90" s="4"/>
      <c r="E90" s="27"/>
      <c r="F90" s="4"/>
      <c r="G90" s="120"/>
      <c r="I90" s="136"/>
      <c r="J90" s="119"/>
      <c r="K90" s="118"/>
      <c r="L90" s="8"/>
      <c r="M90" s="35">
        <f t="shared" si="6"/>
        <v>0</v>
      </c>
      <c r="N90" s="130"/>
      <c r="O90" s="27"/>
      <c r="P90" s="27"/>
      <c r="R90" s="154"/>
      <c r="V90" s="41"/>
      <c r="Z90" s="4">
        <f t="shared" si="8"/>
        <v>0</v>
      </c>
      <c r="AA90" s="4">
        <f t="shared" si="9"/>
        <v>0</v>
      </c>
      <c r="AB90" s="4">
        <v>1</v>
      </c>
    </row>
    <row r="91" spans="1:28" s="15" customFormat="1" ht="18" customHeight="1" x14ac:dyDescent="0.3">
      <c r="A91" s="127"/>
      <c r="B91" s="4"/>
      <c r="C91" s="20"/>
      <c r="D91" s="4"/>
      <c r="E91" s="27"/>
      <c r="F91" s="4"/>
      <c r="G91" s="120"/>
      <c r="I91" s="136"/>
      <c r="J91" s="119"/>
      <c r="K91" s="118"/>
      <c r="L91" s="8"/>
      <c r="M91" s="35">
        <f t="shared" si="6"/>
        <v>0</v>
      </c>
      <c r="N91" s="130"/>
      <c r="O91" s="27"/>
      <c r="P91" s="27"/>
      <c r="R91" s="154"/>
      <c r="V91" s="41"/>
      <c r="Z91" s="4">
        <f t="shared" si="8"/>
        <v>0</v>
      </c>
      <c r="AA91" s="4">
        <f t="shared" si="9"/>
        <v>0</v>
      </c>
      <c r="AB91" s="4">
        <v>1</v>
      </c>
    </row>
    <row r="92" spans="1:28" s="15" customFormat="1" ht="18" customHeight="1" x14ac:dyDescent="0.3">
      <c r="A92" s="127"/>
      <c r="B92" s="4"/>
      <c r="C92" s="20"/>
      <c r="D92" s="4"/>
      <c r="E92" s="27"/>
      <c r="F92" s="4"/>
      <c r="G92" s="120"/>
      <c r="I92" s="136"/>
      <c r="J92" s="119"/>
      <c r="K92" s="118"/>
      <c r="L92" s="8"/>
      <c r="M92" s="35">
        <f t="shared" si="6"/>
        <v>0</v>
      </c>
      <c r="N92" s="130"/>
      <c r="O92" s="27"/>
      <c r="P92" s="27"/>
      <c r="R92" s="154"/>
      <c r="V92" s="41"/>
      <c r="Z92" s="4">
        <f t="shared" si="8"/>
        <v>0</v>
      </c>
      <c r="AA92" s="4">
        <f t="shared" si="9"/>
        <v>0</v>
      </c>
      <c r="AB92" s="4">
        <v>1</v>
      </c>
    </row>
    <row r="93" spans="1:28" s="15" customFormat="1" ht="18" customHeight="1" x14ac:dyDescent="0.3">
      <c r="A93" s="127"/>
      <c r="B93" s="4"/>
      <c r="C93" s="20"/>
      <c r="D93" s="4"/>
      <c r="E93" s="27"/>
      <c r="F93" s="4"/>
      <c r="G93" s="120"/>
      <c r="I93" s="136"/>
      <c r="J93" s="119"/>
      <c r="K93" s="118"/>
      <c r="L93" s="8"/>
      <c r="M93" s="35">
        <f t="shared" si="6"/>
        <v>0</v>
      </c>
      <c r="N93" s="130"/>
      <c r="O93" s="27"/>
      <c r="P93" s="27"/>
      <c r="R93" s="154"/>
      <c r="V93" s="41"/>
      <c r="Z93" s="4">
        <f t="shared" si="8"/>
        <v>0</v>
      </c>
      <c r="AA93" s="4">
        <f t="shared" si="9"/>
        <v>0</v>
      </c>
      <c r="AB93" s="4">
        <v>1</v>
      </c>
    </row>
    <row r="94" spans="1:28" s="15" customFormat="1" ht="18" customHeight="1" x14ac:dyDescent="0.3">
      <c r="A94" s="127"/>
      <c r="B94" s="4"/>
      <c r="C94" s="20"/>
      <c r="D94" s="4"/>
      <c r="E94" s="27"/>
      <c r="F94" s="4"/>
      <c r="G94" s="120"/>
      <c r="I94" s="136"/>
      <c r="J94" s="119"/>
      <c r="K94" s="118"/>
      <c r="L94" s="8"/>
      <c r="M94" s="35">
        <f t="shared" si="6"/>
        <v>0</v>
      </c>
      <c r="N94" s="130"/>
      <c r="O94" s="27"/>
      <c r="P94" s="27"/>
      <c r="R94" s="154"/>
      <c r="V94" s="41"/>
      <c r="Z94" s="4">
        <f t="shared" si="8"/>
        <v>0</v>
      </c>
      <c r="AA94" s="4">
        <f t="shared" si="9"/>
        <v>0</v>
      </c>
      <c r="AB94" s="4">
        <v>1</v>
      </c>
    </row>
    <row r="95" spans="1:28" s="15" customFormat="1" ht="18" customHeight="1" x14ac:dyDescent="0.3">
      <c r="A95" s="127"/>
      <c r="B95" s="4"/>
      <c r="C95" s="20"/>
      <c r="D95" s="4"/>
      <c r="E95" s="27"/>
      <c r="F95" s="4"/>
      <c r="G95" s="120"/>
      <c r="I95" s="136"/>
      <c r="J95" s="119"/>
      <c r="K95" s="118"/>
      <c r="L95" s="8"/>
      <c r="M95" s="35">
        <f t="shared" si="6"/>
        <v>0</v>
      </c>
      <c r="N95" s="130"/>
      <c r="O95" s="27"/>
      <c r="P95" s="27"/>
      <c r="R95" s="154"/>
      <c r="V95" s="41"/>
      <c r="Z95" s="4">
        <f t="shared" si="8"/>
        <v>0</v>
      </c>
      <c r="AA95" s="4">
        <f t="shared" si="9"/>
        <v>0</v>
      </c>
      <c r="AB95" s="4">
        <v>1</v>
      </c>
    </row>
    <row r="96" spans="1:28" s="15" customFormat="1" ht="18" customHeight="1" x14ac:dyDescent="0.3">
      <c r="A96" s="127"/>
      <c r="B96" s="4"/>
      <c r="C96" s="20"/>
      <c r="D96" s="4"/>
      <c r="E96" s="27"/>
      <c r="F96" s="4"/>
      <c r="G96" s="120"/>
      <c r="I96" s="136"/>
      <c r="J96" s="119"/>
      <c r="K96" s="118"/>
      <c r="L96" s="8"/>
      <c r="M96" s="35">
        <f t="shared" si="6"/>
        <v>0</v>
      </c>
      <c r="N96" s="130"/>
      <c r="O96" s="27"/>
      <c r="P96" s="27"/>
      <c r="R96" s="154"/>
      <c r="V96" s="41"/>
      <c r="Z96" s="4">
        <f t="shared" si="8"/>
        <v>0</v>
      </c>
      <c r="AA96" s="4">
        <f t="shared" si="9"/>
        <v>0</v>
      </c>
      <c r="AB96" s="4">
        <v>1</v>
      </c>
    </row>
    <row r="97" spans="1:28" s="15" customFormat="1" ht="18" customHeight="1" x14ac:dyDescent="0.3">
      <c r="A97" s="127"/>
      <c r="B97" s="4"/>
      <c r="C97" s="20"/>
      <c r="D97" s="4"/>
      <c r="E97" s="27"/>
      <c r="F97" s="4"/>
      <c r="G97" s="120"/>
      <c r="I97" s="136"/>
      <c r="J97" s="119"/>
      <c r="K97" s="118"/>
      <c r="L97" s="8"/>
      <c r="M97" s="35">
        <f t="shared" si="6"/>
        <v>0</v>
      </c>
      <c r="N97" s="130"/>
      <c r="O97" s="27"/>
      <c r="P97" s="27"/>
      <c r="R97" s="154"/>
      <c r="V97" s="41"/>
      <c r="Z97" s="4">
        <f t="shared" si="8"/>
        <v>0</v>
      </c>
      <c r="AA97" s="4">
        <f t="shared" si="9"/>
        <v>0</v>
      </c>
      <c r="AB97" s="4">
        <v>1</v>
      </c>
    </row>
    <row r="98" spans="1:28" s="15" customFormat="1" ht="18" customHeight="1" x14ac:dyDescent="0.3">
      <c r="A98" s="127"/>
      <c r="B98" s="4"/>
      <c r="C98" s="20"/>
      <c r="D98" s="4"/>
      <c r="E98" s="27"/>
      <c r="F98" s="4"/>
      <c r="G98" s="120"/>
      <c r="I98" s="136"/>
      <c r="J98" s="119"/>
      <c r="K98" s="118"/>
      <c r="L98" s="8"/>
      <c r="M98" s="35">
        <f t="shared" si="6"/>
        <v>0</v>
      </c>
      <c r="N98" s="130"/>
      <c r="O98" s="27"/>
      <c r="P98" s="27"/>
      <c r="R98" s="154"/>
      <c r="V98" s="41"/>
      <c r="Z98" s="4">
        <f t="shared" si="8"/>
        <v>0</v>
      </c>
      <c r="AA98" s="4">
        <f t="shared" si="9"/>
        <v>0</v>
      </c>
      <c r="AB98" s="4">
        <v>1</v>
      </c>
    </row>
    <row r="99" spans="1:28" s="15" customFormat="1" ht="18" customHeight="1" x14ac:dyDescent="0.3">
      <c r="A99" s="127"/>
      <c r="B99" s="4"/>
      <c r="C99" s="20"/>
      <c r="D99" s="4"/>
      <c r="E99" s="27"/>
      <c r="F99" s="4"/>
      <c r="G99" s="120"/>
      <c r="I99" s="136"/>
      <c r="J99" s="119"/>
      <c r="K99" s="118"/>
      <c r="L99" s="8"/>
      <c r="M99" s="35">
        <f t="shared" si="6"/>
        <v>0</v>
      </c>
      <c r="N99" s="130"/>
      <c r="O99" s="27"/>
      <c r="P99" s="27"/>
      <c r="R99" s="154"/>
      <c r="V99" s="41"/>
      <c r="Z99" s="4">
        <f t="shared" si="8"/>
        <v>0</v>
      </c>
      <c r="AA99" s="4">
        <f t="shared" si="9"/>
        <v>0</v>
      </c>
      <c r="AB99" s="4">
        <v>1</v>
      </c>
    </row>
    <row r="100" spans="1:28" s="15" customFormat="1" ht="18" customHeight="1" x14ac:dyDescent="0.3">
      <c r="A100" s="127"/>
      <c r="B100" s="4"/>
      <c r="C100" s="20"/>
      <c r="D100" s="4"/>
      <c r="E100" s="27"/>
      <c r="F100" s="4"/>
      <c r="G100" s="120"/>
      <c r="I100" s="136"/>
      <c r="J100" s="119"/>
      <c r="K100" s="118"/>
      <c r="L100" s="8"/>
      <c r="M100" s="35">
        <f t="shared" si="6"/>
        <v>0</v>
      </c>
      <c r="N100" s="130"/>
      <c r="O100" s="27"/>
      <c r="P100" s="27"/>
      <c r="R100" s="154"/>
      <c r="V100" s="41"/>
      <c r="Z100" s="4">
        <f t="shared" si="8"/>
        <v>0</v>
      </c>
      <c r="AA100" s="4">
        <f t="shared" si="9"/>
        <v>0</v>
      </c>
      <c r="AB100" s="4">
        <v>1</v>
      </c>
    </row>
    <row r="101" spans="1:28" s="15" customFormat="1" ht="18" customHeight="1" x14ac:dyDescent="0.3">
      <c r="A101" s="127"/>
      <c r="B101" s="4"/>
      <c r="C101" s="20"/>
      <c r="D101" s="4"/>
      <c r="E101" s="27"/>
      <c r="F101" s="4"/>
      <c r="G101" s="120"/>
      <c r="I101" s="136"/>
      <c r="J101" s="119"/>
      <c r="K101" s="118"/>
      <c r="L101" s="8"/>
      <c r="M101" s="35">
        <f t="shared" si="6"/>
        <v>0</v>
      </c>
      <c r="N101" s="130"/>
      <c r="O101" s="27"/>
      <c r="P101" s="27"/>
      <c r="R101" s="154"/>
      <c r="V101" s="41"/>
      <c r="Z101" s="4">
        <f t="shared" si="8"/>
        <v>0</v>
      </c>
      <c r="AA101" s="4">
        <f t="shared" si="9"/>
        <v>0</v>
      </c>
      <c r="AB101" s="4">
        <v>1</v>
      </c>
    </row>
    <row r="102" spans="1:28" s="15" customFormat="1" ht="18" customHeight="1" x14ac:dyDescent="0.3">
      <c r="A102" s="127"/>
      <c r="B102" s="4"/>
      <c r="C102" s="20"/>
      <c r="D102" s="4"/>
      <c r="E102" s="27"/>
      <c r="F102" s="4"/>
      <c r="G102" s="120"/>
      <c r="I102" s="136"/>
      <c r="J102" s="119"/>
      <c r="K102" s="118"/>
      <c r="L102" s="8"/>
      <c r="M102" s="35">
        <f t="shared" si="6"/>
        <v>0</v>
      </c>
      <c r="N102" s="130"/>
      <c r="O102" s="27"/>
      <c r="P102" s="27"/>
      <c r="R102" s="154"/>
      <c r="V102" s="41"/>
      <c r="Z102" s="4">
        <f t="shared" si="8"/>
        <v>0</v>
      </c>
      <c r="AA102" s="4">
        <f t="shared" si="9"/>
        <v>0</v>
      </c>
      <c r="AB102" s="4">
        <v>1</v>
      </c>
    </row>
    <row r="103" spans="1:28" s="15" customFormat="1" ht="18" customHeight="1" x14ac:dyDescent="0.3">
      <c r="A103" s="127"/>
      <c r="B103" s="4"/>
      <c r="C103" s="20"/>
      <c r="D103" s="4"/>
      <c r="E103" s="27"/>
      <c r="F103" s="4"/>
      <c r="G103" s="120"/>
      <c r="I103" s="136"/>
      <c r="J103" s="119"/>
      <c r="K103" s="118"/>
      <c r="L103" s="8"/>
      <c r="M103" s="35">
        <f t="shared" si="6"/>
        <v>0</v>
      </c>
      <c r="N103" s="130"/>
      <c r="O103" s="27"/>
      <c r="P103" s="27"/>
      <c r="R103" s="154"/>
      <c r="V103" s="41"/>
      <c r="Z103" s="4">
        <f t="shared" si="8"/>
        <v>0</v>
      </c>
      <c r="AA103" s="4">
        <f t="shared" si="9"/>
        <v>0</v>
      </c>
      <c r="AB103" s="4">
        <v>1</v>
      </c>
    </row>
    <row r="104" spans="1:28" s="15" customFormat="1" ht="18" customHeight="1" x14ac:dyDescent="0.3">
      <c r="A104" s="127"/>
      <c r="B104" s="4"/>
      <c r="C104" s="20"/>
      <c r="D104" s="4"/>
      <c r="E104" s="27"/>
      <c r="F104" s="4"/>
      <c r="G104" s="120"/>
      <c r="I104" s="136"/>
      <c r="J104" s="119"/>
      <c r="K104" s="118"/>
      <c r="L104" s="8"/>
      <c r="M104" s="35">
        <f t="shared" si="6"/>
        <v>0</v>
      </c>
      <c r="N104" s="130"/>
      <c r="O104" s="27"/>
      <c r="P104" s="27"/>
      <c r="R104" s="154"/>
      <c r="V104" s="41"/>
      <c r="Z104" s="4">
        <f t="shared" si="8"/>
        <v>0</v>
      </c>
      <c r="AA104" s="4">
        <f t="shared" si="9"/>
        <v>0</v>
      </c>
      <c r="AB104" s="4">
        <v>1</v>
      </c>
    </row>
    <row r="105" spans="1:28" s="15" customFormat="1" ht="18" customHeight="1" x14ac:dyDescent="0.3">
      <c r="A105" s="127"/>
      <c r="B105" s="4"/>
      <c r="C105" s="20"/>
      <c r="D105" s="4"/>
      <c r="E105" s="27"/>
      <c r="F105" s="4"/>
      <c r="G105" s="120"/>
      <c r="I105" s="136"/>
      <c r="J105" s="119"/>
      <c r="K105" s="118"/>
      <c r="L105" s="8"/>
      <c r="M105" s="35">
        <f t="shared" si="6"/>
        <v>0</v>
      </c>
      <c r="N105" s="130"/>
      <c r="O105" s="27"/>
      <c r="P105" s="27"/>
      <c r="R105" s="154"/>
      <c r="V105" s="41"/>
      <c r="Z105" s="4">
        <f t="shared" si="8"/>
        <v>0</v>
      </c>
      <c r="AA105" s="4">
        <f t="shared" si="9"/>
        <v>0</v>
      </c>
      <c r="AB105" s="4">
        <v>1</v>
      </c>
    </row>
    <row r="106" spans="1:28" s="15" customFormat="1" ht="18" customHeight="1" x14ac:dyDescent="0.3">
      <c r="A106" s="127"/>
      <c r="B106" s="4"/>
      <c r="C106" s="20"/>
      <c r="D106" s="4"/>
      <c r="E106" s="27"/>
      <c r="F106" s="4"/>
      <c r="G106" s="120"/>
      <c r="I106" s="136"/>
      <c r="J106" s="119"/>
      <c r="K106" s="118"/>
      <c r="L106" s="8"/>
      <c r="M106" s="35">
        <f t="shared" ref="M106:M112" si="10">N106/1000</f>
        <v>0</v>
      </c>
      <c r="N106" s="130"/>
      <c r="O106" s="27"/>
      <c r="P106" s="27"/>
      <c r="R106" s="154"/>
      <c r="V106" s="41"/>
      <c r="Z106" s="4">
        <f t="shared" si="8"/>
        <v>0</v>
      </c>
      <c r="AA106" s="4">
        <f t="shared" si="9"/>
        <v>0</v>
      </c>
      <c r="AB106" s="4">
        <v>1</v>
      </c>
    </row>
    <row r="107" spans="1:28" s="15" customFormat="1" ht="18" customHeight="1" x14ac:dyDescent="0.3">
      <c r="A107" s="127"/>
      <c r="B107" s="4"/>
      <c r="C107" s="20"/>
      <c r="D107" s="4"/>
      <c r="E107" s="27"/>
      <c r="F107" s="4"/>
      <c r="G107" s="120"/>
      <c r="I107" s="136"/>
      <c r="J107" s="119"/>
      <c r="K107" s="118"/>
      <c r="L107" s="8"/>
      <c r="M107" s="35">
        <f t="shared" si="10"/>
        <v>0</v>
      </c>
      <c r="N107" s="130"/>
      <c r="O107" s="27"/>
      <c r="P107" s="27"/>
      <c r="R107" s="154"/>
      <c r="V107" s="41"/>
      <c r="Z107" s="4">
        <f t="shared" si="8"/>
        <v>0</v>
      </c>
      <c r="AA107" s="4">
        <f t="shared" si="9"/>
        <v>0</v>
      </c>
      <c r="AB107" s="4">
        <v>1</v>
      </c>
    </row>
    <row r="108" spans="1:28" s="15" customFormat="1" ht="18" customHeight="1" x14ac:dyDescent="0.3">
      <c r="A108" s="127"/>
      <c r="B108" s="4"/>
      <c r="C108" s="20"/>
      <c r="D108" s="4"/>
      <c r="E108" s="27"/>
      <c r="F108" s="4"/>
      <c r="G108" s="120"/>
      <c r="I108" s="136"/>
      <c r="J108" s="119"/>
      <c r="K108" s="118"/>
      <c r="L108" s="8"/>
      <c r="M108" s="35">
        <f t="shared" si="10"/>
        <v>0</v>
      </c>
      <c r="N108" s="130"/>
      <c r="O108" s="27"/>
      <c r="P108" s="27"/>
      <c r="R108" s="154"/>
      <c r="V108" s="41"/>
      <c r="Z108" s="4">
        <f t="shared" si="8"/>
        <v>0</v>
      </c>
      <c r="AA108" s="4">
        <f t="shared" si="9"/>
        <v>0</v>
      </c>
      <c r="AB108" s="4">
        <v>1</v>
      </c>
    </row>
    <row r="109" spans="1:28" s="15" customFormat="1" ht="18" customHeight="1" x14ac:dyDescent="0.3">
      <c r="A109" s="127"/>
      <c r="B109" s="4"/>
      <c r="C109" s="20"/>
      <c r="D109" s="4"/>
      <c r="E109" s="27"/>
      <c r="F109" s="4"/>
      <c r="G109" s="120"/>
      <c r="I109" s="136"/>
      <c r="J109" s="119"/>
      <c r="K109" s="118"/>
      <c r="L109" s="8"/>
      <c r="M109" s="35">
        <f t="shared" si="10"/>
        <v>0</v>
      </c>
      <c r="N109" s="130"/>
      <c r="O109" s="27"/>
      <c r="P109" s="27"/>
      <c r="R109" s="154"/>
      <c r="V109" s="41"/>
      <c r="Z109" s="4">
        <f t="shared" si="8"/>
        <v>0</v>
      </c>
      <c r="AA109" s="4">
        <f t="shared" si="9"/>
        <v>0</v>
      </c>
      <c r="AB109" s="4">
        <v>1</v>
      </c>
    </row>
    <row r="110" spans="1:28" s="15" customFormat="1" ht="18" customHeight="1" x14ac:dyDescent="0.3">
      <c r="A110" s="127"/>
      <c r="B110" s="4"/>
      <c r="C110" s="20"/>
      <c r="D110" s="4"/>
      <c r="E110" s="27"/>
      <c r="F110" s="4"/>
      <c r="G110" s="120"/>
      <c r="I110" s="136"/>
      <c r="J110" s="119"/>
      <c r="K110" s="118"/>
      <c r="L110" s="8"/>
      <c r="M110" s="35">
        <f t="shared" si="10"/>
        <v>0</v>
      </c>
      <c r="N110" s="130"/>
      <c r="O110" s="27"/>
      <c r="P110" s="27"/>
      <c r="R110" s="154"/>
      <c r="V110" s="41"/>
      <c r="Z110" s="4">
        <f t="shared" si="8"/>
        <v>0</v>
      </c>
      <c r="AA110" s="4">
        <f t="shared" si="9"/>
        <v>0</v>
      </c>
      <c r="AB110" s="4">
        <v>1</v>
      </c>
    </row>
    <row r="111" spans="1:28" s="15" customFormat="1" ht="18" customHeight="1" x14ac:dyDescent="0.3">
      <c r="A111" s="127"/>
      <c r="B111" s="4"/>
      <c r="C111" s="20"/>
      <c r="D111" s="4"/>
      <c r="E111" s="27"/>
      <c r="F111" s="4"/>
      <c r="G111" s="120"/>
      <c r="I111" s="136"/>
      <c r="J111" s="119"/>
      <c r="K111" s="118"/>
      <c r="L111" s="8"/>
      <c r="M111" s="35">
        <f t="shared" si="10"/>
        <v>0</v>
      </c>
      <c r="N111" s="130"/>
      <c r="O111" s="27"/>
      <c r="P111" s="27"/>
      <c r="R111" s="154"/>
      <c r="V111" s="41"/>
      <c r="Z111" s="4">
        <f t="shared" si="8"/>
        <v>0</v>
      </c>
      <c r="AA111" s="4">
        <f t="shared" si="9"/>
        <v>0</v>
      </c>
      <c r="AB111" s="4">
        <v>1</v>
      </c>
    </row>
    <row r="112" spans="1:28" s="15" customFormat="1" ht="18" customHeight="1" x14ac:dyDescent="0.3">
      <c r="A112" s="127"/>
      <c r="B112" s="4"/>
      <c r="C112" s="20"/>
      <c r="D112" s="4"/>
      <c r="E112" s="27"/>
      <c r="F112" s="4"/>
      <c r="G112" s="120"/>
      <c r="I112" s="136"/>
      <c r="J112" s="119"/>
      <c r="K112" s="118"/>
      <c r="L112" s="8"/>
      <c r="M112" s="35">
        <f t="shared" si="10"/>
        <v>0</v>
      </c>
      <c r="N112" s="130"/>
      <c r="O112" s="27"/>
      <c r="P112" s="27"/>
      <c r="R112" s="154"/>
      <c r="V112" s="41"/>
      <c r="Z112" s="4">
        <f t="shared" si="8"/>
        <v>0</v>
      </c>
      <c r="AA112" s="4">
        <f t="shared" si="9"/>
        <v>0</v>
      </c>
      <c r="AB112" s="4">
        <v>1</v>
      </c>
    </row>
    <row r="113" spans="1:28" s="15" customFormat="1" ht="18" customHeight="1" x14ac:dyDescent="0.3">
      <c r="A113" s="127"/>
      <c r="B113" s="4"/>
      <c r="C113" s="20"/>
      <c r="D113" s="4"/>
      <c r="E113" s="27"/>
      <c r="F113" s="4"/>
      <c r="G113" s="120"/>
      <c r="I113" s="136"/>
      <c r="J113" s="119"/>
      <c r="K113" s="118"/>
      <c r="L113" s="8"/>
      <c r="M113" s="35"/>
      <c r="N113" s="130"/>
      <c r="O113" s="27"/>
      <c r="P113" s="27"/>
      <c r="R113" s="154"/>
      <c r="V113" s="41"/>
      <c r="Z113" s="4">
        <f t="shared" si="8"/>
        <v>0</v>
      </c>
      <c r="AA113" s="4">
        <f t="shared" si="9"/>
        <v>0</v>
      </c>
      <c r="AB113" s="4">
        <v>1</v>
      </c>
    </row>
    <row r="114" spans="1:28" s="15" customFormat="1" ht="18" customHeight="1" x14ac:dyDescent="0.3">
      <c r="A114" s="127"/>
      <c r="B114" s="4"/>
      <c r="C114" s="20"/>
      <c r="D114" s="4"/>
      <c r="E114" s="27"/>
      <c r="F114" s="4"/>
      <c r="G114" s="120"/>
      <c r="I114" s="136"/>
      <c r="J114" s="119"/>
      <c r="K114" s="118"/>
      <c r="L114" s="8"/>
      <c r="M114" s="35"/>
      <c r="N114" s="130"/>
      <c r="O114" s="27"/>
      <c r="P114" s="27"/>
      <c r="R114" s="154"/>
      <c r="V114" s="41"/>
      <c r="Z114" s="4">
        <f t="shared" si="8"/>
        <v>0</v>
      </c>
      <c r="AA114" s="4">
        <f t="shared" si="9"/>
        <v>0</v>
      </c>
      <c r="AB114" s="4">
        <v>1</v>
      </c>
    </row>
    <row r="115" spans="1:28" s="15" customFormat="1" ht="18" customHeight="1" x14ac:dyDescent="0.3">
      <c r="A115" s="127"/>
      <c r="B115" s="4"/>
      <c r="C115" s="20"/>
      <c r="D115" s="4"/>
      <c r="E115" s="27"/>
      <c r="F115" s="4"/>
      <c r="G115" s="120"/>
      <c r="I115" s="136"/>
      <c r="J115" s="119"/>
      <c r="K115" s="118"/>
      <c r="L115" s="8"/>
      <c r="M115" s="35"/>
      <c r="N115" s="130"/>
      <c r="O115" s="27"/>
      <c r="P115" s="27"/>
      <c r="R115" s="154"/>
      <c r="V115" s="41"/>
      <c r="Z115" s="4">
        <f t="shared" si="8"/>
        <v>0</v>
      </c>
      <c r="AA115" s="4">
        <f t="shared" si="9"/>
        <v>0</v>
      </c>
      <c r="AB115" s="4">
        <v>1</v>
      </c>
    </row>
    <row r="116" spans="1:28" ht="18" customHeight="1" x14ac:dyDescent="0.3">
      <c r="A116" s="22" t="s">
        <v>15</v>
      </c>
      <c r="B116" s="22"/>
      <c r="C116" s="23"/>
      <c r="D116" s="23"/>
      <c r="E116" s="24"/>
      <c r="F116" s="23"/>
      <c r="G116" s="22"/>
      <c r="H116" s="23"/>
      <c r="I116" s="140">
        <f>SUBTOTAL(9,I10:I115)</f>
        <v>9585712</v>
      </c>
      <c r="J116" s="25"/>
      <c r="K116" s="47">
        <f>SUBTOTAL(9,K10:K115)</f>
        <v>11016555</v>
      </c>
      <c r="L116" s="25"/>
      <c r="M116" s="36">
        <f>SUBTOTAL(9,M10:M115)</f>
        <v>216.77447999999995</v>
      </c>
      <c r="N116" s="135">
        <f>SUM(N10:N115)</f>
        <v>216769.48</v>
      </c>
      <c r="P116" s="27"/>
      <c r="V116" s="41"/>
      <c r="Y116" s="117"/>
      <c r="Z116" s="4">
        <f t="shared" si="8"/>
        <v>20602267</v>
      </c>
      <c r="AA116" s="4">
        <f t="shared" si="9"/>
        <v>216769.48</v>
      </c>
      <c r="AB116" s="4">
        <v>1</v>
      </c>
    </row>
    <row r="117" spans="1:28" ht="18" customHeight="1" x14ac:dyDescent="0.3">
      <c r="C117" s="26"/>
      <c r="I117" s="141"/>
      <c r="J117" s="28"/>
      <c r="K117" s="29"/>
      <c r="L117" s="29"/>
      <c r="M117" s="37"/>
      <c r="V117" s="41"/>
      <c r="Z117" s="4">
        <f t="shared" si="8"/>
        <v>0</v>
      </c>
      <c r="AA117" s="4">
        <f t="shared" si="9"/>
        <v>0</v>
      </c>
      <c r="AB117" s="4">
        <v>1</v>
      </c>
    </row>
    <row r="118" spans="1:28" ht="18" customHeight="1" x14ac:dyDescent="0.3">
      <c r="A118" s="128"/>
      <c r="C118" s="26"/>
      <c r="I118" s="141"/>
      <c r="J118" s="28"/>
      <c r="K118" s="29"/>
      <c r="L118" s="29"/>
      <c r="M118" s="37"/>
      <c r="V118" s="41"/>
      <c r="Z118" s="4">
        <f t="shared" si="8"/>
        <v>0</v>
      </c>
      <c r="AA118" s="4">
        <f t="shared" si="9"/>
        <v>0</v>
      </c>
      <c r="AB118" s="4">
        <v>1</v>
      </c>
    </row>
    <row r="119" spans="1:28" ht="18" customHeight="1" x14ac:dyDescent="0.3">
      <c r="A119" s="128"/>
      <c r="C119" s="26"/>
      <c r="I119" s="141"/>
      <c r="J119" s="28"/>
      <c r="K119" s="29"/>
      <c r="L119" s="29"/>
      <c r="M119" s="37"/>
      <c r="V119" s="41"/>
      <c r="Z119" s="4">
        <f t="shared" si="8"/>
        <v>0</v>
      </c>
      <c r="AA119" s="4">
        <f t="shared" si="9"/>
        <v>0</v>
      </c>
      <c r="AB119" s="4">
        <v>1</v>
      </c>
    </row>
    <row r="120" spans="1:28" ht="18" customHeight="1" x14ac:dyDescent="0.3">
      <c r="A120" s="128"/>
      <c r="C120" s="26"/>
      <c r="I120" s="141"/>
      <c r="J120" s="28"/>
      <c r="K120" s="29"/>
      <c r="L120" s="29"/>
      <c r="M120" s="37"/>
      <c r="V120" s="41"/>
      <c r="Z120" s="4">
        <f t="shared" si="8"/>
        <v>0</v>
      </c>
      <c r="AA120" s="4">
        <f t="shared" si="9"/>
        <v>0</v>
      </c>
      <c r="AB120" s="4">
        <v>1</v>
      </c>
    </row>
    <row r="121" spans="1:28" ht="18" customHeight="1" x14ac:dyDescent="0.3">
      <c r="A121" s="128"/>
      <c r="C121" s="26"/>
      <c r="I121" s="141"/>
      <c r="J121" s="28"/>
      <c r="K121" s="29"/>
      <c r="L121" s="29"/>
      <c r="M121" s="37"/>
      <c r="V121" s="41"/>
      <c r="Z121" s="4">
        <f t="shared" si="8"/>
        <v>0</v>
      </c>
      <c r="AA121" s="4">
        <f t="shared" si="9"/>
        <v>0</v>
      </c>
      <c r="AB121" s="4">
        <v>1</v>
      </c>
    </row>
    <row r="122" spans="1:28" ht="18" customHeight="1" x14ac:dyDescent="0.3">
      <c r="A122" s="128"/>
      <c r="C122" s="26"/>
      <c r="I122" s="141"/>
      <c r="J122" s="28"/>
      <c r="K122" s="29"/>
      <c r="L122" s="29"/>
      <c r="M122" s="37"/>
      <c r="V122" s="41"/>
      <c r="Z122" s="4">
        <f t="shared" si="8"/>
        <v>0</v>
      </c>
      <c r="AA122" s="4">
        <f t="shared" si="9"/>
        <v>0</v>
      </c>
      <c r="AB122" s="4">
        <v>1</v>
      </c>
    </row>
    <row r="123" spans="1:28" ht="18" customHeight="1" x14ac:dyDescent="0.3">
      <c r="A123" s="129"/>
      <c r="C123" s="26"/>
      <c r="I123" s="141"/>
      <c r="J123" s="28"/>
      <c r="K123" s="29"/>
      <c r="L123" s="29"/>
      <c r="M123" s="37"/>
      <c r="V123" s="41"/>
      <c r="Z123" s="4">
        <f t="shared" si="8"/>
        <v>0</v>
      </c>
      <c r="AA123" s="4">
        <f t="shared" si="9"/>
        <v>0</v>
      </c>
      <c r="AB123" s="4">
        <v>1</v>
      </c>
    </row>
    <row r="124" spans="1:28" ht="18" customHeight="1" x14ac:dyDescent="0.3">
      <c r="A124" s="128"/>
      <c r="B124" s="30"/>
      <c r="C124" s="26"/>
      <c r="I124" s="141"/>
      <c r="J124" s="28"/>
      <c r="K124" s="29"/>
      <c r="L124" s="29"/>
      <c r="M124" s="37"/>
      <c r="V124" s="41"/>
      <c r="Z124" s="4">
        <f t="shared" si="8"/>
        <v>0</v>
      </c>
      <c r="AA124" s="4">
        <f t="shared" si="9"/>
        <v>0</v>
      </c>
      <c r="AB124" s="4">
        <v>1</v>
      </c>
    </row>
    <row r="125" spans="1:28" ht="18" customHeight="1" x14ac:dyDescent="0.3">
      <c r="A125" s="128"/>
      <c r="B125" s="30"/>
      <c r="C125" s="26"/>
      <c r="I125" s="141"/>
      <c r="J125" s="28"/>
      <c r="K125" s="29"/>
      <c r="L125" s="29"/>
      <c r="M125" s="37"/>
      <c r="V125" s="41"/>
      <c r="Z125" s="4">
        <f t="shared" si="8"/>
        <v>0</v>
      </c>
      <c r="AA125" s="4">
        <f t="shared" si="9"/>
        <v>0</v>
      </c>
      <c r="AB125" s="4">
        <v>1</v>
      </c>
    </row>
    <row r="126" spans="1:28" ht="18" customHeight="1" x14ac:dyDescent="0.3">
      <c r="A126" s="128"/>
      <c r="B126" s="30"/>
      <c r="C126" s="26"/>
      <c r="I126" s="141"/>
      <c r="J126" s="28"/>
      <c r="K126" s="29"/>
      <c r="L126" s="29"/>
      <c r="M126" s="37"/>
      <c r="V126" s="41"/>
      <c r="Z126" s="4">
        <f t="shared" si="8"/>
        <v>0</v>
      </c>
      <c r="AA126" s="4">
        <f t="shared" si="9"/>
        <v>0</v>
      </c>
      <c r="AB126" s="4">
        <v>1</v>
      </c>
    </row>
    <row r="127" spans="1:28" ht="18" customHeight="1" x14ac:dyDescent="0.3">
      <c r="A127" s="128"/>
      <c r="B127" s="30"/>
      <c r="C127" s="26"/>
      <c r="I127" s="141"/>
      <c r="J127" s="28"/>
      <c r="K127" s="29"/>
      <c r="L127" s="29"/>
      <c r="M127" s="37"/>
      <c r="V127" s="41"/>
      <c r="Z127" s="4">
        <f t="shared" si="8"/>
        <v>0</v>
      </c>
      <c r="AA127" s="4">
        <f t="shared" si="9"/>
        <v>0</v>
      </c>
      <c r="AB127" s="4">
        <v>1</v>
      </c>
    </row>
    <row r="128" spans="1:28" ht="18" customHeight="1" x14ac:dyDescent="0.3">
      <c r="A128" s="128"/>
      <c r="C128" s="26"/>
      <c r="I128" s="141"/>
      <c r="J128" s="28"/>
      <c r="K128" s="29"/>
      <c r="L128" s="29"/>
      <c r="M128" s="37"/>
      <c r="V128" s="41"/>
      <c r="Z128" s="4">
        <f t="shared" si="8"/>
        <v>0</v>
      </c>
      <c r="AA128" s="4">
        <f t="shared" si="9"/>
        <v>0</v>
      </c>
      <c r="AB128" s="4">
        <v>1</v>
      </c>
    </row>
    <row r="129" spans="1:28" ht="18" customHeight="1" x14ac:dyDescent="0.3">
      <c r="A129" s="128"/>
      <c r="C129" s="26"/>
      <c r="I129" s="141"/>
      <c r="J129" s="28"/>
      <c r="K129" s="29"/>
      <c r="L129" s="29"/>
      <c r="M129" s="37"/>
      <c r="V129" s="41"/>
      <c r="Z129" s="4">
        <f t="shared" si="8"/>
        <v>0</v>
      </c>
      <c r="AA129" s="4">
        <f t="shared" si="9"/>
        <v>0</v>
      </c>
      <c r="AB129" s="4">
        <v>1</v>
      </c>
    </row>
    <row r="130" spans="1:28" ht="18" customHeight="1" x14ac:dyDescent="0.3">
      <c r="A130" s="128"/>
      <c r="C130" s="26"/>
      <c r="I130" s="141"/>
      <c r="J130" s="28"/>
      <c r="K130" s="29"/>
      <c r="L130" s="29"/>
      <c r="M130" s="37"/>
      <c r="V130" s="41"/>
      <c r="Z130" s="4">
        <f t="shared" si="8"/>
        <v>0</v>
      </c>
      <c r="AA130" s="4">
        <f t="shared" si="9"/>
        <v>0</v>
      </c>
      <c r="AB130" s="4">
        <v>1</v>
      </c>
    </row>
    <row r="131" spans="1:28" ht="18" customHeight="1" x14ac:dyDescent="0.3">
      <c r="A131" s="128"/>
      <c r="C131" s="26"/>
      <c r="I131" s="141"/>
      <c r="J131" s="28"/>
      <c r="K131" s="29"/>
      <c r="L131" s="29"/>
      <c r="M131" s="37"/>
      <c r="V131" s="41"/>
      <c r="Z131" s="4">
        <f t="shared" si="8"/>
        <v>0</v>
      </c>
      <c r="AA131" s="4">
        <f t="shared" si="9"/>
        <v>0</v>
      </c>
      <c r="AB131" s="4">
        <v>1</v>
      </c>
    </row>
    <row r="132" spans="1:28" ht="18" customHeight="1" x14ac:dyDescent="0.3">
      <c r="A132" s="128"/>
      <c r="C132" s="26"/>
      <c r="I132" s="141"/>
      <c r="J132" s="28"/>
      <c r="K132" s="29"/>
      <c r="L132" s="29"/>
      <c r="M132" s="37"/>
      <c r="V132" s="41"/>
      <c r="Z132" s="4">
        <f t="shared" si="8"/>
        <v>0</v>
      </c>
      <c r="AA132" s="4">
        <f t="shared" si="9"/>
        <v>0</v>
      </c>
      <c r="AB132" s="4">
        <v>1</v>
      </c>
    </row>
    <row r="133" spans="1:28" ht="18" customHeight="1" x14ac:dyDescent="0.3">
      <c r="A133" s="128"/>
      <c r="C133" s="26"/>
      <c r="I133" s="141"/>
      <c r="J133" s="28"/>
      <c r="K133" s="29"/>
      <c r="L133" s="29"/>
      <c r="M133" s="37"/>
      <c r="V133" s="41"/>
      <c r="Z133" s="4">
        <f t="shared" si="8"/>
        <v>0</v>
      </c>
      <c r="AA133" s="4">
        <f t="shared" si="9"/>
        <v>0</v>
      </c>
      <c r="AB133" s="4">
        <v>1</v>
      </c>
    </row>
    <row r="134" spans="1:28" ht="18" customHeight="1" x14ac:dyDescent="0.3">
      <c r="A134" s="128"/>
      <c r="C134" s="26"/>
      <c r="I134" s="141"/>
      <c r="J134" s="28"/>
      <c r="K134" s="29"/>
      <c r="L134" s="29"/>
      <c r="M134" s="37"/>
      <c r="V134" s="41"/>
      <c r="Z134" s="4">
        <f t="shared" si="8"/>
        <v>0</v>
      </c>
      <c r="AA134" s="4">
        <f t="shared" si="9"/>
        <v>0</v>
      </c>
      <c r="AB134" s="4">
        <v>1</v>
      </c>
    </row>
    <row r="135" spans="1:28" ht="18" customHeight="1" x14ac:dyDescent="0.3">
      <c r="A135" s="128"/>
      <c r="C135" s="26"/>
      <c r="I135" s="141"/>
      <c r="J135" s="28"/>
      <c r="K135" s="29"/>
      <c r="L135" s="29"/>
      <c r="M135" s="37"/>
      <c r="V135" s="41"/>
      <c r="Z135" s="4">
        <f t="shared" si="8"/>
        <v>0</v>
      </c>
      <c r="AA135" s="4">
        <f t="shared" si="9"/>
        <v>0</v>
      </c>
      <c r="AB135" s="4">
        <v>1</v>
      </c>
    </row>
    <row r="136" spans="1:28" ht="18" customHeight="1" x14ac:dyDescent="0.3">
      <c r="A136" s="128"/>
      <c r="C136" s="26"/>
      <c r="I136" s="141"/>
      <c r="J136" s="28"/>
      <c r="K136" s="29"/>
      <c r="L136" s="29"/>
      <c r="M136" s="37"/>
      <c r="V136" s="41"/>
      <c r="Z136" s="4">
        <f t="shared" si="8"/>
        <v>0</v>
      </c>
      <c r="AA136" s="4">
        <f t="shared" si="9"/>
        <v>0</v>
      </c>
      <c r="AB136" s="4">
        <v>1</v>
      </c>
    </row>
    <row r="137" spans="1:28" ht="18" customHeight="1" x14ac:dyDescent="0.3">
      <c r="A137" s="128"/>
      <c r="C137" s="26"/>
      <c r="I137" s="141"/>
      <c r="J137" s="28"/>
      <c r="K137" s="29"/>
      <c r="L137" s="29"/>
      <c r="M137" s="37"/>
      <c r="V137" s="41"/>
      <c r="Z137" s="4">
        <f t="shared" si="8"/>
        <v>0</v>
      </c>
      <c r="AA137" s="4">
        <f t="shared" si="9"/>
        <v>0</v>
      </c>
      <c r="AB137" s="4">
        <v>1</v>
      </c>
    </row>
    <row r="138" spans="1:28" ht="18" customHeight="1" x14ac:dyDescent="0.3">
      <c r="A138" s="128"/>
      <c r="C138" s="26"/>
      <c r="I138" s="141"/>
      <c r="J138" s="28"/>
      <c r="K138" s="28"/>
      <c r="L138" s="28"/>
      <c r="M138" s="37"/>
      <c r="V138" s="41"/>
      <c r="Z138" s="4">
        <f t="shared" si="8"/>
        <v>0</v>
      </c>
      <c r="AA138" s="4">
        <f t="shared" si="9"/>
        <v>0</v>
      </c>
      <c r="AB138" s="4">
        <v>1</v>
      </c>
    </row>
    <row r="139" spans="1:28" ht="18" customHeight="1" x14ac:dyDescent="0.3">
      <c r="A139" s="128"/>
      <c r="C139" s="26"/>
      <c r="I139" s="141"/>
      <c r="J139" s="28"/>
      <c r="K139" s="28"/>
      <c r="L139" s="28"/>
      <c r="M139" s="37"/>
      <c r="V139" s="41"/>
      <c r="Z139" s="4">
        <f t="shared" ref="Z139:Z202" si="11">I139+K139</f>
        <v>0</v>
      </c>
      <c r="AA139" s="4">
        <f t="shared" ref="AA139:AA202" si="12">N139</f>
        <v>0</v>
      </c>
      <c r="AB139" s="4">
        <v>1</v>
      </c>
    </row>
    <row r="140" spans="1:28" ht="18" customHeight="1" x14ac:dyDescent="0.3">
      <c r="A140" s="128"/>
      <c r="C140" s="26"/>
      <c r="I140" s="141"/>
      <c r="J140" s="28"/>
      <c r="K140" s="28"/>
      <c r="L140" s="28"/>
      <c r="M140" s="37"/>
      <c r="V140" s="41"/>
      <c r="Z140" s="4">
        <f t="shared" si="11"/>
        <v>0</v>
      </c>
      <c r="AA140" s="4">
        <f t="shared" si="12"/>
        <v>0</v>
      </c>
      <c r="AB140" s="4">
        <v>1</v>
      </c>
    </row>
    <row r="141" spans="1:28" ht="18" customHeight="1" x14ac:dyDescent="0.3">
      <c r="A141" s="128"/>
      <c r="C141" s="26"/>
      <c r="I141" s="141"/>
      <c r="J141" s="28"/>
      <c r="K141" s="28"/>
      <c r="L141" s="28"/>
      <c r="M141" s="37"/>
      <c r="V141" s="41"/>
      <c r="Z141" s="4">
        <f t="shared" si="11"/>
        <v>0</v>
      </c>
      <c r="AA141" s="4">
        <f t="shared" si="12"/>
        <v>0</v>
      </c>
      <c r="AB141" s="4">
        <v>1</v>
      </c>
    </row>
    <row r="142" spans="1:28" ht="18" customHeight="1" x14ac:dyDescent="0.3">
      <c r="A142" s="128"/>
      <c r="C142" s="26"/>
      <c r="I142" s="141"/>
      <c r="J142" s="28"/>
      <c r="K142" s="28"/>
      <c r="L142" s="28"/>
      <c r="M142" s="37"/>
      <c r="V142" s="41"/>
      <c r="Z142" s="4">
        <f t="shared" si="11"/>
        <v>0</v>
      </c>
      <c r="AA142" s="4">
        <f t="shared" si="12"/>
        <v>0</v>
      </c>
      <c r="AB142" s="4">
        <v>1</v>
      </c>
    </row>
    <row r="143" spans="1:28" ht="18" customHeight="1" x14ac:dyDescent="0.3">
      <c r="A143" s="128"/>
      <c r="C143" s="26"/>
      <c r="I143" s="141"/>
      <c r="J143" s="28"/>
      <c r="K143" s="28"/>
      <c r="L143" s="28"/>
      <c r="M143" s="37"/>
      <c r="V143" s="41"/>
      <c r="Z143" s="4">
        <f t="shared" si="11"/>
        <v>0</v>
      </c>
      <c r="AA143" s="4">
        <f t="shared" si="12"/>
        <v>0</v>
      </c>
      <c r="AB143" s="4">
        <v>1</v>
      </c>
    </row>
    <row r="144" spans="1:28" ht="18" customHeight="1" x14ac:dyDescent="0.3">
      <c r="A144" s="128"/>
      <c r="C144" s="26"/>
      <c r="I144" s="141"/>
      <c r="J144" s="28"/>
      <c r="K144" s="28"/>
      <c r="L144" s="28"/>
      <c r="M144" s="37"/>
      <c r="V144" s="41"/>
      <c r="Z144" s="4">
        <f t="shared" si="11"/>
        <v>0</v>
      </c>
      <c r="AA144" s="4">
        <f t="shared" si="12"/>
        <v>0</v>
      </c>
      <c r="AB144" s="4">
        <v>1</v>
      </c>
    </row>
    <row r="145" spans="1:28" ht="18" customHeight="1" x14ac:dyDescent="0.3">
      <c r="A145" s="128"/>
      <c r="C145" s="26"/>
      <c r="I145" s="141"/>
      <c r="J145" s="28"/>
      <c r="K145" s="28"/>
      <c r="L145" s="28"/>
      <c r="M145" s="37"/>
      <c r="V145" s="41"/>
      <c r="Z145" s="4">
        <f t="shared" si="11"/>
        <v>0</v>
      </c>
      <c r="AA145" s="4">
        <f t="shared" si="12"/>
        <v>0</v>
      </c>
      <c r="AB145" s="4">
        <v>1</v>
      </c>
    </row>
    <row r="146" spans="1:28" ht="18" customHeight="1" x14ac:dyDescent="0.3">
      <c r="A146" s="128"/>
      <c r="C146" s="26"/>
      <c r="I146" s="141"/>
      <c r="J146" s="28"/>
      <c r="K146" s="28"/>
      <c r="L146" s="28"/>
      <c r="M146" s="37"/>
      <c r="V146" s="41"/>
      <c r="Z146" s="4">
        <f t="shared" si="11"/>
        <v>0</v>
      </c>
      <c r="AA146" s="4">
        <f t="shared" si="12"/>
        <v>0</v>
      </c>
      <c r="AB146" s="4">
        <v>1</v>
      </c>
    </row>
    <row r="147" spans="1:28" ht="18" customHeight="1" x14ac:dyDescent="0.3">
      <c r="A147" s="128"/>
      <c r="C147" s="26"/>
      <c r="I147" s="141"/>
      <c r="J147" s="28"/>
      <c r="K147" s="28"/>
      <c r="L147" s="28"/>
      <c r="M147" s="37"/>
      <c r="V147" s="41"/>
      <c r="Z147" s="4">
        <f t="shared" si="11"/>
        <v>0</v>
      </c>
      <c r="AA147" s="4">
        <f t="shared" si="12"/>
        <v>0</v>
      </c>
      <c r="AB147" s="4">
        <v>1</v>
      </c>
    </row>
    <row r="148" spans="1:28" ht="18" customHeight="1" x14ac:dyDescent="0.3">
      <c r="A148" s="128"/>
      <c r="C148" s="26"/>
      <c r="I148" s="141"/>
      <c r="J148" s="28"/>
      <c r="K148" s="28"/>
      <c r="L148" s="28"/>
      <c r="M148" s="37"/>
      <c r="V148" s="41"/>
      <c r="Z148" s="4">
        <f t="shared" si="11"/>
        <v>0</v>
      </c>
      <c r="AA148" s="4">
        <f t="shared" si="12"/>
        <v>0</v>
      </c>
      <c r="AB148" s="4">
        <v>1</v>
      </c>
    </row>
    <row r="149" spans="1:28" ht="18" customHeight="1" x14ac:dyDescent="0.3">
      <c r="A149" s="128"/>
      <c r="C149" s="26"/>
      <c r="I149" s="141"/>
      <c r="J149" s="28"/>
      <c r="K149" s="28"/>
      <c r="L149" s="28"/>
      <c r="M149" s="37"/>
      <c r="V149" s="41"/>
      <c r="Z149" s="4">
        <f t="shared" si="11"/>
        <v>0</v>
      </c>
      <c r="AA149" s="4">
        <f t="shared" si="12"/>
        <v>0</v>
      </c>
      <c r="AB149" s="4">
        <v>1</v>
      </c>
    </row>
    <row r="150" spans="1:28" ht="18" customHeight="1" x14ac:dyDescent="0.3">
      <c r="A150" s="128"/>
      <c r="C150" s="26"/>
      <c r="I150" s="141"/>
      <c r="J150" s="28"/>
      <c r="K150" s="28"/>
      <c r="L150" s="28"/>
      <c r="M150" s="37"/>
      <c r="V150" s="41"/>
      <c r="Z150" s="4">
        <f t="shared" si="11"/>
        <v>0</v>
      </c>
      <c r="AA150" s="4">
        <f t="shared" si="12"/>
        <v>0</v>
      </c>
      <c r="AB150" s="4">
        <v>1</v>
      </c>
    </row>
    <row r="151" spans="1:28" ht="18" customHeight="1" x14ac:dyDescent="0.3">
      <c r="A151" s="128"/>
      <c r="C151" s="26"/>
      <c r="I151" s="141"/>
      <c r="J151" s="28"/>
      <c r="K151" s="28"/>
      <c r="L151" s="28"/>
      <c r="M151" s="37"/>
      <c r="V151" s="41"/>
      <c r="Z151" s="4">
        <f t="shared" si="11"/>
        <v>0</v>
      </c>
      <c r="AA151" s="4">
        <f t="shared" si="12"/>
        <v>0</v>
      </c>
      <c r="AB151" s="4">
        <v>1</v>
      </c>
    </row>
    <row r="152" spans="1:28" ht="18" customHeight="1" x14ac:dyDescent="0.3">
      <c r="A152" s="128"/>
      <c r="V152" s="41"/>
      <c r="Z152" s="4">
        <f t="shared" si="11"/>
        <v>0</v>
      </c>
      <c r="AA152" s="4">
        <f t="shared" si="12"/>
        <v>0</v>
      </c>
      <c r="AB152" s="4">
        <v>1</v>
      </c>
    </row>
    <row r="153" spans="1:28" ht="18" customHeight="1" x14ac:dyDescent="0.3">
      <c r="V153" s="41"/>
      <c r="Z153" s="4">
        <f t="shared" si="11"/>
        <v>0</v>
      </c>
      <c r="AA153" s="4">
        <f t="shared" si="12"/>
        <v>0</v>
      </c>
      <c r="AB153" s="4">
        <v>1</v>
      </c>
    </row>
    <row r="154" spans="1:28" ht="18" customHeight="1" x14ac:dyDescent="0.3">
      <c r="V154" s="41"/>
      <c r="Z154" s="4">
        <f t="shared" si="11"/>
        <v>0</v>
      </c>
      <c r="AA154" s="4">
        <f t="shared" si="12"/>
        <v>0</v>
      </c>
      <c r="AB154" s="4">
        <v>1</v>
      </c>
    </row>
    <row r="155" spans="1:28" ht="18" customHeight="1" x14ac:dyDescent="0.3">
      <c r="V155" s="41"/>
      <c r="Z155" s="4">
        <f t="shared" si="11"/>
        <v>0</v>
      </c>
      <c r="AA155" s="4">
        <f t="shared" si="12"/>
        <v>0</v>
      </c>
      <c r="AB155" s="4">
        <v>1</v>
      </c>
    </row>
    <row r="156" spans="1:28" ht="18" customHeight="1" x14ac:dyDescent="0.3">
      <c r="Z156" s="4">
        <f t="shared" si="11"/>
        <v>0</v>
      </c>
      <c r="AA156" s="4">
        <f t="shared" si="12"/>
        <v>0</v>
      </c>
      <c r="AB156" s="4">
        <v>1</v>
      </c>
    </row>
    <row r="157" spans="1:28" ht="18" customHeight="1" x14ac:dyDescent="0.3">
      <c r="Z157" s="4">
        <f t="shared" si="11"/>
        <v>0</v>
      </c>
      <c r="AA157" s="4">
        <f t="shared" si="12"/>
        <v>0</v>
      </c>
      <c r="AB157" s="4">
        <v>1</v>
      </c>
    </row>
    <row r="158" spans="1:28" ht="18" customHeight="1" x14ac:dyDescent="0.3">
      <c r="Z158" s="4">
        <f t="shared" si="11"/>
        <v>0</v>
      </c>
      <c r="AA158" s="4">
        <f t="shared" si="12"/>
        <v>0</v>
      </c>
      <c r="AB158" s="4">
        <v>1</v>
      </c>
    </row>
    <row r="159" spans="1:28" ht="18" customHeight="1" x14ac:dyDescent="0.3">
      <c r="Z159" s="4">
        <f t="shared" si="11"/>
        <v>0</v>
      </c>
      <c r="AA159" s="4">
        <f t="shared" si="12"/>
        <v>0</v>
      </c>
      <c r="AB159" s="4">
        <v>1</v>
      </c>
    </row>
    <row r="160" spans="1:28" ht="18" customHeight="1" x14ac:dyDescent="0.3">
      <c r="Z160" s="4">
        <f t="shared" si="11"/>
        <v>0</v>
      </c>
      <c r="AA160" s="4">
        <f t="shared" si="12"/>
        <v>0</v>
      </c>
      <c r="AB160" s="4">
        <v>1</v>
      </c>
    </row>
    <row r="161" spans="26:28" ht="18" customHeight="1" x14ac:dyDescent="0.3">
      <c r="Z161" s="4">
        <f t="shared" si="11"/>
        <v>0</v>
      </c>
      <c r="AA161" s="4">
        <f t="shared" si="12"/>
        <v>0</v>
      </c>
      <c r="AB161" s="4">
        <v>1</v>
      </c>
    </row>
    <row r="162" spans="26:28" ht="18" customHeight="1" x14ac:dyDescent="0.3">
      <c r="Z162" s="4">
        <f t="shared" si="11"/>
        <v>0</v>
      </c>
      <c r="AA162" s="4">
        <f t="shared" si="12"/>
        <v>0</v>
      </c>
      <c r="AB162" s="4">
        <v>1</v>
      </c>
    </row>
    <row r="163" spans="26:28" ht="18" customHeight="1" x14ac:dyDescent="0.3">
      <c r="Z163" s="4">
        <f t="shared" si="11"/>
        <v>0</v>
      </c>
      <c r="AA163" s="4">
        <f t="shared" si="12"/>
        <v>0</v>
      </c>
      <c r="AB163" s="4">
        <v>1</v>
      </c>
    </row>
    <row r="164" spans="26:28" ht="18" customHeight="1" x14ac:dyDescent="0.3">
      <c r="Z164" s="4">
        <f t="shared" si="11"/>
        <v>0</v>
      </c>
      <c r="AA164" s="4">
        <f t="shared" si="12"/>
        <v>0</v>
      </c>
      <c r="AB164" s="4">
        <v>1</v>
      </c>
    </row>
    <row r="165" spans="26:28" ht="18" customHeight="1" x14ac:dyDescent="0.3">
      <c r="Z165" s="4">
        <f t="shared" si="11"/>
        <v>0</v>
      </c>
      <c r="AA165" s="4">
        <f t="shared" si="12"/>
        <v>0</v>
      </c>
      <c r="AB165" s="4">
        <v>1</v>
      </c>
    </row>
    <row r="166" spans="26:28" ht="18" customHeight="1" x14ac:dyDescent="0.3">
      <c r="Z166" s="4">
        <f t="shared" si="11"/>
        <v>0</v>
      </c>
      <c r="AA166" s="4">
        <f t="shared" si="12"/>
        <v>0</v>
      </c>
      <c r="AB166" s="4">
        <v>1</v>
      </c>
    </row>
    <row r="167" spans="26:28" ht="18" customHeight="1" x14ac:dyDescent="0.3">
      <c r="Z167" s="4">
        <f t="shared" si="11"/>
        <v>0</v>
      </c>
      <c r="AA167" s="4">
        <f t="shared" si="12"/>
        <v>0</v>
      </c>
      <c r="AB167" s="4">
        <v>1</v>
      </c>
    </row>
    <row r="168" spans="26:28" ht="18" customHeight="1" x14ac:dyDescent="0.3">
      <c r="Z168" s="4">
        <f t="shared" si="11"/>
        <v>0</v>
      </c>
      <c r="AA168" s="4">
        <f t="shared" si="12"/>
        <v>0</v>
      </c>
      <c r="AB168" s="4">
        <v>1</v>
      </c>
    </row>
    <row r="169" spans="26:28" ht="18" customHeight="1" x14ac:dyDescent="0.3">
      <c r="Z169" s="4">
        <f t="shared" si="11"/>
        <v>0</v>
      </c>
      <c r="AA169" s="4">
        <f t="shared" si="12"/>
        <v>0</v>
      </c>
      <c r="AB169" s="4">
        <v>1</v>
      </c>
    </row>
    <row r="170" spans="26:28" ht="18" customHeight="1" x14ac:dyDescent="0.3">
      <c r="Z170" s="4">
        <f t="shared" si="11"/>
        <v>0</v>
      </c>
      <c r="AA170" s="4">
        <f t="shared" si="12"/>
        <v>0</v>
      </c>
      <c r="AB170" s="4">
        <v>1</v>
      </c>
    </row>
    <row r="171" spans="26:28" ht="18" customHeight="1" x14ac:dyDescent="0.3">
      <c r="Z171" s="4">
        <f t="shared" si="11"/>
        <v>0</v>
      </c>
      <c r="AA171" s="4">
        <f t="shared" si="12"/>
        <v>0</v>
      </c>
      <c r="AB171" s="4">
        <v>1</v>
      </c>
    </row>
    <row r="172" spans="26:28" ht="18" customHeight="1" x14ac:dyDescent="0.3">
      <c r="Z172" s="4">
        <f t="shared" si="11"/>
        <v>0</v>
      </c>
      <c r="AA172" s="4">
        <f t="shared" si="12"/>
        <v>0</v>
      </c>
      <c r="AB172" s="4">
        <v>1</v>
      </c>
    </row>
    <row r="173" spans="26:28" ht="18" customHeight="1" x14ac:dyDescent="0.3">
      <c r="Z173" s="4">
        <f t="shared" si="11"/>
        <v>0</v>
      </c>
      <c r="AA173" s="4">
        <f t="shared" si="12"/>
        <v>0</v>
      </c>
      <c r="AB173" s="4">
        <v>1</v>
      </c>
    </row>
    <row r="174" spans="26:28" ht="18" customHeight="1" x14ac:dyDescent="0.3">
      <c r="Z174" s="4">
        <f t="shared" si="11"/>
        <v>0</v>
      </c>
      <c r="AA174" s="4">
        <f t="shared" si="12"/>
        <v>0</v>
      </c>
      <c r="AB174" s="4">
        <v>1</v>
      </c>
    </row>
    <row r="175" spans="26:28" ht="18" customHeight="1" x14ac:dyDescent="0.3">
      <c r="Z175" s="4">
        <f t="shared" si="11"/>
        <v>0</v>
      </c>
      <c r="AA175" s="4">
        <f t="shared" si="12"/>
        <v>0</v>
      </c>
      <c r="AB175" s="4">
        <v>1</v>
      </c>
    </row>
    <row r="176" spans="26:28" ht="18" customHeight="1" x14ac:dyDescent="0.3">
      <c r="Z176" s="4">
        <f t="shared" si="11"/>
        <v>0</v>
      </c>
      <c r="AA176" s="4">
        <f t="shared" si="12"/>
        <v>0</v>
      </c>
      <c r="AB176" s="4">
        <v>1</v>
      </c>
    </row>
    <row r="177" spans="26:28" ht="18" customHeight="1" x14ac:dyDescent="0.3">
      <c r="Z177" s="4">
        <f t="shared" si="11"/>
        <v>0</v>
      </c>
      <c r="AA177" s="4">
        <f t="shared" si="12"/>
        <v>0</v>
      </c>
      <c r="AB177" s="4">
        <v>1</v>
      </c>
    </row>
    <row r="178" spans="26:28" ht="18" customHeight="1" x14ac:dyDescent="0.3">
      <c r="Z178" s="4">
        <f t="shared" si="11"/>
        <v>0</v>
      </c>
      <c r="AA178" s="4">
        <f t="shared" si="12"/>
        <v>0</v>
      </c>
      <c r="AB178" s="4">
        <v>1</v>
      </c>
    </row>
    <row r="179" spans="26:28" ht="18" customHeight="1" x14ac:dyDescent="0.3">
      <c r="Z179" s="4">
        <f t="shared" si="11"/>
        <v>0</v>
      </c>
      <c r="AA179" s="4">
        <f t="shared" si="12"/>
        <v>0</v>
      </c>
      <c r="AB179" s="4">
        <v>1</v>
      </c>
    </row>
    <row r="180" spans="26:28" ht="18" customHeight="1" x14ac:dyDescent="0.3">
      <c r="Z180" s="4">
        <f t="shared" si="11"/>
        <v>0</v>
      </c>
      <c r="AA180" s="4">
        <f t="shared" si="12"/>
        <v>0</v>
      </c>
      <c r="AB180" s="4">
        <v>1</v>
      </c>
    </row>
    <row r="181" spans="26:28" ht="18" customHeight="1" x14ac:dyDescent="0.3">
      <c r="Z181" s="4">
        <f t="shared" si="11"/>
        <v>0</v>
      </c>
      <c r="AA181" s="4">
        <f t="shared" si="12"/>
        <v>0</v>
      </c>
      <c r="AB181" s="4">
        <v>1</v>
      </c>
    </row>
    <row r="182" spans="26:28" ht="18" customHeight="1" x14ac:dyDescent="0.3">
      <c r="Z182" s="4">
        <f t="shared" si="11"/>
        <v>0</v>
      </c>
      <c r="AA182" s="4">
        <f t="shared" si="12"/>
        <v>0</v>
      </c>
      <c r="AB182" s="4">
        <v>1</v>
      </c>
    </row>
    <row r="183" spans="26:28" ht="18" customHeight="1" x14ac:dyDescent="0.3">
      <c r="Z183" s="4">
        <f t="shared" si="11"/>
        <v>0</v>
      </c>
      <c r="AA183" s="4">
        <f t="shared" si="12"/>
        <v>0</v>
      </c>
      <c r="AB183" s="4">
        <v>1</v>
      </c>
    </row>
    <row r="184" spans="26:28" ht="18" customHeight="1" x14ac:dyDescent="0.3">
      <c r="Z184" s="4">
        <f t="shared" si="11"/>
        <v>0</v>
      </c>
      <c r="AA184" s="4">
        <f t="shared" si="12"/>
        <v>0</v>
      </c>
      <c r="AB184" s="4">
        <v>1</v>
      </c>
    </row>
    <row r="185" spans="26:28" ht="18" customHeight="1" x14ac:dyDescent="0.3">
      <c r="Z185" s="4">
        <f t="shared" si="11"/>
        <v>0</v>
      </c>
      <c r="AA185" s="4">
        <f t="shared" si="12"/>
        <v>0</v>
      </c>
      <c r="AB185" s="4">
        <v>1</v>
      </c>
    </row>
    <row r="186" spans="26:28" ht="18" customHeight="1" x14ac:dyDescent="0.3">
      <c r="Z186" s="4">
        <f t="shared" si="11"/>
        <v>0</v>
      </c>
      <c r="AA186" s="4">
        <f t="shared" si="12"/>
        <v>0</v>
      </c>
      <c r="AB186" s="4">
        <v>1</v>
      </c>
    </row>
    <row r="187" spans="26:28" ht="18" customHeight="1" x14ac:dyDescent="0.3">
      <c r="Z187" s="4">
        <f t="shared" si="11"/>
        <v>0</v>
      </c>
      <c r="AA187" s="4">
        <f t="shared" si="12"/>
        <v>0</v>
      </c>
      <c r="AB187" s="4">
        <v>1</v>
      </c>
    </row>
    <row r="188" spans="26:28" ht="18" customHeight="1" x14ac:dyDescent="0.3">
      <c r="Z188" s="4">
        <f t="shared" si="11"/>
        <v>0</v>
      </c>
      <c r="AA188" s="4">
        <f t="shared" si="12"/>
        <v>0</v>
      </c>
      <c r="AB188" s="4">
        <v>1</v>
      </c>
    </row>
    <row r="189" spans="26:28" ht="18" customHeight="1" x14ac:dyDescent="0.3">
      <c r="Z189" s="4">
        <f t="shared" si="11"/>
        <v>0</v>
      </c>
      <c r="AA189" s="4">
        <f t="shared" si="12"/>
        <v>0</v>
      </c>
      <c r="AB189" s="4">
        <v>1</v>
      </c>
    </row>
    <row r="190" spans="26:28" ht="18" customHeight="1" x14ac:dyDescent="0.3">
      <c r="Z190" s="4">
        <f t="shared" si="11"/>
        <v>0</v>
      </c>
      <c r="AA190" s="4">
        <f t="shared" si="12"/>
        <v>0</v>
      </c>
      <c r="AB190" s="4">
        <v>1</v>
      </c>
    </row>
    <row r="191" spans="26:28" ht="18" customHeight="1" x14ac:dyDescent="0.3">
      <c r="Z191" s="4">
        <f t="shared" si="11"/>
        <v>0</v>
      </c>
      <c r="AA191" s="4">
        <f t="shared" si="12"/>
        <v>0</v>
      </c>
      <c r="AB191" s="4">
        <v>1</v>
      </c>
    </row>
    <row r="192" spans="26:28" ht="18" customHeight="1" x14ac:dyDescent="0.3">
      <c r="Z192" s="4">
        <f t="shared" si="11"/>
        <v>0</v>
      </c>
      <c r="AA192" s="4">
        <f t="shared" si="12"/>
        <v>0</v>
      </c>
      <c r="AB192" s="4">
        <v>1</v>
      </c>
    </row>
    <row r="193" spans="26:28" ht="18" customHeight="1" x14ac:dyDescent="0.3">
      <c r="Z193" s="4">
        <f t="shared" si="11"/>
        <v>0</v>
      </c>
      <c r="AA193" s="4">
        <f t="shared" si="12"/>
        <v>0</v>
      </c>
      <c r="AB193" s="4">
        <v>1</v>
      </c>
    </row>
    <row r="194" spans="26:28" ht="18" customHeight="1" x14ac:dyDescent="0.3">
      <c r="Z194" s="4">
        <f t="shared" si="11"/>
        <v>0</v>
      </c>
      <c r="AA194" s="4">
        <f t="shared" si="12"/>
        <v>0</v>
      </c>
      <c r="AB194" s="4">
        <v>1</v>
      </c>
    </row>
    <row r="195" spans="26:28" ht="18" customHeight="1" x14ac:dyDescent="0.3">
      <c r="Z195" s="4">
        <f t="shared" si="11"/>
        <v>0</v>
      </c>
      <c r="AA195" s="4">
        <f t="shared" si="12"/>
        <v>0</v>
      </c>
      <c r="AB195" s="4">
        <v>1</v>
      </c>
    </row>
    <row r="196" spans="26:28" ht="18" customHeight="1" x14ac:dyDescent="0.3">
      <c r="Z196" s="4">
        <f t="shared" si="11"/>
        <v>0</v>
      </c>
      <c r="AA196" s="4">
        <f t="shared" si="12"/>
        <v>0</v>
      </c>
      <c r="AB196" s="4">
        <v>1</v>
      </c>
    </row>
    <row r="197" spans="26:28" ht="18" customHeight="1" x14ac:dyDescent="0.3">
      <c r="Z197" s="4">
        <f t="shared" si="11"/>
        <v>0</v>
      </c>
      <c r="AA197" s="4">
        <f t="shared" si="12"/>
        <v>0</v>
      </c>
      <c r="AB197" s="4">
        <v>1</v>
      </c>
    </row>
    <row r="198" spans="26:28" ht="18" customHeight="1" x14ac:dyDescent="0.3">
      <c r="Z198" s="4">
        <f t="shared" si="11"/>
        <v>0</v>
      </c>
      <c r="AA198" s="4">
        <f t="shared" si="12"/>
        <v>0</v>
      </c>
      <c r="AB198" s="4">
        <v>1</v>
      </c>
    </row>
    <row r="199" spans="26:28" ht="18" customHeight="1" x14ac:dyDescent="0.3">
      <c r="Z199" s="4">
        <f t="shared" si="11"/>
        <v>0</v>
      </c>
      <c r="AA199" s="4">
        <f t="shared" si="12"/>
        <v>0</v>
      </c>
      <c r="AB199" s="4">
        <v>1</v>
      </c>
    </row>
    <row r="200" spans="26:28" ht="18" customHeight="1" x14ac:dyDescent="0.3">
      <c r="Z200" s="4">
        <f t="shared" si="11"/>
        <v>0</v>
      </c>
      <c r="AA200" s="4">
        <f t="shared" si="12"/>
        <v>0</v>
      </c>
      <c r="AB200" s="4">
        <v>1</v>
      </c>
    </row>
    <row r="201" spans="26:28" ht="18" customHeight="1" x14ac:dyDescent="0.3">
      <c r="Z201" s="4">
        <f t="shared" si="11"/>
        <v>0</v>
      </c>
      <c r="AA201" s="4">
        <f t="shared" si="12"/>
        <v>0</v>
      </c>
      <c r="AB201" s="4">
        <v>1</v>
      </c>
    </row>
    <row r="202" spans="26:28" ht="18" customHeight="1" x14ac:dyDescent="0.3">
      <c r="Z202" s="4">
        <f t="shared" si="11"/>
        <v>0</v>
      </c>
      <c r="AA202" s="4">
        <f t="shared" si="12"/>
        <v>0</v>
      </c>
      <c r="AB202" s="4">
        <v>1</v>
      </c>
    </row>
    <row r="203" spans="26:28" ht="18" customHeight="1" x14ac:dyDescent="0.3">
      <c r="Z203" s="4">
        <f t="shared" ref="Z203:Z266" si="13">I203+K203</f>
        <v>0</v>
      </c>
      <c r="AA203" s="4">
        <f t="shared" ref="AA203:AA266" si="14">N203</f>
        <v>0</v>
      </c>
      <c r="AB203" s="4">
        <v>1</v>
      </c>
    </row>
    <row r="204" spans="26:28" ht="18" customHeight="1" x14ac:dyDescent="0.3">
      <c r="Z204" s="4">
        <f t="shared" si="13"/>
        <v>0</v>
      </c>
      <c r="AA204" s="4">
        <f t="shared" si="14"/>
        <v>0</v>
      </c>
      <c r="AB204" s="4">
        <v>1</v>
      </c>
    </row>
    <row r="205" spans="26:28" ht="18" customHeight="1" x14ac:dyDescent="0.3">
      <c r="Z205" s="4">
        <f t="shared" si="13"/>
        <v>0</v>
      </c>
      <c r="AA205" s="4">
        <f t="shared" si="14"/>
        <v>0</v>
      </c>
      <c r="AB205" s="4">
        <v>1</v>
      </c>
    </row>
    <row r="206" spans="26:28" ht="18" customHeight="1" x14ac:dyDescent="0.3">
      <c r="Z206" s="4">
        <f t="shared" si="13"/>
        <v>0</v>
      </c>
      <c r="AA206" s="4">
        <f t="shared" si="14"/>
        <v>0</v>
      </c>
      <c r="AB206" s="4">
        <v>1</v>
      </c>
    </row>
    <row r="207" spans="26:28" ht="18" customHeight="1" x14ac:dyDescent="0.3">
      <c r="Z207" s="4">
        <f t="shared" si="13"/>
        <v>0</v>
      </c>
      <c r="AA207" s="4">
        <f t="shared" si="14"/>
        <v>0</v>
      </c>
      <c r="AB207" s="4">
        <v>1</v>
      </c>
    </row>
    <row r="208" spans="26:28" ht="18" customHeight="1" x14ac:dyDescent="0.3">
      <c r="Z208" s="4">
        <f t="shared" si="13"/>
        <v>0</v>
      </c>
      <c r="AA208" s="4">
        <f t="shared" si="14"/>
        <v>0</v>
      </c>
      <c r="AB208" s="4">
        <v>1</v>
      </c>
    </row>
    <row r="209" spans="26:28" ht="18" customHeight="1" x14ac:dyDescent="0.3">
      <c r="Z209" s="4">
        <f t="shared" si="13"/>
        <v>0</v>
      </c>
      <c r="AA209" s="4">
        <f t="shared" si="14"/>
        <v>0</v>
      </c>
      <c r="AB209" s="4">
        <v>1</v>
      </c>
    </row>
    <row r="210" spans="26:28" ht="18" customHeight="1" x14ac:dyDescent="0.3">
      <c r="Z210" s="4">
        <f t="shared" si="13"/>
        <v>0</v>
      </c>
      <c r="AA210" s="4">
        <f t="shared" si="14"/>
        <v>0</v>
      </c>
      <c r="AB210" s="4">
        <v>1</v>
      </c>
    </row>
    <row r="211" spans="26:28" ht="18" customHeight="1" x14ac:dyDescent="0.3">
      <c r="Z211" s="4">
        <f t="shared" si="13"/>
        <v>0</v>
      </c>
      <c r="AA211" s="4">
        <f t="shared" si="14"/>
        <v>0</v>
      </c>
      <c r="AB211" s="4">
        <v>1</v>
      </c>
    </row>
    <row r="212" spans="26:28" ht="18" customHeight="1" x14ac:dyDescent="0.3">
      <c r="Z212" s="4">
        <f t="shared" si="13"/>
        <v>0</v>
      </c>
      <c r="AA212" s="4">
        <f t="shared" si="14"/>
        <v>0</v>
      </c>
      <c r="AB212" s="4">
        <v>1</v>
      </c>
    </row>
    <row r="213" spans="26:28" ht="18" customHeight="1" x14ac:dyDescent="0.3">
      <c r="Z213" s="4">
        <f t="shared" si="13"/>
        <v>0</v>
      </c>
      <c r="AA213" s="4">
        <f t="shared" si="14"/>
        <v>0</v>
      </c>
      <c r="AB213" s="4">
        <v>1</v>
      </c>
    </row>
    <row r="214" spans="26:28" ht="18" customHeight="1" x14ac:dyDescent="0.3">
      <c r="Z214" s="4">
        <f t="shared" si="13"/>
        <v>0</v>
      </c>
      <c r="AA214" s="4">
        <f t="shared" si="14"/>
        <v>0</v>
      </c>
      <c r="AB214" s="4">
        <v>1</v>
      </c>
    </row>
    <row r="215" spans="26:28" ht="18" customHeight="1" x14ac:dyDescent="0.3">
      <c r="Z215" s="4">
        <f t="shared" si="13"/>
        <v>0</v>
      </c>
      <c r="AA215" s="4">
        <f t="shared" si="14"/>
        <v>0</v>
      </c>
      <c r="AB215" s="4">
        <v>1</v>
      </c>
    </row>
    <row r="216" spans="26:28" ht="18" customHeight="1" x14ac:dyDescent="0.3">
      <c r="Z216" s="4">
        <f t="shared" si="13"/>
        <v>0</v>
      </c>
      <c r="AA216" s="4">
        <f t="shared" si="14"/>
        <v>0</v>
      </c>
      <c r="AB216" s="4">
        <v>1</v>
      </c>
    </row>
    <row r="217" spans="26:28" ht="18" customHeight="1" x14ac:dyDescent="0.3">
      <c r="Z217" s="4">
        <f t="shared" si="13"/>
        <v>0</v>
      </c>
      <c r="AA217" s="4">
        <f t="shared" si="14"/>
        <v>0</v>
      </c>
      <c r="AB217" s="4">
        <v>1</v>
      </c>
    </row>
    <row r="218" spans="26:28" ht="18" customHeight="1" x14ac:dyDescent="0.3">
      <c r="Z218" s="4">
        <f t="shared" si="13"/>
        <v>0</v>
      </c>
      <c r="AA218" s="4">
        <f t="shared" si="14"/>
        <v>0</v>
      </c>
      <c r="AB218" s="4">
        <v>1</v>
      </c>
    </row>
    <row r="219" spans="26:28" ht="18" customHeight="1" x14ac:dyDescent="0.3">
      <c r="Z219" s="4">
        <f t="shared" si="13"/>
        <v>0</v>
      </c>
      <c r="AA219" s="4">
        <f t="shared" si="14"/>
        <v>0</v>
      </c>
      <c r="AB219" s="4">
        <v>1</v>
      </c>
    </row>
    <row r="220" spans="26:28" ht="18" customHeight="1" x14ac:dyDescent="0.3">
      <c r="Z220" s="4">
        <f t="shared" si="13"/>
        <v>0</v>
      </c>
      <c r="AA220" s="4">
        <f t="shared" si="14"/>
        <v>0</v>
      </c>
      <c r="AB220" s="4">
        <v>1</v>
      </c>
    </row>
    <row r="221" spans="26:28" ht="18" customHeight="1" x14ac:dyDescent="0.3">
      <c r="Z221" s="4">
        <f t="shared" si="13"/>
        <v>0</v>
      </c>
      <c r="AA221" s="4">
        <f t="shared" si="14"/>
        <v>0</v>
      </c>
      <c r="AB221" s="4">
        <v>1</v>
      </c>
    </row>
    <row r="222" spans="26:28" ht="18" customHeight="1" x14ac:dyDescent="0.3">
      <c r="Z222" s="4">
        <f t="shared" si="13"/>
        <v>0</v>
      </c>
      <c r="AA222" s="4">
        <f t="shared" si="14"/>
        <v>0</v>
      </c>
      <c r="AB222" s="4">
        <v>1</v>
      </c>
    </row>
    <row r="223" spans="26:28" ht="18" customHeight="1" x14ac:dyDescent="0.3">
      <c r="Z223" s="4">
        <f t="shared" si="13"/>
        <v>0</v>
      </c>
      <c r="AA223" s="4">
        <f t="shared" si="14"/>
        <v>0</v>
      </c>
      <c r="AB223" s="4">
        <v>1</v>
      </c>
    </row>
    <row r="224" spans="26:28" ht="18" customHeight="1" x14ac:dyDescent="0.3">
      <c r="Z224" s="4">
        <f t="shared" si="13"/>
        <v>0</v>
      </c>
      <c r="AA224" s="4">
        <f t="shared" si="14"/>
        <v>0</v>
      </c>
      <c r="AB224" s="4">
        <v>1</v>
      </c>
    </row>
    <row r="225" spans="26:28" ht="18" customHeight="1" x14ac:dyDescent="0.3">
      <c r="Z225" s="4">
        <f t="shared" si="13"/>
        <v>0</v>
      </c>
      <c r="AA225" s="4">
        <f t="shared" si="14"/>
        <v>0</v>
      </c>
      <c r="AB225" s="4">
        <v>1</v>
      </c>
    </row>
    <row r="226" spans="26:28" ht="18" customHeight="1" x14ac:dyDescent="0.3">
      <c r="Z226" s="4">
        <f t="shared" si="13"/>
        <v>0</v>
      </c>
      <c r="AA226" s="4">
        <f t="shared" si="14"/>
        <v>0</v>
      </c>
      <c r="AB226" s="4">
        <v>1</v>
      </c>
    </row>
    <row r="227" spans="26:28" ht="18" customHeight="1" x14ac:dyDescent="0.3">
      <c r="Z227" s="4">
        <f t="shared" si="13"/>
        <v>0</v>
      </c>
      <c r="AA227" s="4">
        <f t="shared" si="14"/>
        <v>0</v>
      </c>
      <c r="AB227" s="4">
        <v>1</v>
      </c>
    </row>
    <row r="228" spans="26:28" ht="18" customHeight="1" x14ac:dyDescent="0.3">
      <c r="Z228" s="4">
        <f t="shared" si="13"/>
        <v>0</v>
      </c>
      <c r="AA228" s="4">
        <f t="shared" si="14"/>
        <v>0</v>
      </c>
      <c r="AB228" s="4">
        <v>1</v>
      </c>
    </row>
    <row r="229" spans="26:28" ht="18" customHeight="1" x14ac:dyDescent="0.3">
      <c r="Z229" s="4">
        <f t="shared" si="13"/>
        <v>0</v>
      </c>
      <c r="AA229" s="4">
        <f t="shared" si="14"/>
        <v>0</v>
      </c>
      <c r="AB229" s="4">
        <v>1</v>
      </c>
    </row>
    <row r="230" spans="26:28" ht="18" customHeight="1" x14ac:dyDescent="0.3">
      <c r="Z230" s="4">
        <f t="shared" si="13"/>
        <v>0</v>
      </c>
      <c r="AA230" s="4">
        <f t="shared" si="14"/>
        <v>0</v>
      </c>
      <c r="AB230" s="4">
        <v>1</v>
      </c>
    </row>
    <row r="231" spans="26:28" ht="18" customHeight="1" x14ac:dyDescent="0.3">
      <c r="Z231" s="4">
        <f t="shared" si="13"/>
        <v>0</v>
      </c>
      <c r="AA231" s="4">
        <f t="shared" si="14"/>
        <v>0</v>
      </c>
      <c r="AB231" s="4">
        <v>1</v>
      </c>
    </row>
    <row r="232" spans="26:28" ht="18" customHeight="1" x14ac:dyDescent="0.3">
      <c r="Z232" s="4">
        <f t="shared" si="13"/>
        <v>0</v>
      </c>
      <c r="AA232" s="4">
        <f t="shared" si="14"/>
        <v>0</v>
      </c>
      <c r="AB232" s="4">
        <v>1</v>
      </c>
    </row>
    <row r="233" spans="26:28" ht="18" customHeight="1" x14ac:dyDescent="0.3">
      <c r="Z233" s="4">
        <f t="shared" si="13"/>
        <v>0</v>
      </c>
      <c r="AA233" s="4">
        <f t="shared" si="14"/>
        <v>0</v>
      </c>
      <c r="AB233" s="4">
        <v>1</v>
      </c>
    </row>
    <row r="234" spans="26:28" ht="18" customHeight="1" x14ac:dyDescent="0.3">
      <c r="Z234" s="4">
        <f t="shared" si="13"/>
        <v>0</v>
      </c>
      <c r="AA234" s="4">
        <f t="shared" si="14"/>
        <v>0</v>
      </c>
      <c r="AB234" s="4">
        <v>1</v>
      </c>
    </row>
    <row r="235" spans="26:28" ht="18" customHeight="1" x14ac:dyDescent="0.3">
      <c r="Z235" s="4">
        <f t="shared" si="13"/>
        <v>0</v>
      </c>
      <c r="AA235" s="4">
        <f t="shared" si="14"/>
        <v>0</v>
      </c>
      <c r="AB235" s="4">
        <v>1</v>
      </c>
    </row>
    <row r="236" spans="26:28" ht="18" customHeight="1" x14ac:dyDescent="0.3">
      <c r="Z236" s="4">
        <f t="shared" si="13"/>
        <v>0</v>
      </c>
      <c r="AA236" s="4">
        <f t="shared" si="14"/>
        <v>0</v>
      </c>
      <c r="AB236" s="4">
        <v>1</v>
      </c>
    </row>
    <row r="237" spans="26:28" ht="18" customHeight="1" x14ac:dyDescent="0.3">
      <c r="Z237" s="4">
        <f t="shared" si="13"/>
        <v>0</v>
      </c>
      <c r="AA237" s="4">
        <f t="shared" si="14"/>
        <v>0</v>
      </c>
      <c r="AB237" s="4">
        <v>1</v>
      </c>
    </row>
    <row r="238" spans="26:28" ht="18" customHeight="1" x14ac:dyDescent="0.3">
      <c r="Z238" s="4">
        <f t="shared" si="13"/>
        <v>0</v>
      </c>
      <c r="AA238" s="4">
        <f t="shared" si="14"/>
        <v>0</v>
      </c>
      <c r="AB238" s="4">
        <v>1</v>
      </c>
    </row>
    <row r="239" spans="26:28" ht="18" customHeight="1" x14ac:dyDescent="0.3">
      <c r="Z239" s="4">
        <f t="shared" si="13"/>
        <v>0</v>
      </c>
      <c r="AA239" s="4">
        <f t="shared" si="14"/>
        <v>0</v>
      </c>
      <c r="AB239" s="4">
        <v>1</v>
      </c>
    </row>
    <row r="240" spans="26:28" ht="18" customHeight="1" x14ac:dyDescent="0.3">
      <c r="Z240" s="4">
        <f t="shared" si="13"/>
        <v>0</v>
      </c>
      <c r="AA240" s="4">
        <f t="shared" si="14"/>
        <v>0</v>
      </c>
      <c r="AB240" s="4">
        <v>1</v>
      </c>
    </row>
    <row r="241" spans="26:28" ht="18" customHeight="1" x14ac:dyDescent="0.3">
      <c r="Z241" s="4">
        <f t="shared" si="13"/>
        <v>0</v>
      </c>
      <c r="AA241" s="4">
        <f t="shared" si="14"/>
        <v>0</v>
      </c>
      <c r="AB241" s="4">
        <v>1</v>
      </c>
    </row>
    <row r="242" spans="26:28" ht="18" customHeight="1" x14ac:dyDescent="0.3">
      <c r="Z242" s="4">
        <f t="shared" si="13"/>
        <v>0</v>
      </c>
      <c r="AA242" s="4">
        <f t="shared" si="14"/>
        <v>0</v>
      </c>
      <c r="AB242" s="4">
        <v>1</v>
      </c>
    </row>
    <row r="243" spans="26:28" ht="18" customHeight="1" x14ac:dyDescent="0.3">
      <c r="Z243" s="4">
        <f t="shared" si="13"/>
        <v>0</v>
      </c>
      <c r="AA243" s="4">
        <f t="shared" si="14"/>
        <v>0</v>
      </c>
      <c r="AB243" s="4">
        <v>1</v>
      </c>
    </row>
    <row r="244" spans="26:28" ht="18" customHeight="1" x14ac:dyDescent="0.3">
      <c r="Z244" s="4">
        <f t="shared" si="13"/>
        <v>0</v>
      </c>
      <c r="AA244" s="4">
        <f t="shared" si="14"/>
        <v>0</v>
      </c>
      <c r="AB244" s="4">
        <v>1</v>
      </c>
    </row>
    <row r="245" spans="26:28" ht="18" customHeight="1" x14ac:dyDescent="0.3">
      <c r="Z245" s="4">
        <f t="shared" si="13"/>
        <v>0</v>
      </c>
      <c r="AA245" s="4">
        <f t="shared" si="14"/>
        <v>0</v>
      </c>
      <c r="AB245" s="4">
        <v>1</v>
      </c>
    </row>
    <row r="246" spans="26:28" ht="18" customHeight="1" x14ac:dyDescent="0.3">
      <c r="Z246" s="4">
        <f t="shared" si="13"/>
        <v>0</v>
      </c>
      <c r="AA246" s="4">
        <f t="shared" si="14"/>
        <v>0</v>
      </c>
      <c r="AB246" s="4">
        <v>1</v>
      </c>
    </row>
    <row r="247" spans="26:28" ht="18" customHeight="1" x14ac:dyDescent="0.3">
      <c r="Z247" s="4">
        <f t="shared" si="13"/>
        <v>0</v>
      </c>
      <c r="AA247" s="4">
        <f t="shared" si="14"/>
        <v>0</v>
      </c>
      <c r="AB247" s="4">
        <v>1</v>
      </c>
    </row>
    <row r="248" spans="26:28" ht="18" customHeight="1" x14ac:dyDescent="0.3">
      <c r="Z248" s="4">
        <f t="shared" si="13"/>
        <v>0</v>
      </c>
      <c r="AA248" s="4">
        <f t="shared" si="14"/>
        <v>0</v>
      </c>
      <c r="AB248" s="4">
        <v>1</v>
      </c>
    </row>
    <row r="249" spans="26:28" ht="18" customHeight="1" x14ac:dyDescent="0.3">
      <c r="Z249" s="4">
        <f t="shared" si="13"/>
        <v>0</v>
      </c>
      <c r="AA249" s="4">
        <f t="shared" si="14"/>
        <v>0</v>
      </c>
      <c r="AB249" s="4">
        <v>1</v>
      </c>
    </row>
    <row r="250" spans="26:28" ht="18" customHeight="1" x14ac:dyDescent="0.3">
      <c r="Z250" s="4">
        <f t="shared" si="13"/>
        <v>0</v>
      </c>
      <c r="AA250" s="4">
        <f t="shared" si="14"/>
        <v>0</v>
      </c>
      <c r="AB250" s="4">
        <v>1</v>
      </c>
    </row>
    <row r="251" spans="26:28" ht="18" customHeight="1" x14ac:dyDescent="0.3">
      <c r="Z251" s="4">
        <f t="shared" si="13"/>
        <v>0</v>
      </c>
      <c r="AA251" s="4">
        <f t="shared" si="14"/>
        <v>0</v>
      </c>
      <c r="AB251" s="4">
        <v>1</v>
      </c>
    </row>
    <row r="252" spans="26:28" ht="18" customHeight="1" x14ac:dyDescent="0.3">
      <c r="Z252" s="4">
        <f t="shared" si="13"/>
        <v>0</v>
      </c>
      <c r="AA252" s="4">
        <f t="shared" si="14"/>
        <v>0</v>
      </c>
      <c r="AB252" s="4">
        <v>1</v>
      </c>
    </row>
    <row r="253" spans="26:28" ht="18" customHeight="1" x14ac:dyDescent="0.3">
      <c r="Z253" s="4">
        <f t="shared" si="13"/>
        <v>0</v>
      </c>
      <c r="AA253" s="4">
        <f t="shared" si="14"/>
        <v>0</v>
      </c>
      <c r="AB253" s="4">
        <v>1</v>
      </c>
    </row>
    <row r="254" spans="26:28" ht="18" customHeight="1" x14ac:dyDescent="0.3">
      <c r="Z254" s="4">
        <f t="shared" si="13"/>
        <v>0</v>
      </c>
      <c r="AA254" s="4">
        <f t="shared" si="14"/>
        <v>0</v>
      </c>
      <c r="AB254" s="4">
        <v>1</v>
      </c>
    </row>
    <row r="255" spans="26:28" ht="18" customHeight="1" x14ac:dyDescent="0.3">
      <c r="Z255" s="4">
        <f t="shared" si="13"/>
        <v>0</v>
      </c>
      <c r="AA255" s="4">
        <f t="shared" si="14"/>
        <v>0</v>
      </c>
      <c r="AB255" s="4">
        <v>1</v>
      </c>
    </row>
    <row r="256" spans="26:28" ht="18" customHeight="1" x14ac:dyDescent="0.3">
      <c r="Z256" s="4">
        <f t="shared" si="13"/>
        <v>0</v>
      </c>
      <c r="AA256" s="4">
        <f t="shared" si="14"/>
        <v>0</v>
      </c>
      <c r="AB256" s="4">
        <v>1</v>
      </c>
    </row>
    <row r="257" spans="26:28" ht="18" customHeight="1" x14ac:dyDescent="0.3">
      <c r="Z257" s="4">
        <f t="shared" si="13"/>
        <v>0</v>
      </c>
      <c r="AA257" s="4">
        <f t="shared" si="14"/>
        <v>0</v>
      </c>
      <c r="AB257" s="4">
        <v>1</v>
      </c>
    </row>
    <row r="258" spans="26:28" ht="18" customHeight="1" x14ac:dyDescent="0.3">
      <c r="Z258" s="4">
        <f t="shared" si="13"/>
        <v>0</v>
      </c>
      <c r="AA258" s="4">
        <f t="shared" si="14"/>
        <v>0</v>
      </c>
      <c r="AB258" s="4">
        <v>1</v>
      </c>
    </row>
    <row r="259" spans="26:28" ht="18" customHeight="1" x14ac:dyDescent="0.3">
      <c r="Z259" s="4">
        <f t="shared" si="13"/>
        <v>0</v>
      </c>
      <c r="AA259" s="4">
        <f t="shared" si="14"/>
        <v>0</v>
      </c>
      <c r="AB259" s="4">
        <v>1</v>
      </c>
    </row>
    <row r="260" spans="26:28" ht="18" customHeight="1" x14ac:dyDescent="0.3">
      <c r="Z260" s="4">
        <f t="shared" si="13"/>
        <v>0</v>
      </c>
      <c r="AA260" s="4">
        <f t="shared" si="14"/>
        <v>0</v>
      </c>
      <c r="AB260" s="4">
        <v>1</v>
      </c>
    </row>
    <row r="261" spans="26:28" ht="18" customHeight="1" x14ac:dyDescent="0.3">
      <c r="Z261" s="4">
        <f t="shared" si="13"/>
        <v>0</v>
      </c>
      <c r="AA261" s="4">
        <f t="shared" si="14"/>
        <v>0</v>
      </c>
      <c r="AB261" s="4">
        <v>1</v>
      </c>
    </row>
    <row r="262" spans="26:28" ht="18" customHeight="1" x14ac:dyDescent="0.3">
      <c r="Z262" s="4">
        <f t="shared" si="13"/>
        <v>0</v>
      </c>
      <c r="AA262" s="4">
        <f t="shared" si="14"/>
        <v>0</v>
      </c>
      <c r="AB262" s="4">
        <v>1</v>
      </c>
    </row>
    <row r="263" spans="26:28" ht="18" customHeight="1" x14ac:dyDescent="0.3">
      <c r="Z263" s="4">
        <f t="shared" si="13"/>
        <v>0</v>
      </c>
      <c r="AA263" s="4">
        <f t="shared" si="14"/>
        <v>0</v>
      </c>
      <c r="AB263" s="4">
        <v>1</v>
      </c>
    </row>
    <row r="264" spans="26:28" ht="18" customHeight="1" x14ac:dyDescent="0.3">
      <c r="Z264" s="4">
        <f t="shared" si="13"/>
        <v>0</v>
      </c>
      <c r="AA264" s="4">
        <f t="shared" si="14"/>
        <v>0</v>
      </c>
      <c r="AB264" s="4">
        <v>1</v>
      </c>
    </row>
    <row r="265" spans="26:28" ht="18" customHeight="1" x14ac:dyDescent="0.3">
      <c r="Z265" s="4">
        <f t="shared" si="13"/>
        <v>0</v>
      </c>
      <c r="AA265" s="4">
        <f t="shared" si="14"/>
        <v>0</v>
      </c>
      <c r="AB265" s="4">
        <v>1</v>
      </c>
    </row>
    <row r="266" spans="26:28" ht="18" customHeight="1" x14ac:dyDescent="0.3">
      <c r="Z266" s="4">
        <f t="shared" si="13"/>
        <v>0</v>
      </c>
      <c r="AA266" s="4">
        <f t="shared" si="14"/>
        <v>0</v>
      </c>
      <c r="AB266" s="4">
        <v>1</v>
      </c>
    </row>
    <row r="267" spans="26:28" ht="18" customHeight="1" x14ac:dyDescent="0.3">
      <c r="Z267" s="4">
        <f t="shared" ref="Z267:Z330" si="15">I267+K267</f>
        <v>0</v>
      </c>
      <c r="AA267" s="4">
        <f t="shared" ref="AA267:AA330" si="16">N267</f>
        <v>0</v>
      </c>
      <c r="AB267" s="4">
        <v>1</v>
      </c>
    </row>
    <row r="268" spans="26:28" ht="18" customHeight="1" x14ac:dyDescent="0.3">
      <c r="Z268" s="4">
        <f t="shared" si="15"/>
        <v>0</v>
      </c>
      <c r="AA268" s="4">
        <f t="shared" si="16"/>
        <v>0</v>
      </c>
      <c r="AB268" s="4">
        <v>1</v>
      </c>
    </row>
    <row r="269" spans="26:28" ht="18" customHeight="1" x14ac:dyDescent="0.3">
      <c r="Z269" s="4">
        <f t="shared" si="15"/>
        <v>0</v>
      </c>
      <c r="AA269" s="4">
        <f t="shared" si="16"/>
        <v>0</v>
      </c>
      <c r="AB269" s="4">
        <v>1</v>
      </c>
    </row>
    <row r="270" spans="26:28" ht="18" customHeight="1" x14ac:dyDescent="0.3">
      <c r="Z270" s="4">
        <f t="shared" si="15"/>
        <v>0</v>
      </c>
      <c r="AA270" s="4">
        <f t="shared" si="16"/>
        <v>0</v>
      </c>
      <c r="AB270" s="4">
        <v>1</v>
      </c>
    </row>
    <row r="271" spans="26:28" ht="18" customHeight="1" x14ac:dyDescent="0.3">
      <c r="Z271" s="4">
        <f t="shared" si="15"/>
        <v>0</v>
      </c>
      <c r="AA271" s="4">
        <f t="shared" si="16"/>
        <v>0</v>
      </c>
      <c r="AB271" s="4">
        <v>1</v>
      </c>
    </row>
    <row r="272" spans="26:28" ht="18" customHeight="1" x14ac:dyDescent="0.3">
      <c r="Z272" s="4">
        <f t="shared" si="15"/>
        <v>0</v>
      </c>
      <c r="AA272" s="4">
        <f t="shared" si="16"/>
        <v>0</v>
      </c>
      <c r="AB272" s="4">
        <v>1</v>
      </c>
    </row>
    <row r="273" spans="26:28" ht="18" customHeight="1" x14ac:dyDescent="0.3">
      <c r="Z273" s="4">
        <f t="shared" si="15"/>
        <v>0</v>
      </c>
      <c r="AA273" s="4">
        <f t="shared" si="16"/>
        <v>0</v>
      </c>
      <c r="AB273" s="4">
        <v>1</v>
      </c>
    </row>
    <row r="274" spans="26:28" ht="18" customHeight="1" x14ac:dyDescent="0.3">
      <c r="Z274" s="4">
        <f t="shared" si="15"/>
        <v>0</v>
      </c>
      <c r="AA274" s="4">
        <f t="shared" si="16"/>
        <v>0</v>
      </c>
      <c r="AB274" s="4">
        <v>1</v>
      </c>
    </row>
    <row r="275" spans="26:28" ht="18" customHeight="1" x14ac:dyDescent="0.3">
      <c r="Z275" s="4">
        <f t="shared" si="15"/>
        <v>0</v>
      </c>
      <c r="AA275" s="4">
        <f t="shared" si="16"/>
        <v>0</v>
      </c>
      <c r="AB275" s="4">
        <v>1</v>
      </c>
    </row>
    <row r="276" spans="26:28" ht="18" customHeight="1" x14ac:dyDescent="0.3">
      <c r="Z276" s="4">
        <f t="shared" si="15"/>
        <v>0</v>
      </c>
      <c r="AA276" s="4">
        <f t="shared" si="16"/>
        <v>0</v>
      </c>
      <c r="AB276" s="4">
        <v>1</v>
      </c>
    </row>
    <row r="277" spans="26:28" ht="18" customHeight="1" x14ac:dyDescent="0.3">
      <c r="Z277" s="4">
        <f t="shared" si="15"/>
        <v>0</v>
      </c>
      <c r="AA277" s="4">
        <f t="shared" si="16"/>
        <v>0</v>
      </c>
      <c r="AB277" s="4">
        <v>1</v>
      </c>
    </row>
    <row r="278" spans="26:28" ht="18" customHeight="1" x14ac:dyDescent="0.3">
      <c r="Z278" s="4">
        <f t="shared" si="15"/>
        <v>0</v>
      </c>
      <c r="AA278" s="4">
        <f t="shared" si="16"/>
        <v>0</v>
      </c>
      <c r="AB278" s="4">
        <v>1</v>
      </c>
    </row>
    <row r="279" spans="26:28" ht="18" customHeight="1" x14ac:dyDescent="0.3">
      <c r="Z279" s="4">
        <f t="shared" si="15"/>
        <v>0</v>
      </c>
      <c r="AA279" s="4">
        <f t="shared" si="16"/>
        <v>0</v>
      </c>
      <c r="AB279" s="4">
        <v>1</v>
      </c>
    </row>
    <row r="280" spans="26:28" ht="18" customHeight="1" x14ac:dyDescent="0.3">
      <c r="Z280" s="4">
        <f t="shared" si="15"/>
        <v>0</v>
      </c>
      <c r="AA280" s="4">
        <f t="shared" si="16"/>
        <v>0</v>
      </c>
      <c r="AB280" s="4">
        <v>1</v>
      </c>
    </row>
    <row r="281" spans="26:28" ht="18" customHeight="1" x14ac:dyDescent="0.3">
      <c r="Z281" s="4">
        <f t="shared" si="15"/>
        <v>0</v>
      </c>
      <c r="AA281" s="4">
        <f t="shared" si="16"/>
        <v>0</v>
      </c>
      <c r="AB281" s="4">
        <v>1</v>
      </c>
    </row>
    <row r="282" spans="26:28" ht="18" customHeight="1" x14ac:dyDescent="0.3">
      <c r="Z282" s="4">
        <f t="shared" si="15"/>
        <v>0</v>
      </c>
      <c r="AA282" s="4">
        <f t="shared" si="16"/>
        <v>0</v>
      </c>
      <c r="AB282" s="4">
        <v>1</v>
      </c>
    </row>
    <row r="283" spans="26:28" ht="18" customHeight="1" x14ac:dyDescent="0.3">
      <c r="Z283" s="4">
        <f t="shared" si="15"/>
        <v>0</v>
      </c>
      <c r="AA283" s="4">
        <f t="shared" si="16"/>
        <v>0</v>
      </c>
      <c r="AB283" s="4">
        <v>1</v>
      </c>
    </row>
    <row r="284" spans="26:28" ht="18" customHeight="1" x14ac:dyDescent="0.3">
      <c r="Z284" s="4">
        <f t="shared" si="15"/>
        <v>0</v>
      </c>
      <c r="AA284" s="4">
        <f t="shared" si="16"/>
        <v>0</v>
      </c>
      <c r="AB284" s="4">
        <v>1</v>
      </c>
    </row>
    <row r="285" spans="26:28" ht="18" customHeight="1" x14ac:dyDescent="0.3">
      <c r="Z285" s="4">
        <f t="shared" si="15"/>
        <v>0</v>
      </c>
      <c r="AA285" s="4">
        <f t="shared" si="16"/>
        <v>0</v>
      </c>
      <c r="AB285" s="4">
        <v>1</v>
      </c>
    </row>
    <row r="286" spans="26:28" ht="18" customHeight="1" x14ac:dyDescent="0.3">
      <c r="Z286" s="4">
        <f t="shared" si="15"/>
        <v>0</v>
      </c>
      <c r="AA286" s="4">
        <f t="shared" si="16"/>
        <v>0</v>
      </c>
      <c r="AB286" s="4">
        <v>1</v>
      </c>
    </row>
    <row r="287" spans="26:28" ht="18" customHeight="1" x14ac:dyDescent="0.3">
      <c r="Z287" s="4">
        <f t="shared" si="15"/>
        <v>0</v>
      </c>
      <c r="AA287" s="4">
        <f t="shared" si="16"/>
        <v>0</v>
      </c>
      <c r="AB287" s="4">
        <v>1</v>
      </c>
    </row>
    <row r="288" spans="26:28" ht="18" customHeight="1" x14ac:dyDescent="0.3">
      <c r="Z288" s="4">
        <f t="shared" si="15"/>
        <v>0</v>
      </c>
      <c r="AA288" s="4">
        <f t="shared" si="16"/>
        <v>0</v>
      </c>
      <c r="AB288" s="4">
        <v>1</v>
      </c>
    </row>
    <row r="289" spans="26:28" ht="18" customHeight="1" x14ac:dyDescent="0.3">
      <c r="Z289" s="4">
        <f t="shared" si="15"/>
        <v>0</v>
      </c>
      <c r="AA289" s="4">
        <f t="shared" si="16"/>
        <v>0</v>
      </c>
      <c r="AB289" s="4">
        <v>1</v>
      </c>
    </row>
    <row r="290" spans="26:28" ht="18" customHeight="1" x14ac:dyDescent="0.3">
      <c r="Z290" s="4">
        <f t="shared" si="15"/>
        <v>0</v>
      </c>
      <c r="AA290" s="4">
        <f t="shared" si="16"/>
        <v>0</v>
      </c>
      <c r="AB290" s="4">
        <v>1</v>
      </c>
    </row>
    <row r="291" spans="26:28" ht="18" customHeight="1" x14ac:dyDescent="0.3">
      <c r="Z291" s="4">
        <f t="shared" si="15"/>
        <v>0</v>
      </c>
      <c r="AA291" s="4">
        <f t="shared" si="16"/>
        <v>0</v>
      </c>
      <c r="AB291" s="4">
        <v>1</v>
      </c>
    </row>
    <row r="292" spans="26:28" ht="18" customHeight="1" x14ac:dyDescent="0.3">
      <c r="Z292" s="4">
        <f t="shared" si="15"/>
        <v>0</v>
      </c>
      <c r="AA292" s="4">
        <f t="shared" si="16"/>
        <v>0</v>
      </c>
      <c r="AB292" s="4">
        <v>1</v>
      </c>
    </row>
    <row r="293" spans="26:28" ht="18" customHeight="1" x14ac:dyDescent="0.3">
      <c r="Z293" s="4">
        <f t="shared" si="15"/>
        <v>0</v>
      </c>
      <c r="AA293" s="4">
        <f t="shared" si="16"/>
        <v>0</v>
      </c>
      <c r="AB293" s="4">
        <v>1</v>
      </c>
    </row>
    <row r="294" spans="26:28" ht="18" customHeight="1" x14ac:dyDescent="0.3">
      <c r="Z294" s="4">
        <f t="shared" si="15"/>
        <v>0</v>
      </c>
      <c r="AA294" s="4">
        <f t="shared" si="16"/>
        <v>0</v>
      </c>
      <c r="AB294" s="4">
        <v>1</v>
      </c>
    </row>
    <row r="295" spans="26:28" ht="18" customHeight="1" x14ac:dyDescent="0.3">
      <c r="Z295" s="4">
        <f t="shared" si="15"/>
        <v>0</v>
      </c>
      <c r="AA295" s="4">
        <f t="shared" si="16"/>
        <v>0</v>
      </c>
      <c r="AB295" s="4">
        <v>1</v>
      </c>
    </row>
    <row r="296" spans="26:28" ht="18" customHeight="1" x14ac:dyDescent="0.3">
      <c r="Z296" s="4">
        <f t="shared" si="15"/>
        <v>0</v>
      </c>
      <c r="AA296" s="4">
        <f t="shared" si="16"/>
        <v>0</v>
      </c>
      <c r="AB296" s="4">
        <v>1</v>
      </c>
    </row>
    <row r="297" spans="26:28" ht="18" customHeight="1" x14ac:dyDescent="0.3">
      <c r="Z297" s="4">
        <f t="shared" si="15"/>
        <v>0</v>
      </c>
      <c r="AA297" s="4">
        <f t="shared" si="16"/>
        <v>0</v>
      </c>
      <c r="AB297" s="4">
        <v>1</v>
      </c>
    </row>
    <row r="298" spans="26:28" ht="18" customHeight="1" x14ac:dyDescent="0.3">
      <c r="Z298" s="4">
        <f t="shared" si="15"/>
        <v>0</v>
      </c>
      <c r="AA298" s="4">
        <f t="shared" si="16"/>
        <v>0</v>
      </c>
      <c r="AB298" s="4">
        <v>1</v>
      </c>
    </row>
    <row r="299" spans="26:28" ht="18" customHeight="1" x14ac:dyDescent="0.3">
      <c r="Z299" s="4">
        <f t="shared" si="15"/>
        <v>0</v>
      </c>
      <c r="AA299" s="4">
        <f t="shared" si="16"/>
        <v>0</v>
      </c>
      <c r="AB299" s="4">
        <v>1</v>
      </c>
    </row>
    <row r="300" spans="26:28" ht="18" customHeight="1" x14ac:dyDescent="0.3">
      <c r="Z300" s="4">
        <f t="shared" si="15"/>
        <v>0</v>
      </c>
      <c r="AA300" s="4">
        <f t="shared" si="16"/>
        <v>0</v>
      </c>
      <c r="AB300" s="4">
        <v>1</v>
      </c>
    </row>
    <row r="301" spans="26:28" ht="18" customHeight="1" x14ac:dyDescent="0.3">
      <c r="Z301" s="4">
        <f t="shared" si="15"/>
        <v>0</v>
      </c>
      <c r="AA301" s="4">
        <f t="shared" si="16"/>
        <v>0</v>
      </c>
      <c r="AB301" s="4">
        <v>1</v>
      </c>
    </row>
    <row r="302" spans="26:28" ht="18" customHeight="1" x14ac:dyDescent="0.3">
      <c r="Z302" s="4">
        <f t="shared" si="15"/>
        <v>0</v>
      </c>
      <c r="AA302" s="4">
        <f t="shared" si="16"/>
        <v>0</v>
      </c>
      <c r="AB302" s="4">
        <v>1</v>
      </c>
    </row>
    <row r="303" spans="26:28" ht="18" customHeight="1" x14ac:dyDescent="0.3">
      <c r="Z303" s="4">
        <f t="shared" si="15"/>
        <v>0</v>
      </c>
      <c r="AA303" s="4">
        <f t="shared" si="16"/>
        <v>0</v>
      </c>
      <c r="AB303" s="4">
        <v>1</v>
      </c>
    </row>
    <row r="304" spans="26:28" ht="18" customHeight="1" x14ac:dyDescent="0.3">
      <c r="Z304" s="4">
        <f t="shared" si="15"/>
        <v>0</v>
      </c>
      <c r="AA304" s="4">
        <f t="shared" si="16"/>
        <v>0</v>
      </c>
      <c r="AB304" s="4">
        <v>1</v>
      </c>
    </row>
    <row r="305" spans="26:28" ht="18" customHeight="1" x14ac:dyDescent="0.3">
      <c r="Z305" s="4">
        <f t="shared" si="15"/>
        <v>0</v>
      </c>
      <c r="AA305" s="4">
        <f t="shared" si="16"/>
        <v>0</v>
      </c>
      <c r="AB305" s="4">
        <v>1</v>
      </c>
    </row>
    <row r="306" spans="26:28" ht="18" customHeight="1" x14ac:dyDescent="0.3">
      <c r="Z306" s="4">
        <f t="shared" si="15"/>
        <v>0</v>
      </c>
      <c r="AA306" s="4">
        <f t="shared" si="16"/>
        <v>0</v>
      </c>
      <c r="AB306" s="4">
        <v>1</v>
      </c>
    </row>
    <row r="307" spans="26:28" ht="18" customHeight="1" x14ac:dyDescent="0.3">
      <c r="Z307" s="4">
        <f t="shared" si="15"/>
        <v>0</v>
      </c>
      <c r="AA307" s="4">
        <f t="shared" si="16"/>
        <v>0</v>
      </c>
      <c r="AB307" s="4">
        <v>1</v>
      </c>
    </row>
    <row r="308" spans="26:28" ht="18" customHeight="1" x14ac:dyDescent="0.3">
      <c r="Z308" s="4">
        <f t="shared" si="15"/>
        <v>0</v>
      </c>
      <c r="AA308" s="4">
        <f t="shared" si="16"/>
        <v>0</v>
      </c>
      <c r="AB308" s="4">
        <v>1</v>
      </c>
    </row>
    <row r="309" spans="26:28" ht="18" customHeight="1" x14ac:dyDescent="0.3">
      <c r="Z309" s="4">
        <f t="shared" si="15"/>
        <v>0</v>
      </c>
      <c r="AA309" s="4">
        <f t="shared" si="16"/>
        <v>0</v>
      </c>
      <c r="AB309" s="4">
        <v>1</v>
      </c>
    </row>
    <row r="310" spans="26:28" ht="18" customHeight="1" x14ac:dyDescent="0.3">
      <c r="Z310" s="4">
        <f t="shared" si="15"/>
        <v>0</v>
      </c>
      <c r="AA310" s="4">
        <f t="shared" si="16"/>
        <v>0</v>
      </c>
      <c r="AB310" s="4">
        <v>1</v>
      </c>
    </row>
    <row r="311" spans="26:28" ht="18" customHeight="1" x14ac:dyDescent="0.3">
      <c r="Z311" s="4">
        <f t="shared" si="15"/>
        <v>0</v>
      </c>
      <c r="AA311" s="4">
        <f t="shared" si="16"/>
        <v>0</v>
      </c>
      <c r="AB311" s="4">
        <v>1</v>
      </c>
    </row>
    <row r="312" spans="26:28" ht="18" customHeight="1" x14ac:dyDescent="0.3">
      <c r="Z312" s="4">
        <f t="shared" si="15"/>
        <v>0</v>
      </c>
      <c r="AA312" s="4">
        <f t="shared" si="16"/>
        <v>0</v>
      </c>
      <c r="AB312" s="4">
        <v>1</v>
      </c>
    </row>
    <row r="313" spans="26:28" ht="18" customHeight="1" x14ac:dyDescent="0.3">
      <c r="Z313" s="4">
        <f t="shared" si="15"/>
        <v>0</v>
      </c>
      <c r="AA313" s="4">
        <f t="shared" si="16"/>
        <v>0</v>
      </c>
      <c r="AB313" s="4">
        <v>1</v>
      </c>
    </row>
    <row r="314" spans="26:28" ht="18" customHeight="1" x14ac:dyDescent="0.3">
      <c r="Z314" s="4">
        <f t="shared" si="15"/>
        <v>0</v>
      </c>
      <c r="AA314" s="4">
        <f t="shared" si="16"/>
        <v>0</v>
      </c>
      <c r="AB314" s="4">
        <v>1</v>
      </c>
    </row>
    <row r="315" spans="26:28" ht="18" customHeight="1" x14ac:dyDescent="0.3">
      <c r="Z315" s="4">
        <f t="shared" si="15"/>
        <v>0</v>
      </c>
      <c r="AA315" s="4">
        <f t="shared" si="16"/>
        <v>0</v>
      </c>
      <c r="AB315" s="4">
        <v>1</v>
      </c>
    </row>
    <row r="316" spans="26:28" ht="18" customHeight="1" x14ac:dyDescent="0.3">
      <c r="Z316" s="4">
        <f t="shared" si="15"/>
        <v>0</v>
      </c>
      <c r="AA316" s="4">
        <f t="shared" si="16"/>
        <v>0</v>
      </c>
      <c r="AB316" s="4">
        <v>1</v>
      </c>
    </row>
    <row r="317" spans="26:28" ht="18" customHeight="1" x14ac:dyDescent="0.3">
      <c r="Z317" s="4">
        <f t="shared" si="15"/>
        <v>0</v>
      </c>
      <c r="AA317" s="4">
        <f t="shared" si="16"/>
        <v>0</v>
      </c>
      <c r="AB317" s="4">
        <v>1</v>
      </c>
    </row>
    <row r="318" spans="26:28" ht="18" customHeight="1" x14ac:dyDescent="0.3">
      <c r="Z318" s="4">
        <f t="shared" si="15"/>
        <v>0</v>
      </c>
      <c r="AA318" s="4">
        <f t="shared" si="16"/>
        <v>0</v>
      </c>
      <c r="AB318" s="4">
        <v>1</v>
      </c>
    </row>
    <row r="319" spans="26:28" ht="18" customHeight="1" x14ac:dyDescent="0.3">
      <c r="Z319" s="4">
        <f t="shared" si="15"/>
        <v>0</v>
      </c>
      <c r="AA319" s="4">
        <f t="shared" si="16"/>
        <v>0</v>
      </c>
      <c r="AB319" s="4">
        <v>1</v>
      </c>
    </row>
    <row r="320" spans="26:28" ht="18" customHeight="1" x14ac:dyDescent="0.3">
      <c r="Z320" s="4">
        <f t="shared" si="15"/>
        <v>0</v>
      </c>
      <c r="AA320" s="4">
        <f t="shared" si="16"/>
        <v>0</v>
      </c>
      <c r="AB320" s="4">
        <v>1</v>
      </c>
    </row>
    <row r="321" spans="26:28" ht="18" customHeight="1" x14ac:dyDescent="0.3">
      <c r="Z321" s="4">
        <f t="shared" si="15"/>
        <v>0</v>
      </c>
      <c r="AA321" s="4">
        <f t="shared" si="16"/>
        <v>0</v>
      </c>
      <c r="AB321" s="4">
        <v>1</v>
      </c>
    </row>
    <row r="322" spans="26:28" ht="18" customHeight="1" x14ac:dyDescent="0.3">
      <c r="Z322" s="4">
        <f t="shared" si="15"/>
        <v>0</v>
      </c>
      <c r="AA322" s="4">
        <f t="shared" si="16"/>
        <v>0</v>
      </c>
      <c r="AB322" s="4">
        <v>1</v>
      </c>
    </row>
    <row r="323" spans="26:28" ht="18" customHeight="1" x14ac:dyDescent="0.3">
      <c r="Z323" s="4">
        <f t="shared" si="15"/>
        <v>0</v>
      </c>
      <c r="AA323" s="4">
        <f t="shared" si="16"/>
        <v>0</v>
      </c>
      <c r="AB323" s="4">
        <v>1</v>
      </c>
    </row>
    <row r="324" spans="26:28" x14ac:dyDescent="0.3">
      <c r="Z324" s="4">
        <f t="shared" si="15"/>
        <v>0</v>
      </c>
      <c r="AA324" s="4">
        <f t="shared" si="16"/>
        <v>0</v>
      </c>
      <c r="AB324" s="4">
        <v>1</v>
      </c>
    </row>
    <row r="325" spans="26:28" x14ac:dyDescent="0.3">
      <c r="Z325" s="4">
        <f t="shared" si="15"/>
        <v>0</v>
      </c>
      <c r="AA325" s="4">
        <f t="shared" si="16"/>
        <v>0</v>
      </c>
      <c r="AB325" s="4">
        <v>1</v>
      </c>
    </row>
    <row r="326" spans="26:28" x14ac:dyDescent="0.3">
      <c r="Z326" s="4">
        <f t="shared" si="15"/>
        <v>0</v>
      </c>
      <c r="AA326" s="4">
        <f t="shared" si="16"/>
        <v>0</v>
      </c>
      <c r="AB326" s="4">
        <v>1</v>
      </c>
    </row>
    <row r="327" spans="26:28" x14ac:dyDescent="0.3">
      <c r="Z327" s="4">
        <f t="shared" si="15"/>
        <v>0</v>
      </c>
      <c r="AA327" s="4">
        <f t="shared" si="16"/>
        <v>0</v>
      </c>
      <c r="AB327" s="4">
        <v>1</v>
      </c>
    </row>
    <row r="328" spans="26:28" x14ac:dyDescent="0.3">
      <c r="Z328" s="4">
        <f t="shared" si="15"/>
        <v>0</v>
      </c>
      <c r="AA328" s="4">
        <f t="shared" si="16"/>
        <v>0</v>
      </c>
      <c r="AB328" s="4">
        <v>1</v>
      </c>
    </row>
    <row r="329" spans="26:28" x14ac:dyDescent="0.3">
      <c r="Z329" s="4">
        <f t="shared" si="15"/>
        <v>0</v>
      </c>
      <c r="AA329" s="4">
        <f t="shared" si="16"/>
        <v>0</v>
      </c>
      <c r="AB329" s="4">
        <v>1</v>
      </c>
    </row>
    <row r="330" spans="26:28" x14ac:dyDescent="0.3">
      <c r="Z330" s="4">
        <f t="shared" si="15"/>
        <v>0</v>
      </c>
      <c r="AA330" s="4">
        <f t="shared" si="16"/>
        <v>0</v>
      </c>
      <c r="AB330" s="4">
        <v>1</v>
      </c>
    </row>
    <row r="331" spans="26:28" x14ac:dyDescent="0.3">
      <c r="Z331" s="4">
        <f t="shared" ref="Z331:Z394" si="17">I331+K331</f>
        <v>0</v>
      </c>
      <c r="AA331" s="4">
        <f t="shared" ref="AA331:AA394" si="18">N331</f>
        <v>0</v>
      </c>
      <c r="AB331" s="4">
        <v>1</v>
      </c>
    </row>
    <row r="332" spans="26:28" x14ac:dyDescent="0.3">
      <c r="Z332" s="4">
        <f t="shared" si="17"/>
        <v>0</v>
      </c>
      <c r="AA332" s="4">
        <f t="shared" si="18"/>
        <v>0</v>
      </c>
      <c r="AB332" s="4">
        <v>1</v>
      </c>
    </row>
    <row r="333" spans="26:28" x14ac:dyDescent="0.3">
      <c r="Z333" s="4">
        <f t="shared" si="17"/>
        <v>0</v>
      </c>
      <c r="AA333" s="4">
        <f t="shared" si="18"/>
        <v>0</v>
      </c>
      <c r="AB333" s="4">
        <v>1</v>
      </c>
    </row>
    <row r="334" spans="26:28" x14ac:dyDescent="0.3">
      <c r="Z334" s="4">
        <f t="shared" si="17"/>
        <v>0</v>
      </c>
      <c r="AA334" s="4">
        <f t="shared" si="18"/>
        <v>0</v>
      </c>
      <c r="AB334" s="4">
        <v>1</v>
      </c>
    </row>
    <row r="335" spans="26:28" x14ac:dyDescent="0.3">
      <c r="Z335" s="4">
        <f t="shared" si="17"/>
        <v>0</v>
      </c>
      <c r="AA335" s="4">
        <f t="shared" si="18"/>
        <v>0</v>
      </c>
      <c r="AB335" s="4">
        <v>1</v>
      </c>
    </row>
    <row r="336" spans="26:28" x14ac:dyDescent="0.3">
      <c r="Z336" s="4">
        <f t="shared" si="17"/>
        <v>0</v>
      </c>
      <c r="AA336" s="4">
        <f t="shared" si="18"/>
        <v>0</v>
      </c>
      <c r="AB336" s="4">
        <v>1</v>
      </c>
    </row>
    <row r="337" spans="26:28" x14ac:dyDescent="0.3">
      <c r="Z337" s="4">
        <f t="shared" si="17"/>
        <v>0</v>
      </c>
      <c r="AA337" s="4">
        <f t="shared" si="18"/>
        <v>0</v>
      </c>
      <c r="AB337" s="4">
        <v>1</v>
      </c>
    </row>
    <row r="338" spans="26:28" x14ac:dyDescent="0.3">
      <c r="Z338" s="4">
        <f t="shared" si="17"/>
        <v>0</v>
      </c>
      <c r="AA338" s="4">
        <f t="shared" si="18"/>
        <v>0</v>
      </c>
      <c r="AB338" s="4">
        <v>1</v>
      </c>
    </row>
    <row r="339" spans="26:28" x14ac:dyDescent="0.3">
      <c r="Z339" s="4">
        <f t="shared" si="17"/>
        <v>0</v>
      </c>
      <c r="AA339" s="4">
        <f t="shared" si="18"/>
        <v>0</v>
      </c>
      <c r="AB339" s="4">
        <v>1</v>
      </c>
    </row>
    <row r="340" spans="26:28" x14ac:dyDescent="0.3">
      <c r="Z340" s="4">
        <f t="shared" si="17"/>
        <v>0</v>
      </c>
      <c r="AA340" s="4">
        <f t="shared" si="18"/>
        <v>0</v>
      </c>
      <c r="AB340" s="4">
        <v>1</v>
      </c>
    </row>
    <row r="341" spans="26:28" x14ac:dyDescent="0.3">
      <c r="Z341" s="4">
        <f t="shared" si="17"/>
        <v>0</v>
      </c>
      <c r="AA341" s="4">
        <f t="shared" si="18"/>
        <v>0</v>
      </c>
      <c r="AB341" s="4">
        <v>1</v>
      </c>
    </row>
    <row r="342" spans="26:28" x14ac:dyDescent="0.3">
      <c r="Z342" s="4">
        <f t="shared" si="17"/>
        <v>0</v>
      </c>
      <c r="AA342" s="4">
        <f t="shared" si="18"/>
        <v>0</v>
      </c>
      <c r="AB342" s="4">
        <v>1</v>
      </c>
    </row>
    <row r="343" spans="26:28" x14ac:dyDescent="0.3">
      <c r="Z343" s="4">
        <f t="shared" si="17"/>
        <v>0</v>
      </c>
      <c r="AA343" s="4">
        <f t="shared" si="18"/>
        <v>0</v>
      </c>
      <c r="AB343" s="4">
        <v>1</v>
      </c>
    </row>
    <row r="344" spans="26:28" x14ac:dyDescent="0.3">
      <c r="Z344" s="4">
        <f t="shared" si="17"/>
        <v>0</v>
      </c>
      <c r="AA344" s="4">
        <f t="shared" si="18"/>
        <v>0</v>
      </c>
      <c r="AB344" s="4">
        <v>1</v>
      </c>
    </row>
    <row r="345" spans="26:28" x14ac:dyDescent="0.3">
      <c r="Z345" s="4">
        <f t="shared" si="17"/>
        <v>0</v>
      </c>
      <c r="AA345" s="4">
        <f t="shared" si="18"/>
        <v>0</v>
      </c>
      <c r="AB345" s="4">
        <v>1</v>
      </c>
    </row>
    <row r="346" spans="26:28" x14ac:dyDescent="0.3">
      <c r="Z346" s="4">
        <f t="shared" si="17"/>
        <v>0</v>
      </c>
      <c r="AA346" s="4">
        <f t="shared" si="18"/>
        <v>0</v>
      </c>
      <c r="AB346" s="4">
        <v>1</v>
      </c>
    </row>
    <row r="347" spans="26:28" x14ac:dyDescent="0.3">
      <c r="Z347" s="4">
        <f t="shared" si="17"/>
        <v>0</v>
      </c>
      <c r="AA347" s="4">
        <f t="shared" si="18"/>
        <v>0</v>
      </c>
      <c r="AB347" s="4">
        <v>1</v>
      </c>
    </row>
    <row r="348" spans="26:28" x14ac:dyDescent="0.3">
      <c r="Z348" s="4">
        <f t="shared" si="17"/>
        <v>0</v>
      </c>
      <c r="AA348" s="4">
        <f t="shared" si="18"/>
        <v>0</v>
      </c>
      <c r="AB348" s="4">
        <v>1</v>
      </c>
    </row>
    <row r="349" spans="26:28" x14ac:dyDescent="0.3">
      <c r="Z349" s="4">
        <f t="shared" si="17"/>
        <v>0</v>
      </c>
      <c r="AA349" s="4">
        <f t="shared" si="18"/>
        <v>0</v>
      </c>
      <c r="AB349" s="4">
        <v>1</v>
      </c>
    </row>
    <row r="350" spans="26:28" x14ac:dyDescent="0.3">
      <c r="Z350" s="4">
        <f t="shared" si="17"/>
        <v>0</v>
      </c>
      <c r="AA350" s="4">
        <f t="shared" si="18"/>
        <v>0</v>
      </c>
      <c r="AB350" s="4">
        <v>1</v>
      </c>
    </row>
    <row r="351" spans="26:28" x14ac:dyDescent="0.3">
      <c r="Z351" s="4">
        <f t="shared" si="17"/>
        <v>0</v>
      </c>
      <c r="AA351" s="4">
        <f t="shared" si="18"/>
        <v>0</v>
      </c>
      <c r="AB351" s="4">
        <v>1</v>
      </c>
    </row>
    <row r="352" spans="26:28" x14ac:dyDescent="0.3">
      <c r="Z352" s="4">
        <f t="shared" si="17"/>
        <v>0</v>
      </c>
      <c r="AA352" s="4">
        <f t="shared" si="18"/>
        <v>0</v>
      </c>
      <c r="AB352" s="4">
        <v>1</v>
      </c>
    </row>
    <row r="353" spans="26:28" x14ac:dyDescent="0.3">
      <c r="Z353" s="4">
        <f t="shared" si="17"/>
        <v>0</v>
      </c>
      <c r="AA353" s="4">
        <f t="shared" si="18"/>
        <v>0</v>
      </c>
      <c r="AB353" s="4">
        <v>1</v>
      </c>
    </row>
    <row r="354" spans="26:28" x14ac:dyDescent="0.3">
      <c r="Z354" s="4">
        <f t="shared" si="17"/>
        <v>0</v>
      </c>
      <c r="AA354" s="4">
        <f t="shared" si="18"/>
        <v>0</v>
      </c>
      <c r="AB354" s="4">
        <v>1</v>
      </c>
    </row>
    <row r="355" spans="26:28" x14ac:dyDescent="0.3">
      <c r="Z355" s="4">
        <f t="shared" si="17"/>
        <v>0</v>
      </c>
      <c r="AA355" s="4">
        <f t="shared" si="18"/>
        <v>0</v>
      </c>
      <c r="AB355" s="4">
        <v>1</v>
      </c>
    </row>
    <row r="356" spans="26:28" x14ac:dyDescent="0.3">
      <c r="Z356" s="4">
        <f t="shared" si="17"/>
        <v>0</v>
      </c>
      <c r="AA356" s="4">
        <f t="shared" si="18"/>
        <v>0</v>
      </c>
      <c r="AB356" s="4">
        <v>1</v>
      </c>
    </row>
    <row r="357" spans="26:28" x14ac:dyDescent="0.3">
      <c r="Z357" s="4">
        <f t="shared" si="17"/>
        <v>0</v>
      </c>
      <c r="AA357" s="4">
        <f t="shared" si="18"/>
        <v>0</v>
      </c>
      <c r="AB357" s="4">
        <v>1</v>
      </c>
    </row>
    <row r="358" spans="26:28" x14ac:dyDescent="0.3">
      <c r="Z358" s="4">
        <f t="shared" si="17"/>
        <v>0</v>
      </c>
      <c r="AA358" s="4">
        <f t="shared" si="18"/>
        <v>0</v>
      </c>
      <c r="AB358" s="4">
        <v>1</v>
      </c>
    </row>
    <row r="359" spans="26:28" x14ac:dyDescent="0.3">
      <c r="Z359" s="4">
        <f t="shared" si="17"/>
        <v>0</v>
      </c>
      <c r="AA359" s="4">
        <f t="shared" si="18"/>
        <v>0</v>
      </c>
      <c r="AB359" s="4">
        <v>1</v>
      </c>
    </row>
    <row r="360" spans="26:28" x14ac:dyDescent="0.3">
      <c r="Z360" s="4">
        <f t="shared" si="17"/>
        <v>0</v>
      </c>
      <c r="AA360" s="4">
        <f t="shared" si="18"/>
        <v>0</v>
      </c>
      <c r="AB360" s="4">
        <v>1</v>
      </c>
    </row>
    <row r="361" spans="26:28" x14ac:dyDescent="0.3">
      <c r="Z361" s="4">
        <f t="shared" si="17"/>
        <v>0</v>
      </c>
      <c r="AA361" s="4">
        <f t="shared" si="18"/>
        <v>0</v>
      </c>
      <c r="AB361" s="4">
        <v>1</v>
      </c>
    </row>
    <row r="362" spans="26:28" x14ac:dyDescent="0.3">
      <c r="Z362" s="4">
        <f t="shared" si="17"/>
        <v>0</v>
      </c>
      <c r="AA362" s="4">
        <f t="shared" si="18"/>
        <v>0</v>
      </c>
      <c r="AB362" s="4">
        <v>1</v>
      </c>
    </row>
    <row r="363" spans="26:28" x14ac:dyDescent="0.3">
      <c r="Z363" s="4">
        <f t="shared" si="17"/>
        <v>0</v>
      </c>
      <c r="AA363" s="4">
        <f t="shared" si="18"/>
        <v>0</v>
      </c>
      <c r="AB363" s="4">
        <v>1</v>
      </c>
    </row>
    <row r="364" spans="26:28" x14ac:dyDescent="0.3">
      <c r="Z364" s="4">
        <f t="shared" si="17"/>
        <v>0</v>
      </c>
      <c r="AA364" s="4">
        <f t="shared" si="18"/>
        <v>0</v>
      </c>
      <c r="AB364" s="4">
        <v>1</v>
      </c>
    </row>
    <row r="365" spans="26:28" x14ac:dyDescent="0.3">
      <c r="Z365" s="4">
        <f t="shared" si="17"/>
        <v>0</v>
      </c>
      <c r="AA365" s="4">
        <f t="shared" si="18"/>
        <v>0</v>
      </c>
      <c r="AB365" s="4">
        <v>1</v>
      </c>
    </row>
    <row r="366" spans="26:28" x14ac:dyDescent="0.3">
      <c r="Z366" s="4">
        <f t="shared" si="17"/>
        <v>0</v>
      </c>
      <c r="AA366" s="4">
        <f t="shared" si="18"/>
        <v>0</v>
      </c>
      <c r="AB366" s="4">
        <v>1</v>
      </c>
    </row>
    <row r="367" spans="26:28" x14ac:dyDescent="0.3">
      <c r="Z367" s="4">
        <f t="shared" si="17"/>
        <v>0</v>
      </c>
      <c r="AA367" s="4">
        <f t="shared" si="18"/>
        <v>0</v>
      </c>
      <c r="AB367" s="4">
        <v>1</v>
      </c>
    </row>
    <row r="368" spans="26:28" x14ac:dyDescent="0.3">
      <c r="Z368" s="4">
        <f t="shared" si="17"/>
        <v>0</v>
      </c>
      <c r="AA368" s="4">
        <f t="shared" si="18"/>
        <v>0</v>
      </c>
      <c r="AB368" s="4">
        <v>1</v>
      </c>
    </row>
    <row r="369" spans="26:28" x14ac:dyDescent="0.3">
      <c r="Z369" s="4">
        <f t="shared" si="17"/>
        <v>0</v>
      </c>
      <c r="AA369" s="4">
        <f t="shared" si="18"/>
        <v>0</v>
      </c>
      <c r="AB369" s="4">
        <v>1</v>
      </c>
    </row>
    <row r="370" spans="26:28" x14ac:dyDescent="0.3">
      <c r="Z370" s="4">
        <f t="shared" si="17"/>
        <v>0</v>
      </c>
      <c r="AA370" s="4">
        <f t="shared" si="18"/>
        <v>0</v>
      </c>
      <c r="AB370" s="4">
        <v>1</v>
      </c>
    </row>
    <row r="371" spans="26:28" x14ac:dyDescent="0.3">
      <c r="Z371" s="4">
        <f t="shared" si="17"/>
        <v>0</v>
      </c>
      <c r="AA371" s="4">
        <f t="shared" si="18"/>
        <v>0</v>
      </c>
      <c r="AB371" s="4">
        <v>1</v>
      </c>
    </row>
    <row r="372" spans="26:28" x14ac:dyDescent="0.3">
      <c r="Z372" s="4">
        <f t="shared" si="17"/>
        <v>0</v>
      </c>
      <c r="AA372" s="4">
        <f t="shared" si="18"/>
        <v>0</v>
      </c>
      <c r="AB372" s="4">
        <v>1</v>
      </c>
    </row>
    <row r="373" spans="26:28" x14ac:dyDescent="0.3">
      <c r="Z373" s="4">
        <f t="shared" si="17"/>
        <v>0</v>
      </c>
      <c r="AA373" s="4">
        <f t="shared" si="18"/>
        <v>0</v>
      </c>
      <c r="AB373" s="4">
        <v>1</v>
      </c>
    </row>
    <row r="374" spans="26:28" x14ac:dyDescent="0.3">
      <c r="Z374" s="4">
        <f t="shared" si="17"/>
        <v>0</v>
      </c>
      <c r="AA374" s="4">
        <f t="shared" si="18"/>
        <v>0</v>
      </c>
      <c r="AB374" s="4">
        <v>1</v>
      </c>
    </row>
    <row r="375" spans="26:28" x14ac:dyDescent="0.3">
      <c r="Z375" s="4">
        <f t="shared" si="17"/>
        <v>0</v>
      </c>
      <c r="AA375" s="4">
        <f t="shared" si="18"/>
        <v>0</v>
      </c>
      <c r="AB375" s="4">
        <v>1</v>
      </c>
    </row>
    <row r="376" spans="26:28" x14ac:dyDescent="0.3">
      <c r="Z376" s="4">
        <f t="shared" si="17"/>
        <v>0</v>
      </c>
      <c r="AA376" s="4">
        <f t="shared" si="18"/>
        <v>0</v>
      </c>
      <c r="AB376" s="4">
        <v>1</v>
      </c>
    </row>
    <row r="377" spans="26:28" x14ac:dyDescent="0.3">
      <c r="Z377" s="4">
        <f t="shared" si="17"/>
        <v>0</v>
      </c>
      <c r="AA377" s="4">
        <f t="shared" si="18"/>
        <v>0</v>
      </c>
      <c r="AB377" s="4">
        <v>1</v>
      </c>
    </row>
    <row r="378" spans="26:28" x14ac:dyDescent="0.3">
      <c r="Z378" s="4">
        <f t="shared" si="17"/>
        <v>0</v>
      </c>
      <c r="AA378" s="4">
        <f t="shared" si="18"/>
        <v>0</v>
      </c>
      <c r="AB378" s="4">
        <v>1</v>
      </c>
    </row>
    <row r="379" spans="26:28" x14ac:dyDescent="0.3">
      <c r="Z379" s="4">
        <f t="shared" si="17"/>
        <v>0</v>
      </c>
      <c r="AA379" s="4">
        <f t="shared" si="18"/>
        <v>0</v>
      </c>
      <c r="AB379" s="4">
        <v>1</v>
      </c>
    </row>
    <row r="380" spans="26:28" x14ac:dyDescent="0.3">
      <c r="Z380" s="4">
        <f t="shared" si="17"/>
        <v>0</v>
      </c>
      <c r="AA380" s="4">
        <f t="shared" si="18"/>
        <v>0</v>
      </c>
      <c r="AB380" s="4">
        <v>1</v>
      </c>
    </row>
    <row r="381" spans="26:28" x14ac:dyDescent="0.3">
      <c r="Z381" s="4">
        <f t="shared" si="17"/>
        <v>0</v>
      </c>
      <c r="AA381" s="4">
        <f t="shared" si="18"/>
        <v>0</v>
      </c>
      <c r="AB381" s="4">
        <v>1</v>
      </c>
    </row>
    <row r="382" spans="26:28" x14ac:dyDescent="0.3">
      <c r="Z382" s="4">
        <f t="shared" si="17"/>
        <v>0</v>
      </c>
      <c r="AA382" s="4">
        <f t="shared" si="18"/>
        <v>0</v>
      </c>
      <c r="AB382" s="4">
        <v>1</v>
      </c>
    </row>
    <row r="383" spans="26:28" x14ac:dyDescent="0.3">
      <c r="Z383" s="4">
        <f t="shared" si="17"/>
        <v>0</v>
      </c>
      <c r="AA383" s="4">
        <f t="shared" si="18"/>
        <v>0</v>
      </c>
      <c r="AB383" s="4">
        <v>1</v>
      </c>
    </row>
    <row r="384" spans="26:28" x14ac:dyDescent="0.3">
      <c r="Z384" s="4">
        <f t="shared" si="17"/>
        <v>0</v>
      </c>
      <c r="AA384" s="4">
        <f t="shared" si="18"/>
        <v>0</v>
      </c>
      <c r="AB384" s="4">
        <v>1</v>
      </c>
    </row>
    <row r="385" spans="26:28" x14ac:dyDescent="0.3">
      <c r="Z385" s="4">
        <f t="shared" si="17"/>
        <v>0</v>
      </c>
      <c r="AA385" s="4">
        <f t="shared" si="18"/>
        <v>0</v>
      </c>
      <c r="AB385" s="4">
        <v>1</v>
      </c>
    </row>
    <row r="386" spans="26:28" x14ac:dyDescent="0.3">
      <c r="Z386" s="4">
        <f t="shared" si="17"/>
        <v>0</v>
      </c>
      <c r="AA386" s="4">
        <f t="shared" si="18"/>
        <v>0</v>
      </c>
      <c r="AB386" s="4">
        <v>1</v>
      </c>
    </row>
    <row r="387" spans="26:28" x14ac:dyDescent="0.3">
      <c r="Z387" s="4">
        <f t="shared" si="17"/>
        <v>0</v>
      </c>
      <c r="AA387" s="4">
        <f t="shared" si="18"/>
        <v>0</v>
      </c>
      <c r="AB387" s="4">
        <v>1</v>
      </c>
    </row>
    <row r="388" spans="26:28" x14ac:dyDescent="0.3">
      <c r="Z388" s="4">
        <f t="shared" si="17"/>
        <v>0</v>
      </c>
      <c r="AA388" s="4">
        <f t="shared" si="18"/>
        <v>0</v>
      </c>
      <c r="AB388" s="4">
        <v>1</v>
      </c>
    </row>
    <row r="389" spans="26:28" x14ac:dyDescent="0.3">
      <c r="Z389" s="4">
        <f t="shared" si="17"/>
        <v>0</v>
      </c>
      <c r="AA389" s="4">
        <f t="shared" si="18"/>
        <v>0</v>
      </c>
      <c r="AB389" s="4">
        <v>1</v>
      </c>
    </row>
    <row r="390" spans="26:28" x14ac:dyDescent="0.3">
      <c r="Z390" s="4">
        <f t="shared" si="17"/>
        <v>0</v>
      </c>
      <c r="AA390" s="4">
        <f t="shared" si="18"/>
        <v>0</v>
      </c>
      <c r="AB390" s="4">
        <v>1</v>
      </c>
    </row>
    <row r="391" spans="26:28" x14ac:dyDescent="0.3">
      <c r="Z391" s="4">
        <f t="shared" si="17"/>
        <v>0</v>
      </c>
      <c r="AA391" s="4">
        <f t="shared" si="18"/>
        <v>0</v>
      </c>
      <c r="AB391" s="4">
        <v>1</v>
      </c>
    </row>
    <row r="392" spans="26:28" x14ac:dyDescent="0.3">
      <c r="Z392" s="4">
        <f t="shared" si="17"/>
        <v>0</v>
      </c>
      <c r="AA392" s="4">
        <f t="shared" si="18"/>
        <v>0</v>
      </c>
      <c r="AB392" s="4">
        <v>1</v>
      </c>
    </row>
    <row r="393" spans="26:28" x14ac:dyDescent="0.3">
      <c r="Z393" s="4">
        <f t="shared" si="17"/>
        <v>0</v>
      </c>
      <c r="AA393" s="4">
        <f t="shared" si="18"/>
        <v>0</v>
      </c>
      <c r="AB393" s="4">
        <v>1</v>
      </c>
    </row>
    <row r="394" spans="26:28" x14ac:dyDescent="0.3">
      <c r="Z394" s="4">
        <f t="shared" si="17"/>
        <v>0</v>
      </c>
      <c r="AA394" s="4">
        <f t="shared" si="18"/>
        <v>0</v>
      </c>
      <c r="AB394" s="4">
        <v>1</v>
      </c>
    </row>
    <row r="395" spans="26:28" x14ac:dyDescent="0.3">
      <c r="Z395" s="4">
        <f t="shared" ref="Z395:Z458" si="19">I395+K395</f>
        <v>0</v>
      </c>
      <c r="AA395" s="4">
        <f t="shared" ref="AA395:AA458" si="20">N395</f>
        <v>0</v>
      </c>
      <c r="AB395" s="4">
        <v>1</v>
      </c>
    </row>
    <row r="396" spans="26:28" x14ac:dyDescent="0.3">
      <c r="Z396" s="4">
        <f t="shared" si="19"/>
        <v>0</v>
      </c>
      <c r="AA396" s="4">
        <f t="shared" si="20"/>
        <v>0</v>
      </c>
      <c r="AB396" s="4">
        <v>1</v>
      </c>
    </row>
    <row r="397" spans="26:28" x14ac:dyDescent="0.3">
      <c r="Z397" s="4">
        <f t="shared" si="19"/>
        <v>0</v>
      </c>
      <c r="AA397" s="4">
        <f t="shared" si="20"/>
        <v>0</v>
      </c>
      <c r="AB397" s="4">
        <v>1</v>
      </c>
    </row>
    <row r="398" spans="26:28" x14ac:dyDescent="0.3">
      <c r="Z398" s="4">
        <f t="shared" si="19"/>
        <v>0</v>
      </c>
      <c r="AA398" s="4">
        <f t="shared" si="20"/>
        <v>0</v>
      </c>
      <c r="AB398" s="4">
        <v>1</v>
      </c>
    </row>
    <row r="399" spans="26:28" x14ac:dyDescent="0.3">
      <c r="Z399" s="4">
        <f t="shared" si="19"/>
        <v>0</v>
      </c>
      <c r="AA399" s="4">
        <f t="shared" si="20"/>
        <v>0</v>
      </c>
      <c r="AB399" s="4">
        <v>1</v>
      </c>
    </row>
    <row r="400" spans="26:28" x14ac:dyDescent="0.3">
      <c r="Z400" s="4">
        <f t="shared" si="19"/>
        <v>0</v>
      </c>
      <c r="AA400" s="4">
        <f t="shared" si="20"/>
        <v>0</v>
      </c>
      <c r="AB400" s="4">
        <v>1</v>
      </c>
    </row>
    <row r="401" spans="26:28" x14ac:dyDescent="0.3">
      <c r="Z401" s="4">
        <f t="shared" si="19"/>
        <v>0</v>
      </c>
      <c r="AA401" s="4">
        <f t="shared" si="20"/>
        <v>0</v>
      </c>
      <c r="AB401" s="4">
        <v>1</v>
      </c>
    </row>
    <row r="402" spans="26:28" x14ac:dyDescent="0.3">
      <c r="Z402" s="4">
        <f t="shared" si="19"/>
        <v>0</v>
      </c>
      <c r="AA402" s="4">
        <f t="shared" si="20"/>
        <v>0</v>
      </c>
      <c r="AB402" s="4">
        <v>1</v>
      </c>
    </row>
    <row r="403" spans="26:28" x14ac:dyDescent="0.3">
      <c r="Z403" s="4">
        <f t="shared" si="19"/>
        <v>0</v>
      </c>
      <c r="AA403" s="4">
        <f t="shared" si="20"/>
        <v>0</v>
      </c>
      <c r="AB403" s="4">
        <v>1</v>
      </c>
    </row>
    <row r="404" spans="26:28" x14ac:dyDescent="0.3">
      <c r="Z404" s="4">
        <f t="shared" si="19"/>
        <v>0</v>
      </c>
      <c r="AA404" s="4">
        <f t="shared" si="20"/>
        <v>0</v>
      </c>
      <c r="AB404" s="4">
        <v>1</v>
      </c>
    </row>
    <row r="405" spans="26:28" x14ac:dyDescent="0.3">
      <c r="Z405" s="4">
        <f t="shared" si="19"/>
        <v>0</v>
      </c>
      <c r="AA405" s="4">
        <f t="shared" si="20"/>
        <v>0</v>
      </c>
      <c r="AB405" s="4">
        <v>1</v>
      </c>
    </row>
    <row r="406" spans="26:28" x14ac:dyDescent="0.3">
      <c r="Z406" s="4">
        <f t="shared" si="19"/>
        <v>0</v>
      </c>
      <c r="AA406" s="4">
        <f t="shared" si="20"/>
        <v>0</v>
      </c>
      <c r="AB406" s="4">
        <v>1</v>
      </c>
    </row>
    <row r="407" spans="26:28" x14ac:dyDescent="0.3">
      <c r="Z407" s="4">
        <f t="shared" si="19"/>
        <v>0</v>
      </c>
      <c r="AA407" s="4">
        <f t="shared" si="20"/>
        <v>0</v>
      </c>
      <c r="AB407" s="4">
        <v>1</v>
      </c>
    </row>
    <row r="408" spans="26:28" x14ac:dyDescent="0.3">
      <c r="Z408" s="4">
        <f t="shared" si="19"/>
        <v>0</v>
      </c>
      <c r="AA408" s="4">
        <f t="shared" si="20"/>
        <v>0</v>
      </c>
      <c r="AB408" s="4">
        <v>1</v>
      </c>
    </row>
    <row r="409" spans="26:28" x14ac:dyDescent="0.3">
      <c r="Z409" s="4">
        <f t="shared" si="19"/>
        <v>0</v>
      </c>
      <c r="AA409" s="4">
        <f t="shared" si="20"/>
        <v>0</v>
      </c>
      <c r="AB409" s="4">
        <v>1</v>
      </c>
    </row>
    <row r="410" spans="26:28" x14ac:dyDescent="0.3">
      <c r="Z410" s="4">
        <f t="shared" si="19"/>
        <v>0</v>
      </c>
      <c r="AA410" s="4">
        <f t="shared" si="20"/>
        <v>0</v>
      </c>
      <c r="AB410" s="4">
        <v>1</v>
      </c>
    </row>
    <row r="411" spans="26:28" x14ac:dyDescent="0.3">
      <c r="Z411" s="4">
        <f t="shared" si="19"/>
        <v>0</v>
      </c>
      <c r="AA411" s="4">
        <f t="shared" si="20"/>
        <v>0</v>
      </c>
      <c r="AB411" s="4">
        <v>1</v>
      </c>
    </row>
    <row r="412" spans="26:28" x14ac:dyDescent="0.3">
      <c r="Z412" s="4">
        <f t="shared" si="19"/>
        <v>0</v>
      </c>
      <c r="AA412" s="4">
        <f t="shared" si="20"/>
        <v>0</v>
      </c>
      <c r="AB412" s="4">
        <v>1</v>
      </c>
    </row>
    <row r="413" spans="26:28" x14ac:dyDescent="0.3">
      <c r="Z413" s="4">
        <f t="shared" si="19"/>
        <v>0</v>
      </c>
      <c r="AA413" s="4">
        <f t="shared" si="20"/>
        <v>0</v>
      </c>
      <c r="AB413" s="4">
        <v>1</v>
      </c>
    </row>
    <row r="414" spans="26:28" x14ac:dyDescent="0.3">
      <c r="Z414" s="4">
        <f t="shared" si="19"/>
        <v>0</v>
      </c>
      <c r="AA414" s="4">
        <f t="shared" si="20"/>
        <v>0</v>
      </c>
      <c r="AB414" s="4">
        <v>1</v>
      </c>
    </row>
    <row r="415" spans="26:28" x14ac:dyDescent="0.3">
      <c r="Z415" s="4">
        <f t="shared" si="19"/>
        <v>0</v>
      </c>
      <c r="AA415" s="4">
        <f t="shared" si="20"/>
        <v>0</v>
      </c>
      <c r="AB415" s="4">
        <v>1</v>
      </c>
    </row>
    <row r="416" spans="26:28" x14ac:dyDescent="0.3">
      <c r="Z416" s="4">
        <f t="shared" si="19"/>
        <v>0</v>
      </c>
      <c r="AA416" s="4">
        <f t="shared" si="20"/>
        <v>0</v>
      </c>
      <c r="AB416" s="4">
        <v>1</v>
      </c>
    </row>
    <row r="417" spans="26:28" x14ac:dyDescent="0.3">
      <c r="Z417" s="4">
        <f t="shared" si="19"/>
        <v>0</v>
      </c>
      <c r="AA417" s="4">
        <f t="shared" si="20"/>
        <v>0</v>
      </c>
      <c r="AB417" s="4">
        <v>1</v>
      </c>
    </row>
    <row r="418" spans="26:28" x14ac:dyDescent="0.3">
      <c r="Z418" s="4">
        <f t="shared" si="19"/>
        <v>0</v>
      </c>
      <c r="AA418" s="4">
        <f t="shared" si="20"/>
        <v>0</v>
      </c>
      <c r="AB418" s="4">
        <v>1</v>
      </c>
    </row>
    <row r="419" spans="26:28" x14ac:dyDescent="0.3">
      <c r="Z419" s="4">
        <f t="shared" si="19"/>
        <v>0</v>
      </c>
      <c r="AA419" s="4">
        <f t="shared" si="20"/>
        <v>0</v>
      </c>
      <c r="AB419" s="4">
        <v>1</v>
      </c>
    </row>
    <row r="420" spans="26:28" x14ac:dyDescent="0.3">
      <c r="Z420" s="4">
        <f t="shared" si="19"/>
        <v>0</v>
      </c>
      <c r="AA420" s="4">
        <f t="shared" si="20"/>
        <v>0</v>
      </c>
      <c r="AB420" s="4">
        <v>1</v>
      </c>
    </row>
    <row r="421" spans="26:28" x14ac:dyDescent="0.3">
      <c r="Z421" s="4">
        <f t="shared" si="19"/>
        <v>0</v>
      </c>
      <c r="AA421" s="4">
        <f t="shared" si="20"/>
        <v>0</v>
      </c>
      <c r="AB421" s="4">
        <v>1</v>
      </c>
    </row>
    <row r="422" spans="26:28" x14ac:dyDescent="0.3">
      <c r="Z422" s="4">
        <f t="shared" si="19"/>
        <v>0</v>
      </c>
      <c r="AA422" s="4">
        <f t="shared" si="20"/>
        <v>0</v>
      </c>
      <c r="AB422" s="4">
        <v>1</v>
      </c>
    </row>
    <row r="423" spans="26:28" x14ac:dyDescent="0.3">
      <c r="Z423" s="4">
        <f t="shared" si="19"/>
        <v>0</v>
      </c>
      <c r="AA423" s="4">
        <f t="shared" si="20"/>
        <v>0</v>
      </c>
      <c r="AB423" s="4">
        <v>1</v>
      </c>
    </row>
    <row r="424" spans="26:28" x14ac:dyDescent="0.3">
      <c r="Z424" s="4">
        <f t="shared" si="19"/>
        <v>0</v>
      </c>
      <c r="AA424" s="4">
        <f t="shared" si="20"/>
        <v>0</v>
      </c>
      <c r="AB424" s="4">
        <v>1</v>
      </c>
    </row>
    <row r="425" spans="26:28" x14ac:dyDescent="0.3">
      <c r="Z425" s="4">
        <f t="shared" si="19"/>
        <v>0</v>
      </c>
      <c r="AA425" s="4">
        <f t="shared" si="20"/>
        <v>0</v>
      </c>
      <c r="AB425" s="4">
        <v>1</v>
      </c>
    </row>
    <row r="426" spans="26:28" x14ac:dyDescent="0.3">
      <c r="Z426" s="4">
        <f t="shared" si="19"/>
        <v>0</v>
      </c>
      <c r="AA426" s="4">
        <f t="shared" si="20"/>
        <v>0</v>
      </c>
      <c r="AB426" s="4">
        <v>1</v>
      </c>
    </row>
    <row r="427" spans="26:28" x14ac:dyDescent="0.3">
      <c r="Z427" s="4">
        <f t="shared" si="19"/>
        <v>0</v>
      </c>
      <c r="AA427" s="4">
        <f t="shared" si="20"/>
        <v>0</v>
      </c>
      <c r="AB427" s="4">
        <v>1</v>
      </c>
    </row>
    <row r="428" spans="26:28" x14ac:dyDescent="0.3">
      <c r="Z428" s="4">
        <f t="shared" si="19"/>
        <v>0</v>
      </c>
      <c r="AA428" s="4">
        <f t="shared" si="20"/>
        <v>0</v>
      </c>
      <c r="AB428" s="4">
        <v>1</v>
      </c>
    </row>
    <row r="429" spans="26:28" x14ac:dyDescent="0.3">
      <c r="Z429" s="4">
        <f t="shared" si="19"/>
        <v>0</v>
      </c>
      <c r="AA429" s="4">
        <f t="shared" si="20"/>
        <v>0</v>
      </c>
      <c r="AB429" s="4">
        <v>1</v>
      </c>
    </row>
    <row r="430" spans="26:28" x14ac:dyDescent="0.3">
      <c r="Z430" s="4">
        <f t="shared" si="19"/>
        <v>0</v>
      </c>
      <c r="AA430" s="4">
        <f t="shared" si="20"/>
        <v>0</v>
      </c>
      <c r="AB430" s="4">
        <v>1</v>
      </c>
    </row>
    <row r="431" spans="26:28" x14ac:dyDescent="0.3">
      <c r="Z431" s="4">
        <f t="shared" si="19"/>
        <v>0</v>
      </c>
      <c r="AA431" s="4">
        <f t="shared" si="20"/>
        <v>0</v>
      </c>
      <c r="AB431" s="4">
        <v>1</v>
      </c>
    </row>
    <row r="432" spans="26:28" x14ac:dyDescent="0.3">
      <c r="Z432" s="4">
        <f t="shared" si="19"/>
        <v>0</v>
      </c>
      <c r="AA432" s="4">
        <f t="shared" si="20"/>
        <v>0</v>
      </c>
      <c r="AB432" s="4">
        <v>1</v>
      </c>
    </row>
    <row r="433" spans="26:28" x14ac:dyDescent="0.3">
      <c r="Z433" s="4">
        <f t="shared" si="19"/>
        <v>0</v>
      </c>
      <c r="AA433" s="4">
        <f t="shared" si="20"/>
        <v>0</v>
      </c>
      <c r="AB433" s="4">
        <v>1</v>
      </c>
    </row>
    <row r="434" spans="26:28" x14ac:dyDescent="0.3">
      <c r="Z434" s="4">
        <f t="shared" si="19"/>
        <v>0</v>
      </c>
      <c r="AA434" s="4">
        <f t="shared" si="20"/>
        <v>0</v>
      </c>
      <c r="AB434" s="4">
        <v>1</v>
      </c>
    </row>
    <row r="435" spans="26:28" x14ac:dyDescent="0.3">
      <c r="Z435" s="4">
        <f t="shared" si="19"/>
        <v>0</v>
      </c>
      <c r="AA435" s="4">
        <f t="shared" si="20"/>
        <v>0</v>
      </c>
      <c r="AB435" s="4">
        <v>1</v>
      </c>
    </row>
    <row r="436" spans="26:28" x14ac:dyDescent="0.3">
      <c r="Z436" s="4">
        <f t="shared" si="19"/>
        <v>0</v>
      </c>
      <c r="AA436" s="4">
        <f t="shared" si="20"/>
        <v>0</v>
      </c>
      <c r="AB436" s="4">
        <v>1</v>
      </c>
    </row>
    <row r="437" spans="26:28" x14ac:dyDescent="0.3">
      <c r="Z437" s="4">
        <f t="shared" si="19"/>
        <v>0</v>
      </c>
      <c r="AA437" s="4">
        <f t="shared" si="20"/>
        <v>0</v>
      </c>
      <c r="AB437" s="4">
        <v>1</v>
      </c>
    </row>
    <row r="438" spans="26:28" x14ac:dyDescent="0.3">
      <c r="Z438" s="4">
        <f t="shared" si="19"/>
        <v>0</v>
      </c>
      <c r="AA438" s="4">
        <f t="shared" si="20"/>
        <v>0</v>
      </c>
      <c r="AB438" s="4">
        <v>1</v>
      </c>
    </row>
    <row r="439" spans="26:28" x14ac:dyDescent="0.3">
      <c r="Z439" s="4">
        <f t="shared" si="19"/>
        <v>0</v>
      </c>
      <c r="AA439" s="4">
        <f t="shared" si="20"/>
        <v>0</v>
      </c>
      <c r="AB439" s="4">
        <v>1</v>
      </c>
    </row>
    <row r="440" spans="26:28" x14ac:dyDescent="0.3">
      <c r="Z440" s="4">
        <f t="shared" si="19"/>
        <v>0</v>
      </c>
      <c r="AA440" s="4">
        <f t="shared" si="20"/>
        <v>0</v>
      </c>
      <c r="AB440" s="4">
        <v>1</v>
      </c>
    </row>
    <row r="441" spans="26:28" x14ac:dyDescent="0.3">
      <c r="Z441" s="4">
        <f t="shared" si="19"/>
        <v>0</v>
      </c>
      <c r="AA441" s="4">
        <f t="shared" si="20"/>
        <v>0</v>
      </c>
      <c r="AB441" s="4">
        <v>1</v>
      </c>
    </row>
    <row r="442" spans="26:28" x14ac:dyDescent="0.3">
      <c r="Z442" s="4">
        <f t="shared" si="19"/>
        <v>0</v>
      </c>
      <c r="AA442" s="4">
        <f t="shared" si="20"/>
        <v>0</v>
      </c>
      <c r="AB442" s="4">
        <v>1</v>
      </c>
    </row>
    <row r="443" spans="26:28" x14ac:dyDescent="0.3">
      <c r="Z443" s="4">
        <f t="shared" si="19"/>
        <v>0</v>
      </c>
      <c r="AA443" s="4">
        <f t="shared" si="20"/>
        <v>0</v>
      </c>
      <c r="AB443" s="4">
        <v>1</v>
      </c>
    </row>
    <row r="444" spans="26:28" x14ac:dyDescent="0.3">
      <c r="Z444" s="4">
        <f t="shared" si="19"/>
        <v>0</v>
      </c>
      <c r="AA444" s="4">
        <f t="shared" si="20"/>
        <v>0</v>
      </c>
      <c r="AB444" s="4">
        <v>1</v>
      </c>
    </row>
    <row r="445" spans="26:28" x14ac:dyDescent="0.3">
      <c r="Z445" s="4">
        <f t="shared" si="19"/>
        <v>0</v>
      </c>
      <c r="AA445" s="4">
        <f t="shared" si="20"/>
        <v>0</v>
      </c>
      <c r="AB445" s="4">
        <v>1</v>
      </c>
    </row>
    <row r="446" spans="26:28" x14ac:dyDescent="0.3">
      <c r="Z446" s="4">
        <f t="shared" si="19"/>
        <v>0</v>
      </c>
      <c r="AA446" s="4">
        <f t="shared" si="20"/>
        <v>0</v>
      </c>
      <c r="AB446" s="4">
        <v>1</v>
      </c>
    </row>
    <row r="447" spans="26:28" x14ac:dyDescent="0.3">
      <c r="Z447" s="4">
        <f t="shared" si="19"/>
        <v>0</v>
      </c>
      <c r="AA447" s="4">
        <f t="shared" si="20"/>
        <v>0</v>
      </c>
      <c r="AB447" s="4">
        <v>1</v>
      </c>
    </row>
    <row r="448" spans="26:28" x14ac:dyDescent="0.3">
      <c r="Z448" s="4">
        <f t="shared" si="19"/>
        <v>0</v>
      </c>
      <c r="AA448" s="4">
        <f t="shared" si="20"/>
        <v>0</v>
      </c>
      <c r="AB448" s="4">
        <v>1</v>
      </c>
    </row>
    <row r="449" spans="26:28" x14ac:dyDescent="0.3">
      <c r="Z449" s="4">
        <f t="shared" si="19"/>
        <v>0</v>
      </c>
      <c r="AA449" s="4">
        <f t="shared" si="20"/>
        <v>0</v>
      </c>
      <c r="AB449" s="4">
        <v>1</v>
      </c>
    </row>
    <row r="450" spans="26:28" x14ac:dyDescent="0.3">
      <c r="Z450" s="4">
        <f t="shared" si="19"/>
        <v>0</v>
      </c>
      <c r="AA450" s="4">
        <f t="shared" si="20"/>
        <v>0</v>
      </c>
      <c r="AB450" s="4">
        <v>1</v>
      </c>
    </row>
    <row r="451" spans="26:28" x14ac:dyDescent="0.3">
      <c r="Z451" s="4">
        <f t="shared" si="19"/>
        <v>0</v>
      </c>
      <c r="AA451" s="4">
        <f t="shared" si="20"/>
        <v>0</v>
      </c>
      <c r="AB451" s="4">
        <v>1</v>
      </c>
    </row>
    <row r="452" spans="26:28" x14ac:dyDescent="0.3">
      <c r="Z452" s="4">
        <f t="shared" si="19"/>
        <v>0</v>
      </c>
      <c r="AA452" s="4">
        <f t="shared" si="20"/>
        <v>0</v>
      </c>
      <c r="AB452" s="4">
        <v>1</v>
      </c>
    </row>
    <row r="453" spans="26:28" x14ac:dyDescent="0.3">
      <c r="Z453" s="4">
        <f t="shared" si="19"/>
        <v>0</v>
      </c>
      <c r="AA453" s="4">
        <f t="shared" si="20"/>
        <v>0</v>
      </c>
      <c r="AB453" s="4">
        <v>1</v>
      </c>
    </row>
    <row r="454" spans="26:28" x14ac:dyDescent="0.3">
      <c r="Z454" s="4">
        <f t="shared" si="19"/>
        <v>0</v>
      </c>
      <c r="AA454" s="4">
        <f t="shared" si="20"/>
        <v>0</v>
      </c>
      <c r="AB454" s="4">
        <v>1</v>
      </c>
    </row>
    <row r="455" spans="26:28" x14ac:dyDescent="0.3">
      <c r="Z455" s="4">
        <f t="shared" si="19"/>
        <v>0</v>
      </c>
      <c r="AA455" s="4">
        <f t="shared" si="20"/>
        <v>0</v>
      </c>
      <c r="AB455" s="4">
        <v>1</v>
      </c>
    </row>
    <row r="456" spans="26:28" x14ac:dyDescent="0.3">
      <c r="Z456" s="4">
        <f t="shared" si="19"/>
        <v>0</v>
      </c>
      <c r="AA456" s="4">
        <f t="shared" si="20"/>
        <v>0</v>
      </c>
      <c r="AB456" s="4">
        <v>1</v>
      </c>
    </row>
    <row r="457" spans="26:28" x14ac:dyDescent="0.3">
      <c r="Z457" s="4">
        <f t="shared" si="19"/>
        <v>0</v>
      </c>
      <c r="AA457" s="4">
        <f t="shared" si="20"/>
        <v>0</v>
      </c>
      <c r="AB457" s="4">
        <v>1</v>
      </c>
    </row>
    <row r="458" spans="26:28" x14ac:dyDescent="0.3">
      <c r="Z458" s="4">
        <f t="shared" si="19"/>
        <v>0</v>
      </c>
      <c r="AA458" s="4">
        <f t="shared" si="20"/>
        <v>0</v>
      </c>
      <c r="AB458" s="4">
        <v>1</v>
      </c>
    </row>
    <row r="459" spans="26:28" x14ac:dyDescent="0.3">
      <c r="Z459" s="4">
        <f t="shared" ref="Z459:Z492" si="21">I459+K459</f>
        <v>0</v>
      </c>
      <c r="AA459" s="4">
        <f t="shared" ref="AA459:AA492" si="22">N459</f>
        <v>0</v>
      </c>
      <c r="AB459" s="4">
        <v>1</v>
      </c>
    </row>
    <row r="460" spans="26:28" x14ac:dyDescent="0.3">
      <c r="Z460" s="4">
        <f t="shared" si="21"/>
        <v>0</v>
      </c>
      <c r="AA460" s="4">
        <f t="shared" si="22"/>
        <v>0</v>
      </c>
      <c r="AB460" s="4">
        <v>1</v>
      </c>
    </row>
    <row r="461" spans="26:28" x14ac:dyDescent="0.3">
      <c r="Z461" s="4">
        <f t="shared" si="21"/>
        <v>0</v>
      </c>
      <c r="AA461" s="4">
        <f t="shared" si="22"/>
        <v>0</v>
      </c>
      <c r="AB461" s="4">
        <v>1</v>
      </c>
    </row>
    <row r="462" spans="26:28" x14ac:dyDescent="0.3">
      <c r="Z462" s="4">
        <f t="shared" si="21"/>
        <v>0</v>
      </c>
      <c r="AA462" s="4">
        <f t="shared" si="22"/>
        <v>0</v>
      </c>
      <c r="AB462" s="4">
        <v>1</v>
      </c>
    </row>
    <row r="463" spans="26:28" x14ac:dyDescent="0.3">
      <c r="Z463" s="4">
        <f t="shared" si="21"/>
        <v>0</v>
      </c>
      <c r="AA463" s="4">
        <f t="shared" si="22"/>
        <v>0</v>
      </c>
      <c r="AB463" s="4">
        <v>1</v>
      </c>
    </row>
    <row r="464" spans="26:28" x14ac:dyDescent="0.3">
      <c r="Z464" s="4">
        <f t="shared" si="21"/>
        <v>0</v>
      </c>
      <c r="AA464" s="4">
        <f t="shared" si="22"/>
        <v>0</v>
      </c>
      <c r="AB464" s="4">
        <v>1</v>
      </c>
    </row>
    <row r="465" spans="26:28" x14ac:dyDescent="0.3">
      <c r="Z465" s="4">
        <f t="shared" si="21"/>
        <v>0</v>
      </c>
      <c r="AA465" s="4">
        <f t="shared" si="22"/>
        <v>0</v>
      </c>
      <c r="AB465" s="4">
        <v>1</v>
      </c>
    </row>
    <row r="466" spans="26:28" x14ac:dyDescent="0.3">
      <c r="Z466" s="4">
        <f t="shared" si="21"/>
        <v>0</v>
      </c>
      <c r="AA466" s="4">
        <f t="shared" si="22"/>
        <v>0</v>
      </c>
      <c r="AB466" s="4">
        <v>1</v>
      </c>
    </row>
    <row r="467" spans="26:28" x14ac:dyDescent="0.3">
      <c r="Z467" s="4">
        <f t="shared" si="21"/>
        <v>0</v>
      </c>
      <c r="AA467" s="4">
        <f t="shared" si="22"/>
        <v>0</v>
      </c>
      <c r="AB467" s="4">
        <v>1</v>
      </c>
    </row>
    <row r="468" spans="26:28" x14ac:dyDescent="0.3">
      <c r="Z468" s="4">
        <f t="shared" si="21"/>
        <v>0</v>
      </c>
      <c r="AA468" s="4">
        <f t="shared" si="22"/>
        <v>0</v>
      </c>
      <c r="AB468" s="4">
        <v>1</v>
      </c>
    </row>
    <row r="469" spans="26:28" x14ac:dyDescent="0.3">
      <c r="Z469" s="4">
        <f t="shared" si="21"/>
        <v>0</v>
      </c>
      <c r="AA469" s="4">
        <f t="shared" si="22"/>
        <v>0</v>
      </c>
      <c r="AB469" s="4">
        <v>1</v>
      </c>
    </row>
    <row r="470" spans="26:28" x14ac:dyDescent="0.3">
      <c r="Z470" s="4">
        <f t="shared" si="21"/>
        <v>0</v>
      </c>
      <c r="AA470" s="4">
        <f t="shared" si="22"/>
        <v>0</v>
      </c>
      <c r="AB470" s="4">
        <v>1</v>
      </c>
    </row>
    <row r="471" spans="26:28" x14ac:dyDescent="0.3">
      <c r="Z471" s="4">
        <f t="shared" si="21"/>
        <v>0</v>
      </c>
      <c r="AA471" s="4">
        <f t="shared" si="22"/>
        <v>0</v>
      </c>
      <c r="AB471" s="4">
        <v>1</v>
      </c>
    </row>
    <row r="472" spans="26:28" x14ac:dyDescent="0.3">
      <c r="Z472" s="4">
        <f t="shared" si="21"/>
        <v>0</v>
      </c>
      <c r="AA472" s="4">
        <f t="shared" si="22"/>
        <v>0</v>
      </c>
      <c r="AB472" s="4">
        <v>1</v>
      </c>
    </row>
    <row r="473" spans="26:28" x14ac:dyDescent="0.3">
      <c r="Z473" s="4">
        <f t="shared" si="21"/>
        <v>0</v>
      </c>
      <c r="AA473" s="4">
        <f t="shared" si="22"/>
        <v>0</v>
      </c>
      <c r="AB473" s="4">
        <v>1</v>
      </c>
    </row>
    <row r="474" spans="26:28" x14ac:dyDescent="0.3">
      <c r="Z474" s="4">
        <f t="shared" si="21"/>
        <v>0</v>
      </c>
      <c r="AA474" s="4">
        <f t="shared" si="22"/>
        <v>0</v>
      </c>
      <c r="AB474" s="4">
        <v>1</v>
      </c>
    </row>
    <row r="475" spans="26:28" x14ac:dyDescent="0.3">
      <c r="Z475" s="4">
        <f t="shared" si="21"/>
        <v>0</v>
      </c>
      <c r="AA475" s="4">
        <f t="shared" si="22"/>
        <v>0</v>
      </c>
      <c r="AB475" s="4">
        <v>1</v>
      </c>
    </row>
    <row r="476" spans="26:28" x14ac:dyDescent="0.3">
      <c r="Z476" s="4">
        <f t="shared" si="21"/>
        <v>0</v>
      </c>
      <c r="AA476" s="4">
        <f t="shared" si="22"/>
        <v>0</v>
      </c>
      <c r="AB476" s="4">
        <v>1</v>
      </c>
    </row>
    <row r="477" spans="26:28" x14ac:dyDescent="0.3">
      <c r="Z477" s="4">
        <f t="shared" si="21"/>
        <v>0</v>
      </c>
      <c r="AA477" s="4">
        <f t="shared" si="22"/>
        <v>0</v>
      </c>
      <c r="AB477" s="4">
        <v>1</v>
      </c>
    </row>
    <row r="478" spans="26:28" x14ac:dyDescent="0.3">
      <c r="Z478" s="4">
        <f t="shared" si="21"/>
        <v>0</v>
      </c>
      <c r="AA478" s="4">
        <f t="shared" si="22"/>
        <v>0</v>
      </c>
      <c r="AB478" s="4">
        <v>1</v>
      </c>
    </row>
    <row r="479" spans="26:28" x14ac:dyDescent="0.3">
      <c r="Z479" s="4">
        <f t="shared" si="21"/>
        <v>0</v>
      </c>
      <c r="AA479" s="4">
        <f t="shared" si="22"/>
        <v>0</v>
      </c>
      <c r="AB479" s="4">
        <v>1</v>
      </c>
    </row>
    <row r="480" spans="26:28" x14ac:dyDescent="0.3">
      <c r="Z480" s="4">
        <f t="shared" si="21"/>
        <v>0</v>
      </c>
      <c r="AA480" s="4">
        <f t="shared" si="22"/>
        <v>0</v>
      </c>
      <c r="AB480" s="4">
        <v>1</v>
      </c>
    </row>
    <row r="481" spans="26:28" x14ac:dyDescent="0.3">
      <c r="Z481" s="4">
        <f t="shared" si="21"/>
        <v>0</v>
      </c>
      <c r="AA481" s="4">
        <f t="shared" si="22"/>
        <v>0</v>
      </c>
      <c r="AB481" s="4">
        <v>1</v>
      </c>
    </row>
    <row r="482" spans="26:28" x14ac:dyDescent="0.3">
      <c r="Z482" s="4">
        <f t="shared" si="21"/>
        <v>0</v>
      </c>
      <c r="AA482" s="4">
        <f t="shared" si="22"/>
        <v>0</v>
      </c>
      <c r="AB482" s="4">
        <v>1</v>
      </c>
    </row>
    <row r="483" spans="26:28" x14ac:dyDescent="0.3">
      <c r="Z483" s="4">
        <f t="shared" si="21"/>
        <v>0</v>
      </c>
      <c r="AA483" s="4">
        <f t="shared" si="22"/>
        <v>0</v>
      </c>
      <c r="AB483" s="4">
        <v>1</v>
      </c>
    </row>
    <row r="484" spans="26:28" x14ac:dyDescent="0.3">
      <c r="Z484" s="4">
        <f t="shared" si="21"/>
        <v>0</v>
      </c>
      <c r="AA484" s="4">
        <f t="shared" si="22"/>
        <v>0</v>
      </c>
      <c r="AB484" s="4">
        <v>1</v>
      </c>
    </row>
    <row r="485" spans="26:28" x14ac:dyDescent="0.3">
      <c r="Z485" s="4">
        <f t="shared" si="21"/>
        <v>0</v>
      </c>
      <c r="AA485" s="4">
        <f t="shared" si="22"/>
        <v>0</v>
      </c>
      <c r="AB485" s="4">
        <v>1</v>
      </c>
    </row>
    <row r="486" spans="26:28" x14ac:dyDescent="0.3">
      <c r="Z486" s="4">
        <f t="shared" si="21"/>
        <v>0</v>
      </c>
      <c r="AA486" s="4">
        <f t="shared" si="22"/>
        <v>0</v>
      </c>
      <c r="AB486" s="4">
        <v>1</v>
      </c>
    </row>
    <row r="487" spans="26:28" x14ac:dyDescent="0.3">
      <c r="Z487" s="4">
        <f t="shared" si="21"/>
        <v>0</v>
      </c>
      <c r="AA487" s="4">
        <f t="shared" si="22"/>
        <v>0</v>
      </c>
      <c r="AB487" s="4">
        <v>1</v>
      </c>
    </row>
    <row r="488" spans="26:28" x14ac:dyDescent="0.3">
      <c r="Z488" s="4">
        <f t="shared" si="21"/>
        <v>0</v>
      </c>
      <c r="AA488" s="4">
        <f t="shared" si="22"/>
        <v>0</v>
      </c>
      <c r="AB488" s="4">
        <v>1</v>
      </c>
    </row>
    <row r="489" spans="26:28" x14ac:dyDescent="0.3">
      <c r="Z489" s="4">
        <f t="shared" si="21"/>
        <v>0</v>
      </c>
      <c r="AA489" s="4">
        <f t="shared" si="22"/>
        <v>0</v>
      </c>
      <c r="AB489" s="4">
        <v>1</v>
      </c>
    </row>
    <row r="490" spans="26:28" x14ac:dyDescent="0.3">
      <c r="Z490" s="4">
        <f t="shared" si="21"/>
        <v>0</v>
      </c>
      <c r="AA490" s="4">
        <f t="shared" si="22"/>
        <v>0</v>
      </c>
      <c r="AB490" s="4">
        <v>1</v>
      </c>
    </row>
    <row r="491" spans="26:28" x14ac:dyDescent="0.3">
      <c r="Z491" s="4">
        <f t="shared" si="21"/>
        <v>0</v>
      </c>
      <c r="AA491" s="4">
        <f t="shared" si="22"/>
        <v>0</v>
      </c>
      <c r="AB491" s="4">
        <v>1</v>
      </c>
    </row>
    <row r="492" spans="26:28" x14ac:dyDescent="0.3">
      <c r="Z492" s="4">
        <f t="shared" si="21"/>
        <v>0</v>
      </c>
      <c r="AA492" s="4">
        <f t="shared" si="22"/>
        <v>0</v>
      </c>
      <c r="AB492" s="4">
        <v>1</v>
      </c>
    </row>
  </sheetData>
  <phoneticPr fontId="0" type="noConversion"/>
  <printOptions horizontalCentered="1" gridLinesSet="0"/>
  <pageMargins left="0.25" right="0.25" top="0.5" bottom="0.75" header="0.5" footer="0.25"/>
  <pageSetup scale="54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9"/>
  <sheetViews>
    <sheetView topLeftCell="A20" workbookViewId="0">
      <selection activeCell="A23" sqref="A23"/>
    </sheetView>
  </sheetViews>
  <sheetFormatPr defaultColWidth="8.44140625" defaultRowHeight="12.75" customHeight="1" x14ac:dyDescent="0.3"/>
  <cols>
    <col min="1" max="1" width="8.44140625" style="48"/>
    <col min="2" max="2" width="15.109375" style="66" customWidth="1"/>
    <col min="3" max="3" width="10.6640625" style="66" customWidth="1"/>
    <col min="4" max="4" width="11.88671875" style="66" customWidth="1"/>
    <col min="5" max="5" width="12.5546875" style="48" customWidth="1"/>
    <col min="6" max="6" width="2.6640625" style="48" customWidth="1"/>
    <col min="7" max="7" width="11.44140625" style="48" customWidth="1"/>
    <col min="8" max="8" width="2.6640625" style="48" customWidth="1"/>
    <col min="9" max="9" width="14.44140625" style="48" customWidth="1"/>
    <col min="10" max="10" width="10.6640625" style="51" customWidth="1"/>
    <col min="11" max="12" width="10.6640625" style="48" customWidth="1"/>
    <col min="13" max="13" width="10.6640625" style="68" customWidth="1"/>
    <col min="14" max="14" width="10.6640625" style="54" customWidth="1"/>
    <col min="15" max="15" width="10.6640625" style="55" customWidth="1"/>
    <col min="16" max="16" width="10.6640625" style="54" customWidth="1"/>
    <col min="17" max="18" width="10.6640625" style="69" customWidth="1"/>
    <col min="19" max="19" width="10.6640625" style="70" customWidth="1"/>
    <col min="20" max="20" width="10.6640625" style="48" customWidth="1"/>
    <col min="21" max="21" width="10.6640625" style="58" customWidth="1"/>
    <col min="22" max="23" width="10.6640625" style="48" customWidth="1"/>
    <col min="24" max="24" width="8.6640625" style="48" customWidth="1"/>
    <col min="25" max="25" width="18" style="48" customWidth="1"/>
    <col min="26" max="26" width="1.5546875" style="48" customWidth="1"/>
    <col min="27" max="27" width="23.6640625" style="59" customWidth="1"/>
    <col min="28" max="28" width="5" style="48" customWidth="1"/>
    <col min="29" max="29" width="2.44140625" style="48" customWidth="1"/>
    <col min="30" max="30" width="6.6640625" style="48" customWidth="1"/>
    <col min="31" max="31" width="2.44140625" style="48" customWidth="1"/>
    <col min="32" max="32" width="6.6640625" style="48" customWidth="1"/>
    <col min="33" max="33" width="2.44140625" style="48" customWidth="1"/>
    <col min="34" max="34" width="17.88671875" style="48" customWidth="1"/>
    <col min="35" max="35" width="3.33203125" style="48" customWidth="1"/>
    <col min="36" max="36" width="13.5546875" style="48" customWidth="1"/>
    <col min="37" max="37" width="3.33203125" style="48" customWidth="1"/>
    <col min="38" max="38" width="11" style="48" customWidth="1"/>
    <col min="39" max="39" width="2.44140625" style="48" customWidth="1"/>
    <col min="40" max="40" width="5" style="48" customWidth="1"/>
    <col min="41" max="41" width="1.5546875" style="48" customWidth="1"/>
    <col min="42" max="42" width="5.88671875" style="48" customWidth="1"/>
    <col min="43" max="43" width="3.33203125" style="48" customWidth="1"/>
    <col min="44" max="44" width="9.33203125" style="48" customWidth="1"/>
    <col min="45" max="45" width="2.44140625" style="48" customWidth="1"/>
    <col min="46" max="46" width="11" style="48" customWidth="1"/>
    <col min="47" max="16384" width="8.44140625" style="48"/>
  </cols>
  <sheetData>
    <row r="1" spans="2:37" ht="14.1" customHeight="1" x14ac:dyDescent="0.3">
      <c r="B1" s="49"/>
      <c r="C1" s="49"/>
      <c r="D1" s="49"/>
      <c r="E1" s="50"/>
      <c r="F1" s="50"/>
      <c r="G1" s="50"/>
      <c r="H1" s="50"/>
      <c r="I1" s="50"/>
      <c r="K1" s="50"/>
      <c r="L1" s="52"/>
      <c r="M1" s="53"/>
      <c r="Q1" s="56"/>
      <c r="R1" s="56"/>
      <c r="S1" s="57"/>
      <c r="T1" s="50"/>
      <c r="AI1" s="60"/>
      <c r="AK1" s="61"/>
    </row>
    <row r="2" spans="2:37" ht="14.1" customHeight="1" x14ac:dyDescent="0.3">
      <c r="B2" s="49"/>
      <c r="C2" s="49"/>
      <c r="D2" s="49"/>
      <c r="E2" s="50"/>
      <c r="F2" s="50"/>
      <c r="G2" s="50"/>
      <c r="H2" s="50"/>
      <c r="I2" s="50"/>
      <c r="K2" s="50"/>
      <c r="L2" s="52"/>
      <c r="M2" s="53"/>
      <c r="Q2" s="56"/>
      <c r="R2" s="56"/>
      <c r="S2" s="57"/>
      <c r="T2" s="50"/>
      <c r="AI2" s="60"/>
      <c r="AK2" s="61"/>
    </row>
    <row r="3" spans="2:37" ht="14.1" customHeight="1" x14ac:dyDescent="0.3">
      <c r="B3" s="49"/>
      <c r="C3" s="49"/>
      <c r="D3" s="49"/>
      <c r="E3" s="50"/>
      <c r="F3" s="50"/>
      <c r="G3" s="50"/>
      <c r="H3" s="50"/>
      <c r="I3" s="50"/>
      <c r="K3" s="50"/>
      <c r="L3" s="52"/>
      <c r="M3" s="53"/>
      <c r="Q3" s="56"/>
      <c r="R3" s="56"/>
      <c r="S3" s="57"/>
      <c r="T3" s="50"/>
      <c r="AI3" s="60"/>
      <c r="AK3" s="61"/>
    </row>
    <row r="4" spans="2:37" ht="14.1" customHeight="1" x14ac:dyDescent="0.3">
      <c r="B4" s="62"/>
      <c r="C4" s="62"/>
      <c r="D4" s="62"/>
      <c r="E4" s="50"/>
      <c r="F4" s="50"/>
      <c r="G4" s="50"/>
      <c r="H4" s="50"/>
      <c r="I4" s="50"/>
      <c r="K4" s="50"/>
      <c r="L4" s="52"/>
      <c r="M4" s="53"/>
      <c r="Q4" s="56"/>
      <c r="R4" s="56"/>
      <c r="S4" s="57"/>
      <c r="T4" s="50"/>
      <c r="AI4" s="60"/>
      <c r="AK4" s="61"/>
    </row>
    <row r="5" spans="2:37" ht="14.1" customHeight="1" x14ac:dyDescent="0.3">
      <c r="B5" s="216" t="s">
        <v>50</v>
      </c>
      <c r="C5" s="216"/>
      <c r="D5" s="216"/>
      <c r="E5" s="216"/>
      <c r="F5" s="216"/>
      <c r="G5" s="216"/>
      <c r="H5" s="216"/>
      <c r="I5" s="216"/>
      <c r="K5" s="50"/>
      <c r="L5" s="52"/>
      <c r="M5" s="53"/>
      <c r="Q5" s="56"/>
      <c r="R5" s="56"/>
      <c r="S5" s="57"/>
      <c r="T5" s="50"/>
    </row>
    <row r="6" spans="2:37" ht="14.1" customHeight="1" x14ac:dyDescent="0.3">
      <c r="B6" s="63"/>
      <c r="C6" s="63"/>
      <c r="D6" s="63"/>
      <c r="E6" s="63"/>
      <c r="F6" s="63"/>
      <c r="G6" s="63"/>
      <c r="H6" s="63"/>
      <c r="I6" s="63"/>
      <c r="K6" s="50"/>
      <c r="L6" s="52"/>
      <c r="M6" s="53"/>
      <c r="Q6" s="56"/>
      <c r="R6" s="56"/>
      <c r="S6" s="57"/>
      <c r="T6" s="50"/>
    </row>
    <row r="7" spans="2:37" ht="14.1" customHeight="1" x14ac:dyDescent="0.3">
      <c r="B7" s="63"/>
      <c r="C7" s="63"/>
      <c r="D7" s="63"/>
      <c r="E7" s="63"/>
      <c r="F7" s="63"/>
      <c r="G7" s="63"/>
      <c r="H7" s="63"/>
      <c r="I7" s="63"/>
      <c r="K7" s="50"/>
      <c r="L7" s="52"/>
      <c r="M7" s="53"/>
      <c r="Q7" s="56"/>
      <c r="R7" s="56"/>
      <c r="S7" s="57"/>
      <c r="T7" s="50"/>
    </row>
    <row r="8" spans="2:37" ht="14.1" customHeight="1" x14ac:dyDescent="0.3">
      <c r="B8" s="64"/>
      <c r="C8" s="64"/>
      <c r="D8" s="64"/>
      <c r="E8" s="50"/>
      <c r="F8" s="50"/>
      <c r="G8" s="50"/>
      <c r="H8" s="50"/>
      <c r="I8" s="50"/>
      <c r="K8" s="65"/>
      <c r="L8" s="52"/>
      <c r="M8" s="53"/>
      <c r="Q8" s="56"/>
      <c r="R8" s="56"/>
      <c r="S8" s="57"/>
      <c r="T8" s="50"/>
    </row>
    <row r="9" spans="2:37" ht="14.1" customHeight="1" x14ac:dyDescent="0.3">
      <c r="K9" s="61"/>
      <c r="L9" s="67"/>
    </row>
    <row r="10" spans="2:37" s="71" customFormat="1" ht="14.1" customHeight="1" x14ac:dyDescent="0.3">
      <c r="B10" s="72"/>
      <c r="C10" s="72"/>
      <c r="D10" s="72"/>
      <c r="E10" s="71" t="s">
        <v>24</v>
      </c>
      <c r="G10" s="71" t="s">
        <v>25</v>
      </c>
      <c r="I10" s="71" t="s">
        <v>41</v>
      </c>
      <c r="J10" s="73"/>
      <c r="N10" s="74"/>
      <c r="O10" s="75"/>
      <c r="P10" s="74"/>
      <c r="Q10" s="70"/>
      <c r="R10" s="75"/>
      <c r="S10" s="70"/>
      <c r="U10" s="72"/>
      <c r="AA10" s="59"/>
    </row>
    <row r="11" spans="2:37" s="71" customFormat="1" ht="14.1" customHeight="1" thickBot="1" x14ac:dyDescent="0.35">
      <c r="B11" s="76" t="s">
        <v>14</v>
      </c>
      <c r="C11" s="76"/>
      <c r="D11" s="76"/>
      <c r="E11" s="77" t="s">
        <v>26</v>
      </c>
      <c r="F11" s="77"/>
      <c r="G11" s="77" t="s">
        <v>27</v>
      </c>
      <c r="H11" s="191"/>
      <c r="I11" s="191" t="s">
        <v>42</v>
      </c>
      <c r="J11" s="78"/>
      <c r="K11" s="79"/>
      <c r="L11" s="79"/>
      <c r="N11" s="74"/>
      <c r="O11" s="75"/>
      <c r="P11" s="74"/>
      <c r="Q11" s="70"/>
      <c r="R11" s="75"/>
      <c r="S11" s="75"/>
      <c r="T11" s="79"/>
      <c r="U11" s="72"/>
      <c r="AA11" s="59"/>
    </row>
    <row r="12" spans="2:37" s="71" customFormat="1" ht="14.1" customHeight="1" x14ac:dyDescent="0.3">
      <c r="B12" s="80"/>
      <c r="C12" s="80"/>
      <c r="D12" s="80"/>
      <c r="E12" s="81"/>
      <c r="F12" s="81"/>
      <c r="J12" s="73"/>
      <c r="L12" s="80"/>
      <c r="N12" s="74"/>
      <c r="O12" s="75"/>
      <c r="P12" s="74"/>
      <c r="Q12" s="75"/>
      <c r="R12" s="75"/>
      <c r="S12" s="82"/>
      <c r="T12" s="80"/>
      <c r="U12" s="72"/>
      <c r="V12" s="80"/>
      <c r="W12" s="80"/>
      <c r="X12" s="80"/>
      <c r="Y12" s="80"/>
      <c r="AA12" s="83"/>
    </row>
    <row r="13" spans="2:37" ht="14.1" customHeight="1" x14ac:dyDescent="0.3">
      <c r="B13" s="66" t="s">
        <v>28</v>
      </c>
      <c r="C13" s="66" t="s">
        <v>23</v>
      </c>
      <c r="E13" s="84">
        <f>SUMIF('Orig Sched'!$O$10:$AA$136,'Summary Sched'!$C13,'Orig Sched'!$AA$10:$AA$136)</f>
        <v>110763.48000000001</v>
      </c>
      <c r="G13" s="84">
        <f>SUMIF('Orig Sched'!$O$10:$AB$136,'Summary Sched'!$C13,'Orig Sched'!$AB$10:$AB$136)</f>
        <v>17</v>
      </c>
      <c r="I13" s="84">
        <f>SUMIF('Orig Sched'!$O$10:$AB$136,'Summary Sched'!$C13,'Orig Sched'!$Z$10:$Z$136)</f>
        <v>5461813</v>
      </c>
      <c r="R13" s="85"/>
      <c r="T13" s="86"/>
      <c r="AA13" s="87"/>
    </row>
    <row r="14" spans="2:37" ht="14.1" customHeight="1" x14ac:dyDescent="0.3">
      <c r="B14" s="66" t="s">
        <v>46</v>
      </c>
      <c r="C14" s="66" t="s">
        <v>45</v>
      </c>
      <c r="E14" s="84">
        <f>SUMIF('Orig Sched'!$O$10:$AA$136,'Summary Sched'!$C14,'Orig Sched'!$AA$10:$AA$136)</f>
        <v>0</v>
      </c>
      <c r="G14" s="84">
        <f>SUMIF('Orig Sched'!$O$10:$AB$136,'Summary Sched'!$C14,'Orig Sched'!$AB$10:$AB$136)</f>
        <v>0</v>
      </c>
      <c r="I14" s="84">
        <f>SUMIF('Orig Sched'!$O$10:$AB$136,'Summary Sched'!$C14,'Orig Sched'!$Z$10:$Z$136)</f>
        <v>0</v>
      </c>
      <c r="R14" s="85"/>
      <c r="T14" s="86"/>
      <c r="AA14" s="87"/>
    </row>
    <row r="15" spans="2:37" ht="14.1" customHeight="1" x14ac:dyDescent="0.3">
      <c r="B15" s="66" t="s">
        <v>49</v>
      </c>
      <c r="C15" s="66" t="s">
        <v>48</v>
      </c>
      <c r="E15" s="84">
        <f>SUMIF('Orig Sched'!$O$10:$AA$136,'Summary Sched'!$C15,'Orig Sched'!$AA$10:$AA$136)</f>
        <v>74794</v>
      </c>
      <c r="G15" s="84">
        <f>SUMIF('Orig Sched'!$O$10:$AB$136,'Summary Sched'!$C15,'Orig Sched'!$AB$10:$AB$136)</f>
        <v>8</v>
      </c>
      <c r="I15" s="84">
        <f>SUMIF('Orig Sched'!$O$10:$AB$136,'Summary Sched'!$C15,'Orig Sched'!$Z$10:$Z$136)</f>
        <v>3879731</v>
      </c>
      <c r="R15" s="85"/>
      <c r="T15" s="86"/>
      <c r="AA15" s="87"/>
    </row>
    <row r="16" spans="2:37" ht="14.1" customHeight="1" x14ac:dyDescent="0.3">
      <c r="B16" s="66" t="s">
        <v>51</v>
      </c>
      <c r="C16" s="66" t="s">
        <v>52</v>
      </c>
      <c r="E16" s="84">
        <f>SUMIF('Orig Sched'!$O$10:$AA$136,'Summary Sched'!$C16,'Orig Sched'!$AA$10:$AA$136)</f>
        <v>37837</v>
      </c>
      <c r="G16" s="84">
        <f>SUMIF('Orig Sched'!$O$10:$AB$136,'Summary Sched'!$C16,'Orig Sched'!$AB$10:$AB$136)</f>
        <v>4</v>
      </c>
      <c r="I16" s="84">
        <f>SUMIF('Orig Sched'!$O$10:$AB$136,'Summary Sched'!$C16,'Orig Sched'!$Z$10:$Z$136)</f>
        <v>2906500</v>
      </c>
      <c r="R16" s="85"/>
      <c r="T16" s="86"/>
      <c r="AA16" s="87"/>
    </row>
    <row r="17" spans="2:27" ht="14.1" customHeight="1" x14ac:dyDescent="0.3">
      <c r="B17" s="66" t="s">
        <v>83</v>
      </c>
      <c r="C17" s="66" t="s">
        <v>84</v>
      </c>
      <c r="E17" s="84">
        <f>SUMIF('Orig Sched'!$O$10:$AA$136,'Summary Sched'!$C17,'Orig Sched'!$AA$10:$AA$136)</f>
        <v>0</v>
      </c>
      <c r="G17" s="84">
        <f>SUMIF('Orig Sched'!$O$10:$AB$136,'Summary Sched'!$C17,'Orig Sched'!$AB$10:$AB$136)</f>
        <v>2</v>
      </c>
      <c r="I17" s="84">
        <f>SUMIF('Orig Sched'!$O$10:$AB$136,'Summary Sched'!$C17,'Orig Sched'!$Z$10:$Z$136)</f>
        <v>1217023</v>
      </c>
      <c r="R17" s="85"/>
      <c r="T17" s="86"/>
      <c r="AA17" s="87"/>
    </row>
    <row r="18" spans="2:27" ht="14.1" customHeight="1" x14ac:dyDescent="0.3">
      <c r="B18" s="66" t="s">
        <v>35</v>
      </c>
      <c r="C18" s="66" t="s">
        <v>34</v>
      </c>
      <c r="E18" s="95">
        <f>SUMIF('Orig Sched'!$O$10:$AA$136,'Summary Sched'!$C18,'Orig Sched'!$AA$10:$AA$136)</f>
        <v>4150</v>
      </c>
      <c r="F18" s="88"/>
      <c r="G18" s="95">
        <f>SUMIF('Orig Sched'!$O$10:$AB$136,'Summary Sched'!$C18,'Orig Sched'!$AB$10:$AB$136)</f>
        <v>5</v>
      </c>
      <c r="I18" s="95">
        <f>SUMIF('Orig Sched'!$O$10:$AB$136,'Summary Sched'!$C18,'Orig Sched'!$Z$10:$Z$136)</f>
        <v>6412200</v>
      </c>
      <c r="L18" s="86"/>
      <c r="M18" s="48"/>
      <c r="O18" s="89"/>
      <c r="Q18" s="90"/>
      <c r="R18" s="91"/>
      <c r="S18" s="92"/>
      <c r="T18" s="86"/>
      <c r="U18" s="93"/>
      <c r="V18" s="94"/>
      <c r="W18" s="94"/>
      <c r="X18" s="94"/>
      <c r="Y18" s="94"/>
      <c r="Z18" s="94"/>
      <c r="AA18" s="87"/>
    </row>
    <row r="19" spans="2:27" s="86" customFormat="1" ht="14.1" customHeight="1" x14ac:dyDescent="0.3">
      <c r="B19" s="66"/>
      <c r="C19" s="66"/>
      <c r="D19" s="66"/>
      <c r="E19" s="97">
        <f>SUM(E13:E18)</f>
        <v>227544.48</v>
      </c>
      <c r="F19" s="96"/>
      <c r="G19" s="48">
        <f>SUM(G13:G18)</f>
        <v>36</v>
      </c>
      <c r="I19" s="192">
        <f>SUM(I13:I18)</f>
        <v>19877267</v>
      </c>
      <c r="J19" s="51"/>
      <c r="K19" s="48"/>
      <c r="N19" s="54"/>
      <c r="O19" s="54"/>
      <c r="P19" s="54"/>
      <c r="Q19" s="69"/>
      <c r="R19" s="91"/>
      <c r="S19" s="70"/>
      <c r="U19" s="66"/>
      <c r="AA19" s="87"/>
    </row>
    <row r="20" spans="2:27" s="86" customFormat="1" ht="14.1" customHeight="1" x14ac:dyDescent="0.3">
      <c r="B20" s="66"/>
      <c r="C20" s="66"/>
      <c r="D20" s="66"/>
      <c r="G20" s="96"/>
      <c r="H20" s="96"/>
      <c r="J20" s="51"/>
      <c r="N20" s="54"/>
      <c r="O20" s="54"/>
      <c r="P20" s="54"/>
      <c r="Q20" s="69"/>
      <c r="R20" s="91"/>
      <c r="S20" s="70"/>
      <c r="U20" s="66"/>
      <c r="AA20" s="87"/>
    </row>
    <row r="21" spans="2:27" s="86" customFormat="1" ht="14.1" customHeight="1" x14ac:dyDescent="0.3">
      <c r="B21" s="66"/>
      <c r="C21" s="66"/>
      <c r="D21" s="66"/>
      <c r="E21" s="48"/>
      <c r="F21" s="48"/>
      <c r="G21" s="88"/>
      <c r="H21" s="88"/>
      <c r="I21" s="48"/>
      <c r="J21" s="51"/>
      <c r="K21" s="48"/>
      <c r="M21" s="48"/>
      <c r="N21" s="54"/>
      <c r="O21" s="54"/>
      <c r="P21" s="54"/>
      <c r="Q21" s="90"/>
      <c r="R21" s="91"/>
      <c r="S21" s="98"/>
      <c r="U21" s="66"/>
      <c r="AA21" s="87"/>
    </row>
    <row r="22" spans="2:27" s="86" customFormat="1" ht="14.1" customHeight="1" x14ac:dyDescent="0.3">
      <c r="B22" s="66"/>
      <c r="C22" s="66"/>
      <c r="D22" s="66"/>
      <c r="E22" s="48"/>
      <c r="F22" s="48"/>
      <c r="G22" s="96"/>
      <c r="H22" s="96"/>
      <c r="I22" s="48"/>
      <c r="J22" s="51"/>
      <c r="K22" s="48"/>
      <c r="N22" s="54"/>
      <c r="O22" s="55"/>
      <c r="P22" s="54"/>
      <c r="Q22" s="69"/>
      <c r="R22" s="91"/>
      <c r="S22" s="70"/>
      <c r="U22" s="66"/>
      <c r="AA22" s="87"/>
    </row>
    <row r="23" spans="2:27" s="86" customFormat="1" ht="12.75" customHeight="1" x14ac:dyDescent="0.3">
      <c r="B23" s="66"/>
      <c r="C23" s="66"/>
      <c r="D23" s="66"/>
      <c r="E23" s="48"/>
      <c r="F23" s="48"/>
      <c r="G23" s="96"/>
      <c r="H23" s="96"/>
      <c r="I23" s="48"/>
      <c r="J23" s="51"/>
      <c r="K23" s="48"/>
      <c r="N23" s="54"/>
      <c r="O23" s="55"/>
      <c r="P23" s="54"/>
      <c r="Q23" s="69"/>
      <c r="R23" s="91"/>
      <c r="S23" s="70"/>
      <c r="U23" s="66"/>
      <c r="AA23" s="87"/>
    </row>
    <row r="24" spans="2:27" ht="14.1" customHeight="1" x14ac:dyDescent="0.3">
      <c r="B24" s="216" t="s">
        <v>37</v>
      </c>
      <c r="C24" s="216"/>
      <c r="D24" s="216"/>
      <c r="E24" s="216"/>
      <c r="F24" s="216"/>
      <c r="G24" s="216"/>
      <c r="H24" s="216"/>
      <c r="I24" s="216"/>
      <c r="K24" s="50"/>
      <c r="L24" s="52"/>
      <c r="M24" s="53"/>
      <c r="Q24" s="56"/>
      <c r="R24" s="56"/>
      <c r="S24" s="57"/>
      <c r="T24" s="50"/>
    </row>
    <row r="25" spans="2:27" ht="14.1" customHeight="1" x14ac:dyDescent="0.3">
      <c r="B25" s="63"/>
      <c r="C25" s="63"/>
      <c r="D25" s="63"/>
      <c r="E25" s="63"/>
      <c r="F25" s="63"/>
      <c r="G25" s="63"/>
      <c r="H25" s="63"/>
      <c r="I25" s="63"/>
      <c r="K25" s="50"/>
      <c r="L25" s="52"/>
      <c r="M25" s="53"/>
      <c r="Q25" s="56"/>
      <c r="R25" s="56"/>
      <c r="S25" s="57"/>
      <c r="T25" s="50"/>
    </row>
    <row r="26" spans="2:27" ht="14.1" customHeight="1" x14ac:dyDescent="0.3">
      <c r="B26" s="63"/>
      <c r="C26" s="63"/>
      <c r="D26" s="63"/>
      <c r="E26" s="63"/>
      <c r="F26" s="63"/>
      <c r="G26" s="63"/>
      <c r="H26" s="63"/>
      <c r="I26" s="63"/>
      <c r="K26" s="50"/>
      <c r="L26" s="52"/>
      <c r="M26" s="53"/>
      <c r="Q26" s="56"/>
      <c r="R26" s="56"/>
      <c r="S26" s="57"/>
      <c r="T26" s="50"/>
    </row>
    <row r="27" spans="2:27" ht="14.1" customHeight="1" x14ac:dyDescent="0.3">
      <c r="B27" s="64"/>
      <c r="C27" s="64"/>
      <c r="D27" s="64"/>
      <c r="E27" s="50"/>
      <c r="F27" s="50"/>
      <c r="G27" s="50"/>
      <c r="H27" s="50"/>
      <c r="I27" s="50"/>
      <c r="K27" s="65"/>
      <c r="L27" s="52"/>
      <c r="M27" s="53"/>
      <c r="Q27" s="56"/>
      <c r="R27" s="56"/>
      <c r="S27" s="57"/>
      <c r="T27" s="50"/>
    </row>
    <row r="28" spans="2:27" ht="14.1" customHeight="1" x14ac:dyDescent="0.3">
      <c r="K28" s="61"/>
      <c r="L28" s="67"/>
    </row>
    <row r="29" spans="2:27" s="71" customFormat="1" ht="14.1" customHeight="1" x14ac:dyDescent="0.3">
      <c r="B29" s="72"/>
      <c r="C29" s="72"/>
      <c r="D29" s="72"/>
      <c r="E29" s="71" t="s">
        <v>24</v>
      </c>
      <c r="G29" s="71" t="s">
        <v>25</v>
      </c>
      <c r="I29" s="71" t="s">
        <v>41</v>
      </c>
      <c r="J29" s="73"/>
      <c r="N29" s="74"/>
      <c r="O29" s="75"/>
      <c r="P29" s="74"/>
      <c r="Q29" s="70"/>
      <c r="R29" s="75"/>
      <c r="S29" s="70"/>
      <c r="U29" s="72"/>
      <c r="AA29" s="59"/>
    </row>
    <row r="30" spans="2:27" s="71" customFormat="1" ht="14.1" customHeight="1" thickBot="1" x14ac:dyDescent="0.35">
      <c r="B30" s="76" t="s">
        <v>14</v>
      </c>
      <c r="C30" s="76"/>
      <c r="D30" s="76" t="s">
        <v>43</v>
      </c>
      <c r="E30" s="77" t="s">
        <v>26</v>
      </c>
      <c r="F30" s="77"/>
      <c r="G30" s="77" t="s">
        <v>27</v>
      </c>
      <c r="H30" s="191"/>
      <c r="I30" s="191" t="s">
        <v>42</v>
      </c>
      <c r="J30" s="78"/>
      <c r="K30" s="79"/>
      <c r="L30" s="79"/>
      <c r="N30" s="74"/>
      <c r="O30" s="75"/>
      <c r="P30" s="74"/>
      <c r="Q30" s="70"/>
      <c r="R30" s="75"/>
      <c r="S30" s="75"/>
      <c r="T30" s="79"/>
      <c r="U30" s="72"/>
      <c r="AA30" s="59"/>
    </row>
    <row r="31" spans="2:27" s="71" customFormat="1" ht="14.1" customHeight="1" x14ac:dyDescent="0.3">
      <c r="B31" s="80"/>
      <c r="C31" s="80"/>
      <c r="D31" s="80"/>
      <c r="E31" s="81"/>
      <c r="F31" s="81"/>
      <c r="J31" s="73"/>
      <c r="L31" s="80"/>
      <c r="N31" s="74"/>
      <c r="O31" s="75"/>
      <c r="P31" s="74"/>
      <c r="Q31" s="75"/>
      <c r="R31" s="75"/>
      <c r="S31" s="82"/>
      <c r="T31" s="80"/>
      <c r="U31" s="72"/>
      <c r="V31" s="80"/>
      <c r="W31" s="80"/>
      <c r="X31" s="80"/>
      <c r="Y31" s="80"/>
      <c r="AA31" s="83"/>
    </row>
    <row r="32" spans="2:27" ht="14.1" customHeight="1" x14ac:dyDescent="0.3">
      <c r="B32" s="66" t="s">
        <v>38</v>
      </c>
      <c r="C32" s="66" t="s">
        <v>39</v>
      </c>
      <c r="D32" s="196">
        <v>36892</v>
      </c>
      <c r="E32" s="195">
        <v>1000000</v>
      </c>
      <c r="G32" s="84">
        <v>1</v>
      </c>
      <c r="I32" s="193"/>
      <c r="R32" s="85"/>
      <c r="T32" s="86"/>
      <c r="AA32" s="87"/>
    </row>
    <row r="33" spans="2:27" ht="14.1" customHeight="1" x14ac:dyDescent="0.3">
      <c r="B33" s="66" t="s">
        <v>28</v>
      </c>
      <c r="C33" s="66" t="s">
        <v>23</v>
      </c>
      <c r="D33" s="196">
        <v>36892</v>
      </c>
      <c r="E33" s="195">
        <f>1105085+E13</f>
        <v>1215848.48</v>
      </c>
      <c r="G33" s="84">
        <f>239+G13</f>
        <v>256</v>
      </c>
      <c r="I33" s="193">
        <f>80501995+I13</f>
        <v>85963808</v>
      </c>
      <c r="R33" s="85"/>
      <c r="T33" s="86"/>
      <c r="AA33" s="87"/>
    </row>
    <row r="34" spans="2:27" ht="14.1" customHeight="1" x14ac:dyDescent="0.3">
      <c r="B34" s="66" t="s">
        <v>52</v>
      </c>
      <c r="C34" s="66" t="s">
        <v>52</v>
      </c>
      <c r="D34" s="196">
        <v>37141</v>
      </c>
      <c r="E34" s="195">
        <f>9125+E16</f>
        <v>46962</v>
      </c>
      <c r="G34" s="84">
        <f>G16</f>
        <v>4</v>
      </c>
      <c r="I34" s="193">
        <f>I16</f>
        <v>2906500</v>
      </c>
      <c r="R34" s="85"/>
      <c r="T34" s="86"/>
      <c r="AA34" s="87"/>
    </row>
    <row r="35" spans="2:27" ht="14.1" customHeight="1" x14ac:dyDescent="0.3">
      <c r="B35" s="66" t="s">
        <v>44</v>
      </c>
      <c r="C35" s="66" t="s">
        <v>34</v>
      </c>
      <c r="D35" s="196">
        <v>36977</v>
      </c>
      <c r="E35" s="84">
        <f>288939+E18</f>
        <v>293089</v>
      </c>
      <c r="F35" s="88"/>
      <c r="G35" s="84">
        <f>114+G18</f>
        <v>119</v>
      </c>
      <c r="I35" s="193">
        <f>37353327+I18</f>
        <v>43765527</v>
      </c>
      <c r="L35" s="86"/>
      <c r="M35" s="48"/>
      <c r="O35" s="89"/>
      <c r="Q35" s="90"/>
      <c r="R35" s="91"/>
      <c r="S35" s="92"/>
      <c r="T35" s="86"/>
      <c r="U35" s="93"/>
      <c r="V35" s="94"/>
      <c r="W35" s="94"/>
      <c r="X35" s="94"/>
      <c r="Y35" s="94"/>
      <c r="Z35" s="94"/>
      <c r="AA35" s="87"/>
    </row>
    <row r="36" spans="2:27" ht="14.1" customHeight="1" x14ac:dyDescent="0.3">
      <c r="B36" s="66" t="s">
        <v>49</v>
      </c>
      <c r="C36" s="66" t="s">
        <v>48</v>
      </c>
      <c r="D36" s="196">
        <v>37104</v>
      </c>
      <c r="E36" s="195">
        <f>139169+E15</f>
        <v>213963</v>
      </c>
      <c r="G36" s="84">
        <f>18+G15</f>
        <v>26</v>
      </c>
      <c r="I36" s="193">
        <f>I15</f>
        <v>3879731</v>
      </c>
      <c r="R36" s="85"/>
      <c r="T36" s="86"/>
      <c r="AA36" s="87"/>
    </row>
    <row r="37" spans="2:27" ht="14.1" customHeight="1" x14ac:dyDescent="0.3">
      <c r="B37" s="66" t="s">
        <v>46</v>
      </c>
      <c r="C37" s="66" t="s">
        <v>45</v>
      </c>
      <c r="D37" s="196">
        <v>37096</v>
      </c>
      <c r="E37" s="195">
        <f>7866+E14</f>
        <v>7866</v>
      </c>
      <c r="G37" s="84">
        <f>14+G14</f>
        <v>14</v>
      </c>
      <c r="I37" s="193">
        <f>341001+I14</f>
        <v>341001</v>
      </c>
      <c r="R37" s="85"/>
      <c r="T37" s="86"/>
      <c r="AA37" s="87"/>
    </row>
    <row r="38" spans="2:27" ht="14.1" customHeight="1" x14ac:dyDescent="0.3">
      <c r="B38" s="66" t="s">
        <v>83</v>
      </c>
      <c r="C38" s="66" t="s">
        <v>84</v>
      </c>
      <c r="D38" s="196">
        <v>37162</v>
      </c>
      <c r="E38" s="195">
        <f>0+E17</f>
        <v>0</v>
      </c>
      <c r="G38" s="84">
        <f>1+G17</f>
        <v>3</v>
      </c>
      <c r="I38" s="193">
        <f>33015+I17</f>
        <v>1250038</v>
      </c>
      <c r="R38" s="85"/>
      <c r="T38" s="86"/>
      <c r="AA38" s="87"/>
    </row>
    <row r="39" spans="2:27" ht="14.1" customHeight="1" x14ac:dyDescent="0.3">
      <c r="B39" s="66" t="s">
        <v>53</v>
      </c>
      <c r="D39" s="196"/>
      <c r="E39" s="197">
        <f>1250+751+9125+69232+125080+159922+19121</f>
        <v>384481</v>
      </c>
      <c r="G39" s="95">
        <f>6+1+1+29+7+2</f>
        <v>46</v>
      </c>
      <c r="I39" s="194">
        <f>7191001+357864+155000+1250+29565411+6009000+1660000</f>
        <v>44939526</v>
      </c>
      <c r="R39" s="85"/>
      <c r="T39" s="86"/>
      <c r="AA39" s="87"/>
    </row>
    <row r="40" spans="2:27" s="86" customFormat="1" ht="14.1" customHeight="1" x14ac:dyDescent="0.3">
      <c r="B40" s="66"/>
      <c r="C40" s="66"/>
      <c r="D40" s="66"/>
      <c r="E40" s="209">
        <f>SUM(E32:E39)</f>
        <v>3162209.48</v>
      </c>
      <c r="F40" s="96"/>
      <c r="G40" s="48">
        <f>SUM(G33:G39)</f>
        <v>468</v>
      </c>
      <c r="I40" s="54">
        <f>SUM(I33:I39)</f>
        <v>183046131</v>
      </c>
      <c r="J40" s="51"/>
      <c r="K40" s="48"/>
      <c r="N40" s="54"/>
      <c r="O40" s="54"/>
      <c r="P40" s="54"/>
      <c r="Q40" s="69"/>
      <c r="R40" s="91"/>
      <c r="S40" s="70"/>
      <c r="U40" s="66"/>
      <c r="AA40" s="87"/>
    </row>
    <row r="41" spans="2:27" s="86" customFormat="1" ht="14.1" customHeight="1" x14ac:dyDescent="0.3">
      <c r="B41" s="66"/>
      <c r="C41" s="66"/>
      <c r="D41" s="66"/>
      <c r="G41" s="96"/>
      <c r="H41" s="96"/>
      <c r="J41" s="51"/>
      <c r="N41" s="54"/>
      <c r="O41" s="54"/>
      <c r="P41" s="54"/>
      <c r="Q41" s="69"/>
      <c r="R41" s="91"/>
      <c r="S41" s="70"/>
      <c r="U41" s="66"/>
      <c r="AA41" s="87"/>
    </row>
    <row r="42" spans="2:27" s="86" customFormat="1" ht="12.75" customHeight="1" x14ac:dyDescent="0.3">
      <c r="B42" s="66"/>
      <c r="C42" s="66"/>
      <c r="D42" s="66"/>
      <c r="E42" s="48"/>
      <c r="F42" s="48"/>
      <c r="G42" s="96"/>
      <c r="H42" s="96"/>
      <c r="I42" s="48"/>
      <c r="J42" s="51"/>
      <c r="K42" s="48"/>
      <c r="N42" s="54"/>
      <c r="O42" s="55"/>
      <c r="P42" s="54"/>
      <c r="Q42" s="69"/>
      <c r="R42" s="91"/>
      <c r="S42" s="70"/>
      <c r="U42" s="66"/>
      <c r="W42" s="99"/>
      <c r="AA42" s="87"/>
    </row>
    <row r="43" spans="2:27" s="86" customFormat="1" ht="12.75" customHeight="1" x14ac:dyDescent="0.3">
      <c r="B43" s="66"/>
      <c r="C43" s="66"/>
      <c r="D43" s="66"/>
      <c r="E43" s="48"/>
      <c r="F43" s="48"/>
      <c r="G43" s="96"/>
      <c r="H43" s="96"/>
      <c r="I43" s="48"/>
      <c r="J43" s="51"/>
      <c r="K43" s="48"/>
      <c r="N43" s="54"/>
      <c r="O43" s="55"/>
      <c r="P43" s="54"/>
      <c r="Q43" s="69"/>
      <c r="R43" s="91"/>
      <c r="S43" s="70"/>
      <c r="U43" s="66"/>
      <c r="W43" s="99"/>
      <c r="AA43" s="87"/>
    </row>
    <row r="44" spans="2:27" s="86" customFormat="1" ht="12.75" customHeight="1" x14ac:dyDescent="0.3">
      <c r="B44" s="66"/>
      <c r="C44" s="66"/>
      <c r="D44" s="66"/>
      <c r="E44" s="48"/>
      <c r="F44" s="48"/>
      <c r="G44" s="96"/>
      <c r="H44" s="96"/>
      <c r="I44" s="48"/>
      <c r="J44" s="51"/>
      <c r="K44" s="48"/>
      <c r="N44" s="54"/>
      <c r="O44" s="55"/>
      <c r="P44" s="54"/>
      <c r="Q44" s="69"/>
      <c r="R44" s="91"/>
      <c r="S44" s="70"/>
      <c r="U44" s="66"/>
      <c r="AA44" s="87"/>
    </row>
    <row r="45" spans="2:27" s="86" customFormat="1" ht="12.75" customHeight="1" x14ac:dyDescent="0.3">
      <c r="B45" s="66"/>
      <c r="C45" s="66"/>
      <c r="D45" s="66"/>
      <c r="E45" s="48"/>
      <c r="F45" s="48"/>
      <c r="G45" s="96"/>
      <c r="H45" s="96"/>
      <c r="I45" s="48"/>
      <c r="J45" s="51"/>
      <c r="K45" s="48"/>
      <c r="N45" s="54"/>
      <c r="O45" s="55"/>
      <c r="P45" s="54"/>
      <c r="Q45" s="69"/>
      <c r="R45" s="91"/>
      <c r="S45" s="70"/>
      <c r="U45" s="66"/>
      <c r="AA45" s="87"/>
    </row>
    <row r="46" spans="2:27" s="86" customFormat="1" ht="12.75" customHeight="1" x14ac:dyDescent="0.3">
      <c r="B46" s="66"/>
      <c r="C46" s="66"/>
      <c r="D46" s="66"/>
      <c r="E46" s="48"/>
      <c r="F46" s="48"/>
      <c r="G46" s="96"/>
      <c r="H46" s="96"/>
      <c r="I46" s="48"/>
      <c r="J46" s="51"/>
      <c r="K46" s="48"/>
      <c r="N46" s="54"/>
      <c r="O46" s="55"/>
      <c r="P46" s="54"/>
      <c r="Q46" s="69"/>
      <c r="R46" s="91"/>
      <c r="S46" s="70"/>
      <c r="U46" s="66"/>
      <c r="AA46" s="87"/>
    </row>
    <row r="47" spans="2:27" s="86" customFormat="1" ht="12.75" customHeight="1" x14ac:dyDescent="0.3">
      <c r="B47" s="66"/>
      <c r="C47" s="66"/>
      <c r="D47" s="66"/>
      <c r="E47" s="48"/>
      <c r="F47" s="48"/>
      <c r="G47" s="96"/>
      <c r="H47" s="96"/>
      <c r="I47" s="48"/>
      <c r="J47" s="51"/>
      <c r="K47" s="48"/>
      <c r="N47" s="54"/>
      <c r="O47" s="55"/>
      <c r="P47" s="54"/>
      <c r="Q47" s="69"/>
      <c r="R47" s="91"/>
      <c r="S47" s="70"/>
      <c r="U47" s="66"/>
      <c r="AA47" s="87"/>
    </row>
    <row r="48" spans="2:27" s="86" customFormat="1" ht="12.75" customHeight="1" x14ac:dyDescent="0.3">
      <c r="B48" s="66"/>
      <c r="C48" s="66"/>
      <c r="D48" s="66"/>
      <c r="E48" s="48"/>
      <c r="F48" s="48"/>
      <c r="G48" s="96"/>
      <c r="H48" s="96"/>
      <c r="I48" s="48"/>
      <c r="J48" s="51"/>
      <c r="K48" s="48"/>
      <c r="N48" s="54"/>
      <c r="O48" s="55"/>
      <c r="P48" s="54"/>
      <c r="Q48" s="69"/>
      <c r="R48" s="91"/>
      <c r="S48" s="70"/>
      <c r="U48" s="66"/>
      <c r="AA48" s="87"/>
    </row>
    <row r="49" spans="2:27" s="86" customFormat="1" ht="12.75" customHeight="1" x14ac:dyDescent="0.3">
      <c r="B49" s="66"/>
      <c r="C49" s="66"/>
      <c r="D49" s="66"/>
      <c r="E49" s="48"/>
      <c r="F49" s="48"/>
      <c r="G49" s="96"/>
      <c r="H49" s="96"/>
      <c r="I49" s="48"/>
      <c r="J49" s="51"/>
      <c r="K49" s="48"/>
      <c r="N49" s="54"/>
      <c r="O49" s="55"/>
      <c r="P49" s="54"/>
      <c r="Q49" s="69"/>
      <c r="R49" s="91"/>
      <c r="S49" s="70"/>
      <c r="U49" s="66"/>
      <c r="AA49" s="87"/>
    </row>
    <row r="50" spans="2:27" s="86" customFormat="1" ht="12.75" customHeight="1" x14ac:dyDescent="0.3">
      <c r="B50" s="66"/>
      <c r="C50" s="66"/>
      <c r="D50" s="66"/>
      <c r="E50" s="48"/>
      <c r="F50" s="48"/>
      <c r="G50" s="96"/>
      <c r="H50" s="96"/>
      <c r="I50" s="48"/>
      <c r="J50" s="51"/>
      <c r="K50" s="48"/>
      <c r="N50" s="54"/>
      <c r="O50" s="55"/>
      <c r="P50" s="54"/>
      <c r="Q50" s="69"/>
      <c r="R50" s="91"/>
      <c r="S50" s="70"/>
      <c r="U50" s="66"/>
      <c r="W50" s="99"/>
      <c r="AA50" s="87"/>
    </row>
    <row r="51" spans="2:27" s="86" customFormat="1" ht="12.75" customHeight="1" x14ac:dyDescent="0.3">
      <c r="B51" s="66"/>
      <c r="C51" s="66"/>
      <c r="D51" s="66"/>
      <c r="E51" s="48"/>
      <c r="F51" s="48"/>
      <c r="G51" s="96"/>
      <c r="H51" s="96"/>
      <c r="I51" s="48"/>
      <c r="J51" s="51"/>
      <c r="K51" s="48"/>
      <c r="N51" s="54"/>
      <c r="O51" s="55"/>
      <c r="P51" s="54"/>
      <c r="Q51" s="69"/>
      <c r="R51" s="91"/>
      <c r="S51" s="70"/>
      <c r="U51" s="66"/>
      <c r="W51" s="99"/>
      <c r="AA51" s="87"/>
    </row>
    <row r="52" spans="2:27" s="86" customFormat="1" ht="12.75" customHeight="1" x14ac:dyDescent="0.3">
      <c r="B52" s="66"/>
      <c r="C52" s="66"/>
      <c r="D52" s="66"/>
      <c r="E52" s="48"/>
      <c r="F52" s="48"/>
      <c r="G52" s="96"/>
      <c r="H52" s="96"/>
      <c r="I52" s="48"/>
      <c r="J52" s="51"/>
      <c r="K52" s="48"/>
      <c r="N52" s="54"/>
      <c r="O52" s="55"/>
      <c r="P52" s="54"/>
      <c r="Q52" s="69"/>
      <c r="R52" s="91"/>
      <c r="S52" s="70"/>
      <c r="U52" s="66"/>
      <c r="AA52" s="87"/>
    </row>
    <row r="53" spans="2:27" s="86" customFormat="1" ht="12.75" customHeight="1" x14ac:dyDescent="0.3">
      <c r="B53" s="66"/>
      <c r="C53" s="66"/>
      <c r="D53" s="66"/>
      <c r="E53" s="48"/>
      <c r="F53" s="48"/>
      <c r="G53" s="96"/>
      <c r="H53" s="96"/>
      <c r="I53" s="48"/>
      <c r="J53" s="51"/>
      <c r="K53" s="48"/>
      <c r="N53" s="54"/>
      <c r="O53" s="55"/>
      <c r="P53" s="54"/>
      <c r="Q53" s="69"/>
      <c r="R53" s="91"/>
      <c r="S53" s="70"/>
      <c r="U53" s="66"/>
      <c r="AA53" s="87"/>
    </row>
    <row r="54" spans="2:27" s="86" customFormat="1" ht="12.75" customHeight="1" x14ac:dyDescent="0.3">
      <c r="B54" s="100"/>
      <c r="C54" s="100"/>
      <c r="D54" s="100"/>
      <c r="E54" s="48"/>
      <c r="F54" s="48"/>
      <c r="G54" s="96"/>
      <c r="H54" s="96"/>
      <c r="I54" s="48"/>
      <c r="J54" s="51"/>
      <c r="K54" s="48"/>
      <c r="N54" s="54"/>
      <c r="O54" s="55"/>
      <c r="P54" s="54"/>
      <c r="Q54" s="69"/>
      <c r="R54" s="91"/>
      <c r="S54" s="70"/>
      <c r="U54" s="66"/>
      <c r="AA54" s="87"/>
    </row>
    <row r="55" spans="2:27" s="86" customFormat="1" ht="12.75" customHeight="1" x14ac:dyDescent="0.3">
      <c r="B55" s="100"/>
      <c r="C55" s="100"/>
      <c r="D55" s="100"/>
      <c r="E55" s="48"/>
      <c r="F55" s="48"/>
      <c r="G55" s="96"/>
      <c r="H55" s="96"/>
      <c r="I55" s="48"/>
      <c r="J55" s="51"/>
      <c r="K55" s="48"/>
      <c r="N55" s="54"/>
      <c r="O55" s="55"/>
      <c r="P55" s="54"/>
      <c r="Q55" s="69"/>
      <c r="R55" s="91"/>
      <c r="S55" s="70"/>
      <c r="U55" s="66"/>
      <c r="AA55" s="87"/>
    </row>
    <row r="56" spans="2:27" s="86" customFormat="1" ht="12.75" customHeight="1" x14ac:dyDescent="0.3">
      <c r="B56" s="100"/>
      <c r="C56" s="100"/>
      <c r="D56" s="100"/>
      <c r="E56" s="48"/>
      <c r="F56" s="48"/>
      <c r="G56" s="96"/>
      <c r="H56" s="96"/>
      <c r="I56" s="48"/>
      <c r="J56" s="51"/>
      <c r="K56" s="48"/>
      <c r="N56" s="54"/>
      <c r="O56" s="55"/>
      <c r="P56" s="54"/>
      <c r="Q56" s="69"/>
      <c r="R56" s="91"/>
      <c r="S56" s="70"/>
      <c r="U56" s="66"/>
      <c r="W56" s="99"/>
      <c r="AA56" s="87"/>
    </row>
    <row r="57" spans="2:27" s="86" customFormat="1" ht="12.75" customHeight="1" x14ac:dyDescent="0.3">
      <c r="B57" s="100"/>
      <c r="C57" s="100"/>
      <c r="D57" s="100"/>
      <c r="E57" s="48"/>
      <c r="F57" s="48"/>
      <c r="G57" s="96"/>
      <c r="H57" s="96"/>
      <c r="I57" s="48"/>
      <c r="J57" s="51"/>
      <c r="K57" s="48"/>
      <c r="N57" s="54"/>
      <c r="O57" s="55"/>
      <c r="P57" s="54"/>
      <c r="Q57" s="69"/>
      <c r="R57" s="91"/>
      <c r="S57" s="70"/>
      <c r="U57" s="66"/>
      <c r="W57" s="99"/>
      <c r="AA57" s="87"/>
    </row>
    <row r="58" spans="2:27" s="86" customFormat="1" ht="12.75" customHeight="1" x14ac:dyDescent="0.3">
      <c r="B58" s="100"/>
      <c r="C58" s="100"/>
      <c r="D58" s="100"/>
      <c r="E58" s="48"/>
      <c r="F58" s="48"/>
      <c r="G58" s="96"/>
      <c r="H58" s="96"/>
      <c r="I58" s="48"/>
      <c r="J58" s="51"/>
      <c r="K58" s="48"/>
      <c r="N58" s="54"/>
      <c r="O58" s="55"/>
      <c r="P58" s="54"/>
      <c r="Q58" s="69"/>
      <c r="R58" s="91"/>
      <c r="S58" s="70"/>
      <c r="U58" s="66"/>
      <c r="W58" s="99"/>
      <c r="AA58" s="87"/>
    </row>
    <row r="59" spans="2:27" s="86" customFormat="1" ht="12.75" customHeight="1" x14ac:dyDescent="0.3">
      <c r="B59" s="100"/>
      <c r="C59" s="100"/>
      <c r="D59" s="100"/>
      <c r="E59" s="48"/>
      <c r="F59" s="48"/>
      <c r="G59" s="96"/>
      <c r="H59" s="96"/>
      <c r="I59" s="48"/>
      <c r="J59" s="51"/>
      <c r="K59" s="48"/>
      <c r="N59" s="54"/>
      <c r="O59" s="55"/>
      <c r="P59" s="54"/>
      <c r="Q59" s="69"/>
      <c r="R59" s="91"/>
      <c r="S59" s="70"/>
      <c r="U59" s="66"/>
      <c r="W59" s="99"/>
      <c r="AA59" s="87"/>
    </row>
    <row r="60" spans="2:27" s="86" customFormat="1" ht="12.75" customHeight="1" x14ac:dyDescent="0.3">
      <c r="B60" s="100"/>
      <c r="C60" s="100"/>
      <c r="D60" s="100"/>
      <c r="E60" s="48"/>
      <c r="F60" s="48"/>
      <c r="G60" s="96"/>
      <c r="H60" s="96"/>
      <c r="I60" s="48"/>
      <c r="J60" s="51"/>
      <c r="K60" s="48"/>
      <c r="N60" s="54"/>
      <c r="O60" s="55"/>
      <c r="P60" s="54"/>
      <c r="Q60" s="69"/>
      <c r="R60" s="91"/>
      <c r="S60" s="70"/>
      <c r="U60" s="66"/>
      <c r="W60" s="99"/>
      <c r="AA60" s="87"/>
    </row>
    <row r="61" spans="2:27" s="86" customFormat="1" ht="12.75" customHeight="1" x14ac:dyDescent="0.3">
      <c r="B61" s="100"/>
      <c r="C61" s="100"/>
      <c r="D61" s="100"/>
      <c r="E61" s="48"/>
      <c r="F61" s="48"/>
      <c r="G61" s="96"/>
      <c r="H61" s="96"/>
      <c r="I61" s="48"/>
      <c r="J61" s="51"/>
      <c r="K61" s="48"/>
      <c r="N61" s="54"/>
      <c r="O61" s="55"/>
      <c r="P61" s="54"/>
      <c r="Q61" s="69"/>
      <c r="R61" s="91"/>
      <c r="S61" s="70"/>
      <c r="U61" s="66"/>
      <c r="AA61" s="87"/>
    </row>
    <row r="62" spans="2:27" s="86" customFormat="1" ht="12.75" customHeight="1" x14ac:dyDescent="0.3">
      <c r="B62" s="100"/>
      <c r="C62" s="100"/>
      <c r="D62" s="100"/>
      <c r="E62" s="48"/>
      <c r="F62" s="48"/>
      <c r="G62" s="96"/>
      <c r="H62" s="96"/>
      <c r="I62" s="48"/>
      <c r="J62" s="51"/>
      <c r="K62" s="48"/>
      <c r="N62" s="54"/>
      <c r="O62" s="55"/>
      <c r="P62" s="54"/>
      <c r="Q62" s="69"/>
      <c r="R62" s="91"/>
      <c r="S62" s="70"/>
      <c r="U62" s="66"/>
      <c r="AA62" s="87"/>
    </row>
    <row r="63" spans="2:27" s="86" customFormat="1" ht="12.75" customHeight="1" x14ac:dyDescent="0.3">
      <c r="B63" s="100"/>
      <c r="C63" s="100"/>
      <c r="D63" s="100"/>
      <c r="E63" s="48"/>
      <c r="F63" s="48"/>
      <c r="G63" s="96"/>
      <c r="H63" s="96"/>
      <c r="I63" s="48"/>
      <c r="J63" s="51"/>
      <c r="K63" s="48"/>
      <c r="N63" s="54"/>
      <c r="O63" s="55"/>
      <c r="P63" s="54"/>
      <c r="Q63" s="69"/>
      <c r="R63" s="91"/>
      <c r="S63" s="70"/>
      <c r="U63" s="66"/>
      <c r="AA63" s="87"/>
    </row>
    <row r="64" spans="2:27" s="86" customFormat="1" ht="12.75" customHeight="1" x14ac:dyDescent="0.3">
      <c r="B64" s="100"/>
      <c r="C64" s="100"/>
      <c r="D64" s="100"/>
      <c r="E64" s="48"/>
      <c r="F64" s="48"/>
      <c r="G64" s="96"/>
      <c r="H64" s="96"/>
      <c r="I64" s="48"/>
      <c r="J64" s="51"/>
      <c r="K64" s="48"/>
      <c r="N64" s="54"/>
      <c r="O64" s="55"/>
      <c r="P64" s="54"/>
      <c r="Q64" s="69"/>
      <c r="R64" s="91"/>
      <c r="S64" s="70"/>
      <c r="U64" s="66"/>
      <c r="AA64" s="87"/>
    </row>
    <row r="65" spans="2:27" s="86" customFormat="1" ht="12.75" customHeight="1" x14ac:dyDescent="0.3">
      <c r="B65" s="100"/>
      <c r="C65" s="100"/>
      <c r="D65" s="100"/>
      <c r="E65" s="48"/>
      <c r="F65" s="48"/>
      <c r="G65" s="96"/>
      <c r="H65" s="96"/>
      <c r="I65" s="48"/>
      <c r="J65" s="51"/>
      <c r="K65" s="48"/>
      <c r="N65" s="54"/>
      <c r="O65" s="55"/>
      <c r="P65" s="54"/>
      <c r="Q65" s="69"/>
      <c r="R65" s="91"/>
      <c r="S65" s="70"/>
      <c r="U65" s="66"/>
      <c r="AA65" s="87"/>
    </row>
    <row r="66" spans="2:27" s="86" customFormat="1" ht="12.75" customHeight="1" x14ac:dyDescent="0.3">
      <c r="B66" s="100"/>
      <c r="C66" s="100"/>
      <c r="D66" s="100"/>
      <c r="E66" s="48"/>
      <c r="F66" s="48"/>
      <c r="G66" s="96"/>
      <c r="H66" s="96"/>
      <c r="I66" s="48"/>
      <c r="J66" s="51"/>
      <c r="K66" s="48"/>
      <c r="N66" s="54"/>
      <c r="O66" s="55"/>
      <c r="P66" s="54"/>
      <c r="Q66" s="69"/>
      <c r="R66" s="91"/>
      <c r="S66" s="70"/>
      <c r="U66" s="66"/>
      <c r="AA66" s="87"/>
    </row>
    <row r="67" spans="2:27" s="86" customFormat="1" ht="12.75" customHeight="1" x14ac:dyDescent="0.3">
      <c r="B67" s="66"/>
      <c r="C67" s="66"/>
      <c r="D67" s="66"/>
      <c r="E67" s="48"/>
      <c r="F67" s="48"/>
      <c r="G67" s="48"/>
      <c r="H67" s="48"/>
      <c r="I67" s="48"/>
      <c r="J67" s="51"/>
      <c r="K67" s="48"/>
      <c r="L67" s="48"/>
      <c r="N67" s="54"/>
      <c r="O67" s="55"/>
      <c r="P67" s="101"/>
      <c r="Q67" s="102"/>
      <c r="R67" s="91"/>
      <c r="S67" s="70"/>
      <c r="U67" s="66"/>
      <c r="AA67" s="87"/>
    </row>
    <row r="68" spans="2:27" ht="12.75" customHeight="1" x14ac:dyDescent="0.3">
      <c r="B68" s="103"/>
      <c r="C68" s="103"/>
      <c r="D68" s="103"/>
      <c r="E68" s="103"/>
      <c r="F68" s="103"/>
      <c r="P68" s="101"/>
      <c r="Q68" s="102"/>
      <c r="R68" s="91"/>
      <c r="AA68" s="87"/>
    </row>
    <row r="69" spans="2:27" ht="12.75" customHeight="1" x14ac:dyDescent="0.3">
      <c r="B69" s="103"/>
      <c r="C69" s="103"/>
      <c r="D69" s="103"/>
      <c r="E69" s="61"/>
      <c r="F69" s="61"/>
      <c r="P69" s="101"/>
      <c r="Q69" s="102"/>
      <c r="R69" s="91"/>
      <c r="AA69" s="87"/>
    </row>
    <row r="70" spans="2:27" ht="12" customHeight="1" x14ac:dyDescent="0.3">
      <c r="B70" s="103"/>
      <c r="C70" s="103"/>
      <c r="D70" s="103"/>
      <c r="E70" s="103"/>
      <c r="F70" s="103"/>
      <c r="G70" s="61"/>
      <c r="H70" s="61"/>
      <c r="I70" s="61"/>
      <c r="J70" s="104"/>
      <c r="K70" s="61"/>
      <c r="L70" s="60"/>
      <c r="M70" s="61"/>
      <c r="N70" s="105"/>
      <c r="O70" s="106"/>
      <c r="P70" s="105"/>
      <c r="Q70" s="107"/>
      <c r="R70" s="108"/>
      <c r="S70" s="109"/>
      <c r="U70" s="66"/>
      <c r="AA70" s="87"/>
    </row>
    <row r="71" spans="2:27" ht="12.75" customHeight="1" x14ac:dyDescent="0.3">
      <c r="G71" s="99"/>
      <c r="H71" s="99"/>
      <c r="L71" s="66"/>
      <c r="N71" s="101"/>
      <c r="O71" s="110"/>
      <c r="P71" s="111"/>
      <c r="Q71" s="112"/>
      <c r="T71" s="66"/>
      <c r="AA71" s="87"/>
    </row>
    <row r="72" spans="2:27" ht="12.75" customHeight="1" x14ac:dyDescent="0.3">
      <c r="B72" s="113"/>
      <c r="C72" s="113"/>
      <c r="D72" s="113"/>
      <c r="G72" s="99"/>
      <c r="H72" s="99"/>
      <c r="L72" s="66"/>
      <c r="N72" s="101"/>
      <c r="O72" s="110"/>
      <c r="P72" s="111"/>
      <c r="Q72" s="112"/>
      <c r="T72" s="66"/>
      <c r="AA72" s="87"/>
    </row>
    <row r="73" spans="2:27" ht="12.75" customHeight="1" x14ac:dyDescent="0.3">
      <c r="B73" s="113"/>
      <c r="C73" s="113"/>
      <c r="D73" s="113"/>
      <c r="G73" s="99"/>
      <c r="H73" s="99"/>
      <c r="L73" s="66"/>
      <c r="N73" s="101"/>
      <c r="O73" s="110"/>
      <c r="P73" s="111"/>
      <c r="Q73" s="112"/>
      <c r="T73" s="66"/>
      <c r="AA73" s="87"/>
    </row>
    <row r="74" spans="2:27" ht="12.75" customHeight="1" x14ac:dyDescent="0.3">
      <c r="B74" s="113"/>
      <c r="C74" s="113"/>
      <c r="D74" s="113"/>
      <c r="G74" s="99"/>
      <c r="H74" s="99"/>
      <c r="L74" s="66"/>
      <c r="N74" s="101"/>
      <c r="O74" s="110"/>
      <c r="P74" s="111"/>
      <c r="Q74" s="112"/>
      <c r="T74" s="66"/>
      <c r="AA74" s="87"/>
    </row>
    <row r="75" spans="2:27" ht="12.75" customHeight="1" x14ac:dyDescent="0.3">
      <c r="B75" s="113"/>
      <c r="C75" s="113"/>
      <c r="D75" s="113"/>
      <c r="G75" s="99"/>
      <c r="H75" s="99"/>
      <c r="L75" s="66"/>
      <c r="N75" s="101"/>
      <c r="O75" s="110"/>
      <c r="P75" s="111"/>
      <c r="Q75" s="112"/>
      <c r="T75" s="66"/>
      <c r="AA75" s="87"/>
    </row>
    <row r="76" spans="2:27" ht="12.75" customHeight="1" x14ac:dyDescent="0.3">
      <c r="B76" s="113"/>
      <c r="C76" s="113"/>
      <c r="D76" s="113"/>
      <c r="G76" s="99"/>
      <c r="H76" s="99"/>
      <c r="L76" s="66"/>
      <c r="N76" s="101"/>
      <c r="O76" s="110"/>
      <c r="P76" s="111"/>
      <c r="Q76" s="112"/>
      <c r="T76" s="66"/>
      <c r="AA76" s="87"/>
    </row>
    <row r="77" spans="2:27" ht="12.75" customHeight="1" x14ac:dyDescent="0.3">
      <c r="B77" s="114"/>
      <c r="C77" s="114"/>
      <c r="D77" s="114"/>
      <c r="G77" s="99"/>
      <c r="H77" s="99"/>
      <c r="L77" s="66"/>
      <c r="N77" s="101"/>
      <c r="O77" s="110"/>
      <c r="P77" s="111"/>
      <c r="Q77" s="112"/>
      <c r="T77" s="66"/>
      <c r="AA77" s="87"/>
    </row>
    <row r="78" spans="2:27" ht="12.75" customHeight="1" x14ac:dyDescent="0.3">
      <c r="B78" s="113"/>
      <c r="C78" s="113"/>
      <c r="D78" s="113"/>
      <c r="E78" s="115"/>
      <c r="F78" s="115"/>
      <c r="G78" s="99"/>
      <c r="H78" s="99"/>
      <c r="L78" s="66"/>
      <c r="N78" s="101"/>
      <c r="O78" s="110"/>
      <c r="P78" s="111"/>
      <c r="Q78" s="112"/>
      <c r="T78" s="66"/>
      <c r="AA78" s="87"/>
    </row>
    <row r="79" spans="2:27" ht="12.75" customHeight="1" x14ac:dyDescent="0.3">
      <c r="B79" s="113"/>
      <c r="C79" s="113"/>
      <c r="D79" s="113"/>
      <c r="E79" s="115"/>
      <c r="F79" s="115"/>
      <c r="G79" s="99"/>
      <c r="H79" s="99"/>
      <c r="L79" s="66"/>
      <c r="N79" s="101"/>
      <c r="O79" s="110"/>
      <c r="P79" s="111"/>
      <c r="Q79" s="112"/>
      <c r="T79" s="66"/>
      <c r="AA79" s="87"/>
    </row>
    <row r="80" spans="2:27" ht="12.75" customHeight="1" x14ac:dyDescent="0.3">
      <c r="B80" s="113"/>
      <c r="C80" s="113"/>
      <c r="D80" s="113"/>
      <c r="E80" s="115"/>
      <c r="F80" s="115"/>
      <c r="G80" s="99"/>
      <c r="H80" s="99"/>
      <c r="L80" s="66"/>
      <c r="N80" s="101"/>
      <c r="O80" s="110"/>
      <c r="P80" s="111"/>
      <c r="Q80" s="112"/>
      <c r="T80" s="66"/>
      <c r="AA80" s="87"/>
    </row>
    <row r="81" spans="2:27" ht="12.75" customHeight="1" x14ac:dyDescent="0.3">
      <c r="B81" s="113"/>
      <c r="C81" s="113"/>
      <c r="D81" s="113"/>
      <c r="E81" s="115"/>
      <c r="F81" s="115"/>
      <c r="G81" s="99"/>
      <c r="H81" s="99"/>
      <c r="L81" s="66"/>
      <c r="N81" s="101"/>
      <c r="O81" s="110"/>
      <c r="P81" s="111"/>
      <c r="Q81" s="112"/>
      <c r="T81" s="66"/>
      <c r="AA81" s="87"/>
    </row>
    <row r="82" spans="2:27" ht="12.75" customHeight="1" x14ac:dyDescent="0.3">
      <c r="B82" s="113"/>
      <c r="C82" s="113"/>
      <c r="D82" s="113"/>
      <c r="G82" s="99"/>
      <c r="H82" s="99"/>
      <c r="L82" s="66"/>
      <c r="N82" s="101"/>
      <c r="O82" s="110"/>
      <c r="P82" s="111"/>
      <c r="Q82" s="112"/>
      <c r="T82" s="66"/>
      <c r="AA82" s="87"/>
    </row>
    <row r="83" spans="2:27" ht="12.75" customHeight="1" x14ac:dyDescent="0.3">
      <c r="B83" s="113"/>
      <c r="C83" s="113"/>
      <c r="D83" s="113"/>
      <c r="G83" s="99"/>
      <c r="H83" s="99"/>
      <c r="L83" s="66"/>
      <c r="N83" s="101"/>
      <c r="O83" s="110"/>
      <c r="P83" s="111"/>
      <c r="Q83" s="112"/>
      <c r="T83" s="66"/>
      <c r="AA83" s="87"/>
    </row>
    <row r="84" spans="2:27" ht="12.75" customHeight="1" x14ac:dyDescent="0.3">
      <c r="B84" s="113"/>
      <c r="C84" s="113"/>
      <c r="D84" s="113"/>
      <c r="G84" s="99"/>
      <c r="H84" s="99"/>
      <c r="L84" s="66"/>
      <c r="N84" s="101"/>
      <c r="O84" s="110"/>
      <c r="P84" s="111"/>
      <c r="Q84" s="112"/>
      <c r="T84" s="66"/>
      <c r="AA84" s="87"/>
    </row>
    <row r="85" spans="2:27" ht="12.75" customHeight="1" x14ac:dyDescent="0.3">
      <c r="B85" s="113"/>
      <c r="C85" s="113"/>
      <c r="D85" s="113"/>
      <c r="G85" s="99"/>
      <c r="H85" s="99"/>
      <c r="L85" s="66"/>
      <c r="N85" s="101"/>
      <c r="O85" s="110"/>
      <c r="P85" s="111"/>
      <c r="Q85" s="112"/>
      <c r="T85" s="66"/>
      <c r="AA85" s="87"/>
    </row>
    <row r="86" spans="2:27" ht="12.75" customHeight="1" x14ac:dyDescent="0.3">
      <c r="B86" s="113"/>
      <c r="C86" s="113"/>
      <c r="D86" s="113"/>
      <c r="G86" s="99"/>
      <c r="H86" s="99"/>
      <c r="L86" s="66"/>
      <c r="N86" s="101"/>
      <c r="O86" s="110"/>
      <c r="P86" s="111"/>
      <c r="Q86" s="112"/>
      <c r="T86" s="66"/>
      <c r="AA86" s="87"/>
    </row>
    <row r="87" spans="2:27" ht="12.75" customHeight="1" x14ac:dyDescent="0.3">
      <c r="B87" s="113"/>
      <c r="C87" s="113"/>
      <c r="D87" s="113"/>
      <c r="G87" s="99"/>
      <c r="H87" s="99"/>
      <c r="L87" s="66"/>
      <c r="N87" s="101"/>
      <c r="O87" s="110"/>
      <c r="P87" s="111"/>
      <c r="Q87" s="112"/>
      <c r="T87" s="66"/>
      <c r="AA87" s="87"/>
    </row>
    <row r="88" spans="2:27" ht="12.75" customHeight="1" x14ac:dyDescent="0.3">
      <c r="B88" s="113"/>
      <c r="C88" s="113"/>
      <c r="D88" s="113"/>
      <c r="G88" s="99"/>
      <c r="H88" s="99"/>
      <c r="L88" s="66"/>
      <c r="N88" s="101"/>
      <c r="O88" s="110"/>
      <c r="P88" s="111"/>
      <c r="Q88" s="112"/>
      <c r="T88" s="66"/>
      <c r="AA88" s="87"/>
    </row>
    <row r="89" spans="2:27" ht="12.75" customHeight="1" x14ac:dyDescent="0.3">
      <c r="B89" s="113"/>
      <c r="C89" s="113"/>
      <c r="D89" s="113"/>
      <c r="G89" s="99"/>
      <c r="H89" s="99"/>
      <c r="L89" s="66"/>
      <c r="N89" s="101"/>
      <c r="O89" s="110"/>
      <c r="P89" s="111"/>
      <c r="Q89" s="112"/>
      <c r="T89" s="66"/>
      <c r="AA89" s="87"/>
    </row>
    <row r="90" spans="2:27" ht="12.75" customHeight="1" x14ac:dyDescent="0.3">
      <c r="B90" s="113"/>
      <c r="C90" s="113"/>
      <c r="D90" s="113"/>
      <c r="G90" s="99"/>
      <c r="H90" s="99"/>
      <c r="L90" s="66"/>
      <c r="N90" s="101"/>
      <c r="O90" s="110"/>
      <c r="P90" s="111"/>
      <c r="Q90" s="112"/>
      <c r="T90" s="66"/>
      <c r="AA90" s="87"/>
    </row>
    <row r="91" spans="2:27" ht="12.75" customHeight="1" x14ac:dyDescent="0.3">
      <c r="B91" s="113"/>
      <c r="C91" s="113"/>
      <c r="D91" s="113"/>
      <c r="G91" s="99"/>
      <c r="H91" s="99"/>
      <c r="L91" s="66"/>
      <c r="N91" s="101"/>
      <c r="O91" s="110"/>
      <c r="P91" s="111"/>
      <c r="Q91" s="112"/>
      <c r="T91" s="66"/>
      <c r="AA91" s="87"/>
    </row>
    <row r="92" spans="2:27" ht="12.75" customHeight="1" x14ac:dyDescent="0.3">
      <c r="B92" s="113"/>
      <c r="C92" s="113"/>
      <c r="D92" s="113"/>
      <c r="G92" s="99"/>
      <c r="H92" s="99"/>
      <c r="L92" s="66"/>
      <c r="N92" s="101"/>
      <c r="O92" s="110"/>
      <c r="P92" s="101"/>
      <c r="Q92" s="116"/>
      <c r="T92" s="66"/>
      <c r="AA92" s="87"/>
    </row>
    <row r="93" spans="2:27" ht="12.75" customHeight="1" x14ac:dyDescent="0.3">
      <c r="B93" s="113"/>
      <c r="C93" s="113"/>
      <c r="D93" s="113"/>
      <c r="G93" s="99"/>
      <c r="H93" s="99"/>
      <c r="L93" s="66"/>
      <c r="N93" s="101"/>
      <c r="O93" s="110"/>
      <c r="P93" s="101"/>
      <c r="Q93" s="116"/>
      <c r="T93" s="66"/>
      <c r="AA93" s="87"/>
    </row>
    <row r="94" spans="2:27" ht="12.75" customHeight="1" x14ac:dyDescent="0.3">
      <c r="B94" s="113"/>
      <c r="C94" s="113"/>
      <c r="D94" s="113"/>
      <c r="G94" s="99"/>
      <c r="H94" s="99"/>
      <c r="L94" s="66"/>
      <c r="N94" s="101"/>
      <c r="O94" s="110"/>
      <c r="P94" s="101"/>
      <c r="Q94" s="116"/>
      <c r="T94" s="66"/>
      <c r="AA94" s="87"/>
    </row>
    <row r="95" spans="2:27" ht="12.75" customHeight="1" x14ac:dyDescent="0.3">
      <c r="B95" s="113"/>
      <c r="C95" s="113"/>
      <c r="D95" s="113"/>
      <c r="G95" s="99"/>
      <c r="H95" s="99"/>
      <c r="L95" s="66"/>
      <c r="N95" s="101"/>
      <c r="O95" s="110"/>
      <c r="P95" s="101"/>
      <c r="Q95" s="116"/>
      <c r="T95" s="66"/>
      <c r="AA95" s="87"/>
    </row>
    <row r="96" spans="2:27" ht="12.75" customHeight="1" x14ac:dyDescent="0.3">
      <c r="B96" s="113"/>
      <c r="C96" s="113"/>
      <c r="D96" s="113"/>
      <c r="G96" s="99"/>
      <c r="H96" s="99"/>
      <c r="L96" s="66"/>
      <c r="N96" s="101"/>
      <c r="O96" s="110"/>
      <c r="P96" s="101"/>
      <c r="Q96" s="116"/>
      <c r="T96" s="66"/>
      <c r="AA96" s="87"/>
    </row>
    <row r="97" spans="2:27" ht="12.75" customHeight="1" x14ac:dyDescent="0.3">
      <c r="B97" s="113"/>
      <c r="C97" s="113"/>
      <c r="D97" s="113"/>
      <c r="G97" s="99"/>
      <c r="H97" s="99"/>
      <c r="L97" s="66"/>
      <c r="N97" s="101"/>
      <c r="O97" s="110"/>
      <c r="P97" s="101"/>
      <c r="Q97" s="116"/>
      <c r="T97" s="66"/>
      <c r="AA97" s="87"/>
    </row>
    <row r="98" spans="2:27" ht="12.75" customHeight="1" x14ac:dyDescent="0.3">
      <c r="B98" s="113"/>
      <c r="C98" s="113"/>
      <c r="D98" s="113"/>
      <c r="G98" s="99"/>
      <c r="H98" s="99"/>
      <c r="L98" s="66"/>
      <c r="N98" s="101"/>
      <c r="O98" s="110"/>
      <c r="P98" s="101"/>
      <c r="Q98" s="116"/>
      <c r="T98" s="66"/>
      <c r="AA98" s="87"/>
    </row>
    <row r="99" spans="2:27" ht="12.75" customHeight="1" x14ac:dyDescent="0.3">
      <c r="B99" s="113"/>
      <c r="C99" s="113"/>
      <c r="D99" s="113"/>
      <c r="G99" s="99"/>
      <c r="H99" s="99"/>
      <c r="L99" s="66"/>
      <c r="N99" s="101"/>
      <c r="O99" s="110"/>
      <c r="P99" s="101"/>
      <c r="Q99" s="116"/>
      <c r="T99" s="66"/>
      <c r="AA99" s="87"/>
    </row>
    <row r="100" spans="2:27" ht="12.75" customHeight="1" x14ac:dyDescent="0.3">
      <c r="B100" s="113"/>
      <c r="C100" s="113"/>
      <c r="D100" s="113"/>
      <c r="G100" s="99"/>
      <c r="H100" s="99"/>
      <c r="L100" s="66"/>
      <c r="N100" s="101"/>
      <c r="O100" s="110"/>
      <c r="P100" s="101"/>
      <c r="Q100" s="116"/>
      <c r="T100" s="66"/>
      <c r="AA100" s="87"/>
    </row>
    <row r="101" spans="2:27" ht="12.75" customHeight="1" x14ac:dyDescent="0.3">
      <c r="B101" s="113"/>
      <c r="C101" s="113"/>
      <c r="D101" s="113"/>
      <c r="G101" s="99"/>
      <c r="H101" s="99"/>
      <c r="L101" s="66"/>
      <c r="N101" s="101"/>
      <c r="O101" s="110"/>
      <c r="P101" s="101"/>
      <c r="Q101" s="116"/>
      <c r="T101" s="66"/>
      <c r="AA101" s="87"/>
    </row>
    <row r="102" spans="2:27" ht="12.75" customHeight="1" x14ac:dyDescent="0.3">
      <c r="B102" s="113"/>
      <c r="C102" s="113"/>
      <c r="D102" s="113"/>
      <c r="G102" s="99"/>
      <c r="H102" s="99"/>
      <c r="L102" s="66"/>
      <c r="N102" s="101"/>
      <c r="O102" s="110"/>
      <c r="P102" s="101"/>
      <c r="Q102" s="116"/>
      <c r="T102" s="66"/>
      <c r="AA102" s="87"/>
    </row>
    <row r="103" spans="2:27" ht="12.75" customHeight="1" x14ac:dyDescent="0.3">
      <c r="B103" s="113"/>
      <c r="C103" s="113"/>
      <c r="D103" s="113"/>
      <c r="G103" s="99"/>
      <c r="H103" s="99"/>
      <c r="L103" s="66"/>
      <c r="N103" s="101"/>
      <c r="O103" s="110"/>
      <c r="P103" s="101"/>
      <c r="Q103" s="116"/>
      <c r="T103" s="66"/>
      <c r="AA103" s="87"/>
    </row>
    <row r="104" spans="2:27" ht="12.75" customHeight="1" x14ac:dyDescent="0.3">
      <c r="B104" s="113"/>
      <c r="C104" s="113"/>
      <c r="D104" s="113"/>
      <c r="G104" s="99"/>
      <c r="H104" s="99"/>
      <c r="L104" s="66"/>
      <c r="N104" s="101"/>
      <c r="O104" s="110"/>
      <c r="P104" s="101"/>
      <c r="Q104" s="116"/>
      <c r="T104" s="66"/>
      <c r="AA104" s="87"/>
    </row>
    <row r="105" spans="2:27" ht="12.75" customHeight="1" x14ac:dyDescent="0.3">
      <c r="B105" s="113"/>
      <c r="C105" s="113"/>
      <c r="D105" s="113"/>
      <c r="G105" s="99"/>
      <c r="H105" s="99"/>
      <c r="L105" s="66"/>
      <c r="N105" s="101"/>
      <c r="O105" s="110"/>
      <c r="P105" s="101"/>
      <c r="Q105" s="116"/>
      <c r="T105" s="66"/>
      <c r="AA105" s="87"/>
    </row>
    <row r="106" spans="2:27" ht="12.75" customHeight="1" x14ac:dyDescent="0.3">
      <c r="B106" s="113"/>
      <c r="C106" s="113"/>
      <c r="D106" s="113"/>
      <c r="AA106" s="87"/>
    </row>
    <row r="107" spans="2:27" ht="12.75" customHeight="1" x14ac:dyDescent="0.3">
      <c r="AA107" s="87"/>
    </row>
    <row r="108" spans="2:27" ht="12.75" customHeight="1" x14ac:dyDescent="0.3">
      <c r="AA108" s="87"/>
    </row>
    <row r="109" spans="2:27" ht="12.75" customHeight="1" x14ac:dyDescent="0.3">
      <c r="AA109" s="87"/>
    </row>
  </sheetData>
  <mergeCells count="2">
    <mergeCell ref="B5:I5"/>
    <mergeCell ref="B24:I2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2001-09-04T18:41:39Z</cp:lastPrinted>
  <dcterms:created xsi:type="dcterms:W3CDTF">2001-01-03T21:27:28Z</dcterms:created>
  <dcterms:modified xsi:type="dcterms:W3CDTF">2023-09-10T12:20:02Z</dcterms:modified>
</cp:coreProperties>
</file>