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people" sheetId="13" r:id="rId1"/>
  </sheets>
  <calcPr calcId="92512"/>
</workbook>
</file>

<file path=xl/calcChain.xml><?xml version="1.0" encoding="utf-8"?>
<calcChain xmlns="http://schemas.openxmlformats.org/spreadsheetml/2006/main">
  <c r="V7" i="13" l="1"/>
  <c r="V10" i="13"/>
  <c r="H11" i="13"/>
  <c r="V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V12" i="13"/>
  <c r="V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V15" i="13"/>
  <c r="V18" i="13"/>
  <c r="V19" i="13"/>
  <c r="V20" i="13"/>
  <c r="H21" i="13"/>
  <c r="V21" i="13"/>
  <c r="H22" i="13"/>
  <c r="V22" i="13"/>
  <c r="H23" i="13"/>
  <c r="V23" i="13"/>
  <c r="H24" i="13"/>
  <c r="V24" i="13"/>
  <c r="H25" i="13"/>
  <c r="V25" i="13"/>
  <c r="H26" i="13"/>
  <c r="V26" i="13"/>
  <c r="H27" i="13"/>
  <c r="V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V28" i="13"/>
  <c r="H29" i="13"/>
  <c r="H30" i="13"/>
  <c r="H31" i="13"/>
  <c r="V31" i="13"/>
  <c r="H32" i="13"/>
  <c r="V32" i="13"/>
  <c r="H33" i="13"/>
  <c r="V33" i="13"/>
  <c r="D34" i="13"/>
  <c r="E34" i="13"/>
  <c r="F34" i="13"/>
  <c r="G34" i="13"/>
  <c r="H34" i="13"/>
  <c r="I34" i="13"/>
  <c r="J34" i="13"/>
  <c r="K34" i="13"/>
  <c r="V34" i="13"/>
  <c r="H35" i="13"/>
  <c r="H36" i="13"/>
  <c r="V36" i="13"/>
  <c r="H37" i="13"/>
  <c r="V37" i="13"/>
  <c r="H38" i="13"/>
  <c r="J38" i="13"/>
  <c r="L38" i="13"/>
  <c r="V38" i="13"/>
  <c r="V40" i="13"/>
  <c r="V41" i="13"/>
  <c r="D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V42" i="13"/>
  <c r="V44" i="13"/>
  <c r="K45" i="13"/>
  <c r="N45" i="13"/>
  <c r="V45" i="13"/>
  <c r="V47" i="13"/>
  <c r="V48" i="13"/>
  <c r="H49" i="13"/>
  <c r="V49" i="13"/>
  <c r="H50" i="13"/>
  <c r="V50" i="13"/>
  <c r="F51" i="13"/>
  <c r="G51" i="13"/>
  <c r="H51" i="13"/>
  <c r="I51" i="13"/>
  <c r="J51" i="13"/>
  <c r="K51" i="13"/>
  <c r="L51" i="13"/>
  <c r="M51" i="13"/>
  <c r="V51" i="13"/>
  <c r="V54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V55" i="13"/>
  <c r="V59" i="13"/>
  <c r="V60" i="13"/>
  <c r="V61" i="13"/>
  <c r="V62" i="13"/>
  <c r="M63" i="13"/>
  <c r="N63" i="13"/>
  <c r="O63" i="13"/>
  <c r="P63" i="13"/>
  <c r="Q63" i="13"/>
  <c r="V63" i="13"/>
  <c r="V65" i="13"/>
  <c r="V66" i="13"/>
  <c r="V67" i="13"/>
  <c r="V68" i="13"/>
  <c r="V69" i="13"/>
  <c r="V70" i="13"/>
  <c r="V71" i="13"/>
  <c r="V72" i="13"/>
  <c r="V73" i="13"/>
  <c r="V74" i="13"/>
  <c r="E75" i="13"/>
  <c r="F75" i="13"/>
  <c r="G75" i="13"/>
  <c r="H75" i="13"/>
  <c r="I75" i="13"/>
  <c r="J75" i="13"/>
  <c r="K75" i="13"/>
  <c r="L75" i="13"/>
  <c r="M75" i="13"/>
  <c r="O75" i="13"/>
  <c r="P75" i="13"/>
  <c r="V75" i="13"/>
  <c r="V77" i="13"/>
  <c r="V78" i="13"/>
  <c r="O79" i="13"/>
  <c r="P79" i="13"/>
  <c r="Q79" i="13"/>
  <c r="R79" i="13"/>
  <c r="S79" i="13"/>
  <c r="V79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V81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V83" i="13"/>
  <c r="R84" i="13"/>
</calcChain>
</file>

<file path=xl/comments1.xml><?xml version="1.0" encoding="utf-8"?>
<comments xmlns="http://schemas.openxmlformats.org/spreadsheetml/2006/main">
  <authors>
    <author>mbowen</author>
    <author>jlee</author>
  </authors>
  <commentList>
    <comment ref="D1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5/99 = ($6.63)-TC-NGPL 10/01 GL PMA
11/99 = ($415.47)Sales/Purch 10/01 GL PMAs N.Shore &amp; Peoples</t>
        </r>
      </text>
    </comment>
    <comment ref="R1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M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Liq QT5856.1 from Fin Desk per Acctg - This TAGG is dated 3/01  not 2/01 and is still marked Financial.  What is corect??</t>
        </r>
      </text>
    </comment>
    <comment ref="R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C61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IT problem, per Marlo James, they have been 
corrected on 1/16/01, s/b reflect 1/01 gl
</t>
        </r>
      </text>
    </comment>
    <comment ref="F69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prior month 
Per Kam, Jim Little s/b making entries for RHO reversals
</t>
        </r>
      </text>
    </comment>
    <comment ref="F70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North Shore                    $ 7,428
Peoples Gas Light      (3,654,694.58) 
PMA - per Jim's OA      2,414,214 
offset w/financial liq        (79,394.16)   
Missing liquidations for
Tagg#NS6442.1          $1,324,125
</t>
        </r>
        <r>
          <rPr>
            <sz val="8"/>
            <color indexed="10"/>
            <rFont val="Tahoma"/>
            <family val="2"/>
          </rPr>
          <t>per Jim Little, $1,324,125 will be cleared in 11/00 GL</t>
        </r>
        <r>
          <rPr>
            <sz val="8"/>
            <color indexed="81"/>
            <rFont val="Tahoma"/>
          </rPr>
          <t xml:space="preserve">
           </t>
        </r>
      </text>
    </comment>
  </commentList>
</comments>
</file>

<file path=xl/sharedStrings.xml><?xml version="1.0" encoding="utf-8"?>
<sst xmlns="http://schemas.openxmlformats.org/spreadsheetml/2006/main" count="85" uniqueCount="73">
  <si>
    <t>Summary of Flash to Actual Variance</t>
  </si>
  <si>
    <t>Total</t>
  </si>
  <si>
    <t xml:space="preserve"> </t>
  </si>
  <si>
    <t>Economics</t>
  </si>
  <si>
    <t>Settlements</t>
  </si>
  <si>
    <t>Volume Management</t>
  </si>
  <si>
    <t>Total Identified Flash to Actual Variances</t>
  </si>
  <si>
    <t>(Income)/ Expense to Desk</t>
  </si>
  <si>
    <t>Unexplained Variance</t>
  </si>
  <si>
    <t xml:space="preserve">Outstanding Variances </t>
  </si>
  <si>
    <t>Enron North America</t>
  </si>
  <si>
    <t xml:space="preserve">PMA's  </t>
  </si>
  <si>
    <t>Fuel volume variance</t>
  </si>
  <si>
    <t>PEOPLES Desk</t>
  </si>
  <si>
    <t xml:space="preserve">Gas Accounting </t>
  </si>
  <si>
    <t>Sales Variance All Counterparties</t>
  </si>
  <si>
    <t>Purchase Variance All Counterparties</t>
  </si>
  <si>
    <t>Fuel reclass to/from Central</t>
  </si>
  <si>
    <t>0007</t>
  </si>
  <si>
    <t>0008</t>
  </si>
  <si>
    <t xml:space="preserve"> Imbalance - UA4</t>
  </si>
  <si>
    <t xml:space="preserve">Interdesk purchase </t>
  </si>
  <si>
    <t>Interdesk sales</t>
  </si>
  <si>
    <t>0009</t>
  </si>
  <si>
    <t xml:space="preserve"> Mark to Market </t>
  </si>
  <si>
    <t>Transport Commodity, Demand &amp; Reimb expense</t>
  </si>
  <si>
    <t>0010</t>
  </si>
  <si>
    <t>Financial Liquidations - Reclass to/from East</t>
  </si>
  <si>
    <t>Mark to Market - RHO</t>
  </si>
  <si>
    <t>0011</t>
  </si>
  <si>
    <t>Mark to Market - RHO entries</t>
  </si>
  <si>
    <t>Adj OA exposure beginning balance</t>
  </si>
  <si>
    <t>FT variances</t>
  </si>
  <si>
    <t xml:space="preserve"> DPR vs. Consol. Flash Variance</t>
  </si>
  <si>
    <t xml:space="preserve"> Purchase variance (all counterparties)</t>
  </si>
  <si>
    <t xml:space="preserve"> Sales variance (all counterparties)</t>
  </si>
  <si>
    <t>Fuel volume variances</t>
  </si>
  <si>
    <t>Financial Liquidations - Reclass to/from West</t>
  </si>
  <si>
    <t>0012</t>
  </si>
  <si>
    <t>System problem related to NGPL, svc cont#118459 from 12/99 thru 9/00</t>
  </si>
  <si>
    <t xml:space="preserve"> Interdesk Variance</t>
  </si>
  <si>
    <t>Interdesk variance - Enron MW L.L.C.</t>
  </si>
  <si>
    <t xml:space="preserve"> Imbalance - UA4 were recorded twice </t>
  </si>
  <si>
    <t>0101</t>
  </si>
  <si>
    <t>0201</t>
  </si>
  <si>
    <t>Financial liquidations reclass w/ Physical Purchases</t>
  </si>
  <si>
    <t>Financial liquidations related to Tagg#EY4101.5</t>
  </si>
  <si>
    <t xml:space="preserve"> Purchase Lone Liquidations</t>
  </si>
  <si>
    <t xml:space="preserve"> Sales Lone Liquidations</t>
  </si>
  <si>
    <t>0301</t>
  </si>
  <si>
    <t>Operationsl Analysis</t>
  </si>
  <si>
    <t>Unanalyzed</t>
  </si>
  <si>
    <t>Requested Reclasses</t>
  </si>
  <si>
    <t>3rdQTR 2000</t>
  </si>
  <si>
    <t>0401</t>
  </si>
  <si>
    <t>Requested entry</t>
  </si>
  <si>
    <t>Sales /Purch - Peoples Gas Light &amp; Coke</t>
  </si>
  <si>
    <t>`</t>
  </si>
  <si>
    <t>0501</t>
  </si>
  <si>
    <t>Pre 7/00</t>
  </si>
  <si>
    <t>0601</t>
  </si>
  <si>
    <t>Requested Entry</t>
  </si>
  <si>
    <t>0701</t>
  </si>
  <si>
    <t>NGPL - 7/01 PMA</t>
  </si>
  <si>
    <t>Sales/Purch - North Shore Gas Co.</t>
  </si>
  <si>
    <t>0801</t>
  </si>
  <si>
    <t>Outstanding Variances, Resolution Expected 09/01 GL</t>
  </si>
  <si>
    <t xml:space="preserve">Total Flash to Actual Variance, stated as of 9/30/01 GL </t>
  </si>
  <si>
    <t>Proposed Adjustments to NGP&amp;L,11/30/01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</si>
  <si>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10/31/01</t>
    </r>
  </si>
  <si>
    <t>0901</t>
  </si>
  <si>
    <t>Fin Liq Var</t>
  </si>
  <si>
    <t>Sales /Purch - N.Shore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</si>
</sst>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u/>
      <sz val="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9"/>
      <name val="Arial"/>
      <family val="2"/>
    </font>
    <font>
      <sz val="9"/>
      <color indexed="8"/>
      <name val="Arial"/>
      <family val="2"/>
    </font>
    <font>
      <u val="singleAccounting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5" fillId="0" borderId="0" xfId="1" applyNumberFormat="1" applyFont="1" applyFill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164" fontId="1" fillId="0" borderId="0" xfId="1" applyNumberFormat="1" applyFont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7" fillId="0" borderId="0" xfId="1" applyNumberFormat="1" applyFont="1" applyBorder="1"/>
    <xf numFmtId="164" fontId="8" fillId="0" borderId="0" xfId="1" applyNumberFormat="1" applyFont="1" applyAlignment="1">
      <alignment horizontal="center"/>
    </xf>
    <xf numFmtId="164" fontId="5" fillId="0" borderId="0" xfId="1" applyNumberFormat="1" applyFont="1" applyBorder="1"/>
    <xf numFmtId="43" fontId="10" fillId="0" borderId="0" xfId="1" applyFont="1"/>
    <xf numFmtId="164" fontId="0" fillId="0" borderId="0" xfId="1" applyNumberFormat="1" applyFont="1"/>
    <xf numFmtId="3" fontId="13" fillId="0" borderId="0" xfId="0" applyNumberFormat="1" applyFont="1"/>
    <xf numFmtId="164" fontId="12" fillId="0" borderId="0" xfId="1" applyNumberFormat="1" applyFont="1" applyBorder="1"/>
    <xf numFmtId="164" fontId="5" fillId="0" borderId="0" xfId="1" applyNumberFormat="1" applyFont="1" applyAlignment="1">
      <alignment horizontal="left"/>
    </xf>
    <xf numFmtId="164" fontId="0" fillId="0" borderId="0" xfId="1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3" fillId="0" borderId="2" xfId="1" applyNumberFormat="1" applyFont="1" applyFill="1" applyBorder="1"/>
    <xf numFmtId="164" fontId="17" fillId="0" borderId="0" xfId="1" applyNumberFormat="1" applyFont="1"/>
    <xf numFmtId="164" fontId="6" fillId="0" borderId="0" xfId="1" applyNumberFormat="1" applyFont="1" applyFill="1" applyBorder="1"/>
    <xf numFmtId="164" fontId="17" fillId="0" borderId="0" xfId="1" applyNumberFormat="1" applyFont="1" applyBorder="1"/>
    <xf numFmtId="164" fontId="17" fillId="0" borderId="1" xfId="1" applyNumberFormat="1" applyFont="1" applyFill="1" applyBorder="1"/>
    <xf numFmtId="164" fontId="17" fillId="0" borderId="1" xfId="1" applyNumberFormat="1" applyFont="1" applyBorder="1"/>
    <xf numFmtId="164" fontId="17" fillId="0" borderId="0" xfId="1" applyNumberFormat="1" applyFont="1" applyFill="1" applyBorder="1"/>
    <xf numFmtId="164" fontId="17" fillId="0" borderId="0" xfId="1" applyNumberFormat="1" applyFont="1" applyFill="1"/>
    <xf numFmtId="164" fontId="6" fillId="0" borderId="1" xfId="1" applyNumberFormat="1" applyFont="1" applyFill="1" applyBorder="1"/>
    <xf numFmtId="164" fontId="18" fillId="0" borderId="0" xfId="1" applyNumberFormat="1" applyFont="1"/>
    <xf numFmtId="164" fontId="18" fillId="0" borderId="1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19" fillId="0" borderId="0" xfId="1" applyNumberFormat="1" applyFont="1" applyBorder="1"/>
    <xf numFmtId="4" fontId="10" fillId="0" borderId="0" xfId="1" applyNumberFormat="1" applyFont="1"/>
    <xf numFmtId="4" fontId="0" fillId="0" borderId="0" xfId="1" applyNumberFormat="1" applyFont="1"/>
    <xf numFmtId="4" fontId="10" fillId="0" borderId="0" xfId="1" applyNumberFormat="1" applyFont="1" applyBorder="1"/>
    <xf numFmtId="4" fontId="0" fillId="0" borderId="0" xfId="1" applyNumberFormat="1" applyFont="1" applyBorder="1"/>
    <xf numFmtId="164" fontId="5" fillId="0" borderId="0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I130"/>
  <sheetViews>
    <sheetView tabSelected="1" zoomScale="80" workbookViewId="0">
      <pane xSplit="3" ySplit="6" topLeftCell="D18" activePane="bottomRight" state="frozen"/>
      <selection pane="topRight" activeCell="D1" sqref="D1"/>
      <selection pane="bottomLeft" activeCell="A7" sqref="A7"/>
      <selection pane="bottomRight" activeCell="R20" sqref="R20"/>
    </sheetView>
  </sheetViews>
  <sheetFormatPr defaultColWidth="9.28515625" defaultRowHeight="10.199999999999999" x14ac:dyDescent="0.2"/>
  <cols>
    <col min="1" max="2" width="7" style="3" customWidth="1"/>
    <col min="3" max="3" width="71.140625" style="4" customWidth="1"/>
    <col min="4" max="4" width="17" style="3" customWidth="1"/>
    <col min="5" max="6" width="16.85546875" style="3" hidden="1" customWidth="1"/>
    <col min="7" max="7" width="0.140625" style="3" hidden="1" customWidth="1"/>
    <col min="8" max="20" width="17" style="3" customWidth="1"/>
    <col min="21" max="21" width="3.42578125" style="4" customWidth="1"/>
    <col min="22" max="22" width="16.85546875" style="3" customWidth="1"/>
    <col min="23" max="23" width="11.140625" style="3" bestFit="1" customWidth="1"/>
    <col min="24" max="24" width="10.42578125" style="3" bestFit="1" customWidth="1"/>
    <col min="25" max="25" width="9.28515625" style="3"/>
    <col min="26" max="26" width="12.28515625" style="3" bestFit="1" customWidth="1"/>
    <col min="27" max="27" width="21.42578125" style="3" customWidth="1"/>
    <col min="28" max="16384" width="9.28515625" style="3"/>
  </cols>
  <sheetData>
    <row r="1" spans="1:243" ht="15.75" customHeight="1" x14ac:dyDescent="0.3">
      <c r="A1" s="46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43" ht="20.25" customHeight="1" x14ac:dyDescent="0.35">
      <c r="A2" s="47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spans="1:243" ht="15.75" customHeight="1" x14ac:dyDescent="0.3">
      <c r="A3" s="46" t="s">
        <v>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43" ht="11.25" customHeight="1" x14ac:dyDescent="0.2">
      <c r="A4" s="48" t="s">
        <v>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243" ht="30.75" customHeight="1" x14ac:dyDescent="0.25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x14ac:dyDescent="0.2">
      <c r="D6" s="23" t="s">
        <v>59</v>
      </c>
      <c r="E6" s="25" t="s">
        <v>18</v>
      </c>
      <c r="F6" s="25" t="s">
        <v>19</v>
      </c>
      <c r="G6" s="25" t="s">
        <v>23</v>
      </c>
      <c r="H6" s="24" t="s">
        <v>53</v>
      </c>
      <c r="I6" s="25" t="s">
        <v>26</v>
      </c>
      <c r="J6" s="25" t="s">
        <v>29</v>
      </c>
      <c r="K6" s="25" t="s">
        <v>38</v>
      </c>
      <c r="L6" s="25" t="s">
        <v>43</v>
      </c>
      <c r="M6" s="25" t="s">
        <v>44</v>
      </c>
      <c r="N6" s="25" t="s">
        <v>49</v>
      </c>
      <c r="O6" s="25" t="s">
        <v>54</v>
      </c>
      <c r="P6" s="25" t="s">
        <v>58</v>
      </c>
      <c r="Q6" s="25" t="s">
        <v>60</v>
      </c>
      <c r="R6" s="25" t="s">
        <v>62</v>
      </c>
      <c r="S6" s="25" t="s">
        <v>65</v>
      </c>
      <c r="T6" s="45" t="s">
        <v>70</v>
      </c>
      <c r="U6" s="26"/>
      <c r="V6" s="24" t="s">
        <v>1</v>
      </c>
    </row>
    <row r="7" spans="1:243" s="10" customFormat="1" ht="21.75" customHeight="1" x14ac:dyDescent="0.25">
      <c r="A7" s="10" t="s">
        <v>67</v>
      </c>
      <c r="C7" s="11"/>
      <c r="D7" s="7">
        <v>-422</v>
      </c>
      <c r="E7" s="7">
        <v>0</v>
      </c>
      <c r="F7" s="7">
        <v>0</v>
      </c>
      <c r="G7" s="7">
        <v>68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65100</v>
      </c>
      <c r="N7" s="7">
        <v>0</v>
      </c>
      <c r="O7" s="7">
        <v>0</v>
      </c>
      <c r="P7" s="7">
        <v>1</v>
      </c>
      <c r="Q7" s="7">
        <v>0</v>
      </c>
      <c r="R7" s="7">
        <v>43186</v>
      </c>
      <c r="S7" s="7">
        <v>-223601</v>
      </c>
      <c r="T7" s="7">
        <v>3091062</v>
      </c>
      <c r="U7" s="7"/>
      <c r="V7" s="7">
        <f>SUM(D7+E7+F7+H7+I7+J7+K7+L7+M7+N7+O7+P7+Q7+R7+S7+T7+U7)</f>
        <v>2975326</v>
      </c>
    </row>
    <row r="8" spans="1:243" s="12" customFormat="1" ht="12" customHeight="1" x14ac:dyDescent="0.25"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3" s="12" customFormat="1" ht="12" customHeight="1" x14ac:dyDescent="0.25"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43" ht="12" x14ac:dyDescent="0.25">
      <c r="B10" s="13" t="s">
        <v>69</v>
      </c>
      <c r="D10" s="32">
        <v>-422.1</v>
      </c>
      <c r="E10" s="32"/>
      <c r="F10" s="32"/>
      <c r="G10" s="32"/>
      <c r="H10" s="31">
        <v>0</v>
      </c>
      <c r="I10" s="32"/>
      <c r="J10" s="32"/>
      <c r="K10" s="32"/>
      <c r="L10" s="32"/>
      <c r="M10" s="32"/>
      <c r="N10" s="32"/>
      <c r="O10" s="32"/>
      <c r="P10" s="32">
        <v>1</v>
      </c>
      <c r="Q10" s="32"/>
      <c r="R10" s="32">
        <v>6</v>
      </c>
      <c r="S10" s="32">
        <v>4512.16</v>
      </c>
      <c r="T10" s="32"/>
      <c r="U10" s="30"/>
      <c r="V10" s="32">
        <f>SUM(D10:U10)</f>
        <v>4097.0599999999995</v>
      </c>
    </row>
    <row r="11" spans="1:243" s="18" customFormat="1" ht="11.4" hidden="1" x14ac:dyDescent="0.2">
      <c r="C11" s="4" t="s">
        <v>11</v>
      </c>
      <c r="D11" s="31"/>
      <c r="E11" s="32"/>
      <c r="F11" s="32"/>
      <c r="G11" s="32"/>
      <c r="H11" s="33">
        <f>+G11+F11+E11</f>
        <v>0</v>
      </c>
      <c r="I11" s="32"/>
      <c r="J11" s="32"/>
      <c r="K11" s="32"/>
      <c r="L11" s="32"/>
      <c r="M11" s="32"/>
      <c r="N11" s="32"/>
      <c r="O11" s="30"/>
      <c r="P11" s="30"/>
      <c r="Q11" s="30"/>
      <c r="R11" s="30"/>
      <c r="S11" s="30"/>
      <c r="T11" s="30"/>
      <c r="U11" s="30"/>
      <c r="V11" s="32">
        <f>SUM(D11:U11)</f>
        <v>0</v>
      </c>
      <c r="AA11" s="42"/>
    </row>
    <row r="12" spans="1:243" ht="11.4" x14ac:dyDescent="0.2">
      <c r="C12" s="4" t="s">
        <v>2</v>
      </c>
      <c r="D12" s="28">
        <f>SUM(D10:D11)</f>
        <v>-422.1</v>
      </c>
      <c r="E12" s="28">
        <f>SUM(E11)</f>
        <v>0</v>
      </c>
      <c r="F12" s="28">
        <f>SUM(F11:F11)</f>
        <v>0</v>
      </c>
      <c r="G12" s="28">
        <f>SUM(G11)</f>
        <v>0</v>
      </c>
      <c r="H12" s="33">
        <f>SUM(H10:H11)</f>
        <v>0</v>
      </c>
      <c r="I12" s="28">
        <f>SUM(I10)</f>
        <v>0</v>
      </c>
      <c r="J12" s="28">
        <f>SUM(J10)</f>
        <v>0</v>
      </c>
      <c r="K12" s="28">
        <f>SUM(K10)</f>
        <v>0</v>
      </c>
      <c r="L12" s="28">
        <f>SUM(L10:L11)</f>
        <v>0</v>
      </c>
      <c r="M12" s="28">
        <f>SUM(M10:M11)</f>
        <v>0</v>
      </c>
      <c r="N12" s="28">
        <f>SUM(N10:N11)</f>
        <v>0</v>
      </c>
      <c r="O12" s="28">
        <f>SUM(O10)</f>
        <v>0</v>
      </c>
      <c r="P12" s="28">
        <f>SUM(P10)</f>
        <v>1</v>
      </c>
      <c r="Q12" s="28">
        <f>SUM(Q10)</f>
        <v>0</v>
      </c>
      <c r="R12" s="28">
        <f>SUM(R10)</f>
        <v>6</v>
      </c>
      <c r="S12" s="28">
        <f>SUM(S10)</f>
        <v>4512.16</v>
      </c>
      <c r="T12" s="28"/>
      <c r="U12" s="30"/>
      <c r="V12" s="30">
        <f>SUM(V10)</f>
        <v>4097.0599999999995</v>
      </c>
      <c r="AA12" s="41"/>
    </row>
    <row r="13" spans="1:243" ht="12" x14ac:dyDescent="0.25">
      <c r="B13" s="13" t="s">
        <v>9</v>
      </c>
      <c r="D13" s="34"/>
      <c r="E13" s="28"/>
      <c r="F13" s="28"/>
      <c r="G13" s="28"/>
      <c r="H13" s="2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0"/>
      <c r="V13" s="28"/>
      <c r="AA13" s="41"/>
    </row>
    <row r="14" spans="1:243" ht="12" x14ac:dyDescent="0.25">
      <c r="B14" s="13"/>
      <c r="C14" s="19" t="s">
        <v>68</v>
      </c>
      <c r="D14" s="32"/>
      <c r="E14" s="32"/>
      <c r="F14" s="32"/>
      <c r="G14" s="32"/>
      <c r="H14" s="3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0"/>
      <c r="V14" s="32">
        <f>SUM(D14:U14)</f>
        <v>0</v>
      </c>
      <c r="AA14" s="41"/>
    </row>
    <row r="15" spans="1:243" ht="12" x14ac:dyDescent="0.25">
      <c r="B15" s="13"/>
      <c r="D15" s="28">
        <f>SUM(D14)</f>
        <v>0</v>
      </c>
      <c r="E15" s="28">
        <f>SUM(E14)</f>
        <v>0</v>
      </c>
      <c r="F15" s="28">
        <f>SUM(F14)</f>
        <v>0</v>
      </c>
      <c r="G15" s="28">
        <f>SUM(G14)</f>
        <v>0</v>
      </c>
      <c r="H15" s="29">
        <f>+G15+F15+E15</f>
        <v>0</v>
      </c>
      <c r="I15" s="28">
        <f t="shared" ref="I15:P15" si="0">SUM(I14)</f>
        <v>0</v>
      </c>
      <c r="J15" s="28">
        <f t="shared" si="0"/>
        <v>0</v>
      </c>
      <c r="K15" s="28">
        <f t="shared" si="0"/>
        <v>0</v>
      </c>
      <c r="L15" s="28">
        <f t="shared" si="0"/>
        <v>0</v>
      </c>
      <c r="M15" s="28">
        <f t="shared" si="0"/>
        <v>0</v>
      </c>
      <c r="N15" s="28">
        <f t="shared" si="0"/>
        <v>0</v>
      </c>
      <c r="O15" s="28">
        <f t="shared" si="0"/>
        <v>0</v>
      </c>
      <c r="P15" s="28">
        <f t="shared" si="0"/>
        <v>0</v>
      </c>
      <c r="Q15" s="28"/>
      <c r="R15" s="28"/>
      <c r="S15" s="28"/>
      <c r="T15" s="28"/>
      <c r="U15" s="30"/>
      <c r="V15" s="30">
        <f>SUM(V14)</f>
        <v>0</v>
      </c>
      <c r="AA15" s="41"/>
    </row>
    <row r="16" spans="1:243" ht="12" x14ac:dyDescent="0.25">
      <c r="D16" s="34"/>
      <c r="E16" s="28"/>
      <c r="F16" s="28"/>
      <c r="G16" s="28"/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0"/>
      <c r="V16" s="28"/>
      <c r="AA16" s="41"/>
    </row>
    <row r="17" spans="3:27" ht="12" x14ac:dyDescent="0.25">
      <c r="C17" s="14" t="s">
        <v>3</v>
      </c>
      <c r="D17" s="34"/>
      <c r="E17" s="28"/>
      <c r="F17" s="28"/>
      <c r="G17" s="28"/>
      <c r="H17" s="2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0"/>
      <c r="V17" s="30"/>
      <c r="Z17" s="4"/>
      <c r="AA17" s="43"/>
    </row>
    <row r="18" spans="3:27" ht="12" x14ac:dyDescent="0.25">
      <c r="C18" s="4" t="s">
        <v>71</v>
      </c>
      <c r="D18" s="34"/>
      <c r="E18" s="28"/>
      <c r="F18" s="28"/>
      <c r="G18" s="28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>
        <v>89533</v>
      </c>
      <c r="T18" s="28"/>
      <c r="U18" s="30"/>
      <c r="V18" s="30">
        <f>SUM(D18:U18)</f>
        <v>89533</v>
      </c>
      <c r="Z18" s="4"/>
      <c r="AA18" s="43"/>
    </row>
    <row r="19" spans="3:27" ht="12" x14ac:dyDescent="0.25">
      <c r="C19" s="3" t="s">
        <v>72</v>
      </c>
      <c r="D19" s="34"/>
      <c r="E19" s="28"/>
      <c r="F19" s="28"/>
      <c r="G19" s="28"/>
      <c r="H19" s="29"/>
      <c r="I19" s="28"/>
      <c r="J19" s="28"/>
      <c r="K19" s="28"/>
      <c r="L19" s="28"/>
      <c r="M19" s="28"/>
      <c r="N19" s="28"/>
      <c r="O19" s="28"/>
      <c r="P19" s="28"/>
      <c r="Q19" s="28"/>
      <c r="R19" s="30">
        <v>-14732.77</v>
      </c>
      <c r="S19" s="28"/>
      <c r="T19" s="28"/>
      <c r="U19" s="30"/>
      <c r="V19" s="30">
        <f>SUM(D19:U19)</f>
        <v>-14732.77</v>
      </c>
      <c r="Z19" s="4"/>
      <c r="AA19" s="43"/>
    </row>
    <row r="20" spans="3:27" ht="12" x14ac:dyDescent="0.25">
      <c r="C20" s="3" t="s">
        <v>56</v>
      </c>
      <c r="D20" s="31"/>
      <c r="E20" s="32"/>
      <c r="F20" s="32"/>
      <c r="G20" s="32"/>
      <c r="H20" s="35"/>
      <c r="I20" s="32"/>
      <c r="J20" s="32"/>
      <c r="K20" s="32"/>
      <c r="L20" s="32"/>
      <c r="M20" s="32">
        <v>65100</v>
      </c>
      <c r="N20" s="32"/>
      <c r="O20" s="32"/>
      <c r="P20" s="32"/>
      <c r="Q20" s="32"/>
      <c r="R20" s="32">
        <v>57913.02</v>
      </c>
      <c r="S20" s="32"/>
      <c r="T20" s="32"/>
      <c r="U20" s="30"/>
      <c r="V20" s="32">
        <f>SUM(D20:U20)</f>
        <v>123013.01999999999</v>
      </c>
      <c r="Z20" s="4"/>
      <c r="AA20" s="43"/>
    </row>
    <row r="21" spans="3:27" ht="12" hidden="1" x14ac:dyDescent="0.25">
      <c r="C21" s="4" t="s">
        <v>47</v>
      </c>
      <c r="D21" s="34"/>
      <c r="E21" s="28"/>
      <c r="F21" s="28"/>
      <c r="G21" s="28"/>
      <c r="H21" s="29">
        <f t="shared" ref="H21:H38" si="1">+G21+F21+E21</f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0"/>
      <c r="V21" s="30">
        <f t="shared" ref="V21:V27" si="2">SUM(D21:U21)</f>
        <v>0</v>
      </c>
      <c r="Z21" s="4"/>
      <c r="AA21" s="43"/>
    </row>
    <row r="22" spans="3:27" ht="12" hidden="1" x14ac:dyDescent="0.25">
      <c r="C22" s="4" t="s">
        <v>48</v>
      </c>
      <c r="D22" s="34"/>
      <c r="E22" s="28"/>
      <c r="F22" s="28"/>
      <c r="G22" s="28"/>
      <c r="H22" s="29">
        <f t="shared" si="1"/>
        <v>0</v>
      </c>
      <c r="I22" s="28"/>
      <c r="J22" s="28"/>
      <c r="K22" s="30"/>
      <c r="L22" s="28"/>
      <c r="M22" s="28"/>
      <c r="N22" s="28"/>
      <c r="O22" s="28"/>
      <c r="P22" s="28"/>
      <c r="Q22" s="28"/>
      <c r="R22" s="28"/>
      <c r="S22" s="28"/>
      <c r="T22" s="28"/>
      <c r="U22" s="30"/>
      <c r="V22" s="30">
        <f t="shared" si="2"/>
        <v>0</v>
      </c>
      <c r="Z22" s="4"/>
      <c r="AA22" s="43"/>
    </row>
    <row r="23" spans="3:27" ht="12" hidden="1" x14ac:dyDescent="0.25">
      <c r="C23" s="4" t="s">
        <v>40</v>
      </c>
      <c r="D23" s="34"/>
      <c r="E23" s="28"/>
      <c r="F23" s="28"/>
      <c r="G23" s="28"/>
      <c r="H23" s="29">
        <f t="shared" si="1"/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0"/>
      <c r="V23" s="30">
        <f t="shared" si="2"/>
        <v>0</v>
      </c>
      <c r="Z23" s="4"/>
      <c r="AA23" s="43"/>
    </row>
    <row r="24" spans="3:27" ht="12" hidden="1" x14ac:dyDescent="0.25">
      <c r="C24" s="4" t="s">
        <v>24</v>
      </c>
      <c r="D24" s="34"/>
      <c r="E24" s="28"/>
      <c r="F24" s="28"/>
      <c r="G24" s="28"/>
      <c r="H24" s="29">
        <f t="shared" si="1"/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0"/>
      <c r="V24" s="30">
        <f t="shared" si="2"/>
        <v>0</v>
      </c>
      <c r="Z24" s="4"/>
      <c r="AA24" s="43"/>
    </row>
    <row r="25" spans="3:27" ht="12" hidden="1" x14ac:dyDescent="0.25">
      <c r="C25" s="4" t="s">
        <v>33</v>
      </c>
      <c r="D25" s="34"/>
      <c r="E25" s="28"/>
      <c r="F25" s="28"/>
      <c r="G25" s="28"/>
      <c r="H25" s="29">
        <f t="shared" si="1"/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0"/>
      <c r="V25" s="30">
        <f t="shared" si="2"/>
        <v>0</v>
      </c>
      <c r="Z25" s="4"/>
      <c r="AA25" s="43"/>
    </row>
    <row r="26" spans="3:27" ht="12" hidden="1" x14ac:dyDescent="0.25">
      <c r="C26" s="22" t="s">
        <v>34</v>
      </c>
      <c r="D26" s="34"/>
      <c r="E26" s="28"/>
      <c r="F26" s="28"/>
      <c r="G26" s="28"/>
      <c r="H26" s="29">
        <f t="shared" si="1"/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0"/>
      <c r="V26" s="30">
        <f t="shared" si="2"/>
        <v>0</v>
      </c>
      <c r="Z26" s="4"/>
      <c r="AA26" s="43"/>
    </row>
    <row r="27" spans="3:27" s="18" customFormat="1" ht="12" hidden="1" x14ac:dyDescent="0.25">
      <c r="C27" s="22" t="s">
        <v>35</v>
      </c>
      <c r="D27" s="31"/>
      <c r="E27" s="32"/>
      <c r="F27" s="32"/>
      <c r="G27" s="32"/>
      <c r="H27" s="29">
        <f t="shared" si="1"/>
        <v>0</v>
      </c>
      <c r="I27" s="32"/>
      <c r="J27" s="32"/>
      <c r="K27" s="32"/>
      <c r="L27" s="32"/>
      <c r="M27" s="32"/>
      <c r="N27" s="32"/>
      <c r="O27" s="30"/>
      <c r="P27" s="30"/>
      <c r="Q27" s="30"/>
      <c r="R27" s="30"/>
      <c r="S27" s="30"/>
      <c r="T27" s="30"/>
      <c r="U27" s="28"/>
      <c r="V27" s="32">
        <f t="shared" si="2"/>
        <v>0</v>
      </c>
      <c r="Z27" s="22"/>
      <c r="AA27" s="44"/>
    </row>
    <row r="28" spans="3:27" ht="12" x14ac:dyDescent="0.25">
      <c r="C28" s="4" t="s">
        <v>2</v>
      </c>
      <c r="D28" s="34"/>
      <c r="E28" s="28">
        <f>SUM(E26:E27)</f>
        <v>0</v>
      </c>
      <c r="F28" s="28">
        <f>SUM(F24:F27)</f>
        <v>0</v>
      </c>
      <c r="G28" s="28">
        <f>SUM(G17:G27)</f>
        <v>0</v>
      </c>
      <c r="H28" s="29">
        <f t="shared" si="1"/>
        <v>0</v>
      </c>
      <c r="I28" s="36">
        <f>SUM(I16:I27)</f>
        <v>0</v>
      </c>
      <c r="J28" s="36">
        <f>SUM(J16:J27)</f>
        <v>0</v>
      </c>
      <c r="K28" s="28">
        <f>SUM(K21:K27)</f>
        <v>0</v>
      </c>
      <c r="L28" s="28">
        <f>SUM(L27)</f>
        <v>0</v>
      </c>
      <c r="M28" s="28">
        <f>SUM(M18:M20)</f>
        <v>65100</v>
      </c>
      <c r="N28" s="28">
        <f>SUM(N21:N27)</f>
        <v>0</v>
      </c>
      <c r="O28" s="28">
        <f>SUM(O21:O27)</f>
        <v>0</v>
      </c>
      <c r="P28" s="28">
        <f>SUM(P20:P20)</f>
        <v>0</v>
      </c>
      <c r="Q28" s="28">
        <f>SUM(Q18:Q20)</f>
        <v>0</v>
      </c>
      <c r="R28" s="28">
        <f>SUM(R19:R20)</f>
        <v>43180.25</v>
      </c>
      <c r="S28" s="28">
        <f>SUM(S18:S27)</f>
        <v>89533</v>
      </c>
      <c r="T28" s="28"/>
      <c r="U28" s="30"/>
      <c r="V28" s="28">
        <f>SUM(V17:V27)</f>
        <v>197813.25</v>
      </c>
      <c r="Z28" s="4"/>
      <c r="AA28" s="43"/>
    </row>
    <row r="29" spans="3:27" ht="12" hidden="1" x14ac:dyDescent="0.25">
      <c r="D29" s="34"/>
      <c r="E29" s="28"/>
      <c r="F29" s="28"/>
      <c r="G29" s="28"/>
      <c r="H29" s="29">
        <f t="shared" si="1"/>
        <v>0</v>
      </c>
      <c r="I29" s="3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0"/>
      <c r="V29" s="30"/>
      <c r="Z29" s="4"/>
      <c r="AA29" s="43"/>
    </row>
    <row r="30" spans="3:27" ht="12" hidden="1" x14ac:dyDescent="0.25">
      <c r="C30" s="20" t="s">
        <v>5</v>
      </c>
      <c r="D30" s="34"/>
      <c r="E30" s="28"/>
      <c r="F30" s="28"/>
      <c r="G30" s="28"/>
      <c r="H30" s="29">
        <f t="shared" si="1"/>
        <v>0</v>
      </c>
      <c r="I30" s="36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0"/>
      <c r="V30" s="30"/>
      <c r="Z30" s="4"/>
      <c r="AA30" s="43"/>
    </row>
    <row r="31" spans="3:27" ht="12" hidden="1" x14ac:dyDescent="0.25">
      <c r="C31" s="9" t="s">
        <v>12</v>
      </c>
      <c r="D31" s="34"/>
      <c r="E31" s="28"/>
      <c r="F31" s="28"/>
      <c r="G31" s="28"/>
      <c r="H31" s="29">
        <f t="shared" si="1"/>
        <v>0</v>
      </c>
      <c r="I31" s="36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>
        <f>SUM(D31:U31)</f>
        <v>0</v>
      </c>
      <c r="Z31" s="4"/>
      <c r="AA31" s="43"/>
    </row>
    <row r="32" spans="3:27" ht="12" hidden="1" x14ac:dyDescent="0.25">
      <c r="C32" s="9" t="s">
        <v>20</v>
      </c>
      <c r="D32" s="34"/>
      <c r="E32" s="28"/>
      <c r="F32" s="28"/>
      <c r="G32" s="28"/>
      <c r="H32" s="29">
        <f t="shared" si="1"/>
        <v>0</v>
      </c>
      <c r="I32" s="3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>
        <f>SUM(D32:U32)</f>
        <v>0</v>
      </c>
      <c r="Z32" s="4"/>
      <c r="AA32" s="43"/>
    </row>
    <row r="33" spans="3:27" ht="12" hidden="1" x14ac:dyDescent="0.25">
      <c r="C33" s="9" t="s">
        <v>25</v>
      </c>
      <c r="D33" s="31"/>
      <c r="E33" s="32"/>
      <c r="F33" s="32"/>
      <c r="G33" s="32"/>
      <c r="H33" s="29">
        <f t="shared" si="1"/>
        <v>0</v>
      </c>
      <c r="I33" s="37"/>
      <c r="J33" s="32"/>
      <c r="K33" s="32"/>
      <c r="L33" s="32"/>
      <c r="M33" s="32"/>
      <c r="N33" s="32"/>
      <c r="O33" s="30"/>
      <c r="P33" s="30"/>
      <c r="Q33" s="30"/>
      <c r="R33" s="30"/>
      <c r="S33" s="30"/>
      <c r="T33" s="30"/>
      <c r="U33" s="28"/>
      <c r="V33" s="32">
        <f>SUM(D33:U33)</f>
        <v>0</v>
      </c>
      <c r="Z33" s="4"/>
      <c r="AA33" s="43"/>
    </row>
    <row r="34" spans="3:27" ht="12" hidden="1" x14ac:dyDescent="0.25">
      <c r="C34" s="3"/>
      <c r="D34" s="34">
        <f>SUM(D33)</f>
        <v>0</v>
      </c>
      <c r="E34" s="34">
        <f>SUM(E32:E33)</f>
        <v>0</v>
      </c>
      <c r="F34" s="34">
        <f>SUM(F32:F33)</f>
        <v>0</v>
      </c>
      <c r="G34" s="34">
        <f>SUM(G32:G33)</f>
        <v>0</v>
      </c>
      <c r="H34" s="29">
        <f t="shared" si="1"/>
        <v>0</v>
      </c>
      <c r="I34" s="36">
        <f>SUM(I31:I33)</f>
        <v>0</v>
      </c>
      <c r="J34" s="28">
        <f>SUM(J33)</f>
        <v>0</v>
      </c>
      <c r="K34" s="28">
        <f>SUM(K32:K33)</f>
        <v>0</v>
      </c>
      <c r="L34" s="28"/>
      <c r="M34" s="28"/>
      <c r="N34" s="28"/>
      <c r="O34" s="28"/>
      <c r="P34" s="28"/>
      <c r="Q34" s="28"/>
      <c r="R34" s="28"/>
      <c r="S34" s="28"/>
      <c r="T34" s="28"/>
      <c r="U34" s="30"/>
      <c r="V34" s="30">
        <f>SUM(V30:V33)</f>
        <v>0</v>
      </c>
      <c r="Z34" s="4"/>
      <c r="AA34" s="43"/>
    </row>
    <row r="35" spans="3:27" ht="12" hidden="1" x14ac:dyDescent="0.25">
      <c r="C35" s="20" t="s">
        <v>4</v>
      </c>
      <c r="D35" s="34"/>
      <c r="E35" s="28"/>
      <c r="F35" s="28"/>
      <c r="G35" s="28"/>
      <c r="H35" s="29">
        <f t="shared" si="1"/>
        <v>0</v>
      </c>
      <c r="I35" s="36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0"/>
      <c r="V35" s="30"/>
      <c r="Z35" s="4"/>
      <c r="AA35" s="43"/>
    </row>
    <row r="36" spans="3:27" ht="12" hidden="1" x14ac:dyDescent="0.25">
      <c r="C36" s="3" t="s">
        <v>16</v>
      </c>
      <c r="D36" s="34"/>
      <c r="E36" s="28"/>
      <c r="F36" s="28"/>
      <c r="G36" s="28"/>
      <c r="H36" s="29">
        <f t="shared" si="1"/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0"/>
      <c r="V36" s="28">
        <f>SUM(D36:U36)</f>
        <v>0</v>
      </c>
      <c r="Z36" s="4"/>
      <c r="AA36" s="43"/>
    </row>
    <row r="37" spans="3:27" ht="12" hidden="1" x14ac:dyDescent="0.25">
      <c r="C37" s="3" t="s">
        <v>15</v>
      </c>
      <c r="D37" s="31"/>
      <c r="E37" s="32"/>
      <c r="F37" s="32"/>
      <c r="G37" s="32"/>
      <c r="H37" s="29">
        <f t="shared" si="1"/>
        <v>0</v>
      </c>
      <c r="I37" s="32"/>
      <c r="J37" s="32"/>
      <c r="K37" s="32"/>
      <c r="L37" s="32"/>
      <c r="M37" s="32"/>
      <c r="N37" s="32"/>
      <c r="O37" s="30"/>
      <c r="P37" s="30"/>
      <c r="Q37" s="30"/>
      <c r="R37" s="30"/>
      <c r="S37" s="30"/>
      <c r="T37" s="30"/>
      <c r="U37" s="30"/>
      <c r="V37" s="32">
        <f>SUM(D37:U37)</f>
        <v>0</v>
      </c>
      <c r="Z37" s="4"/>
      <c r="AA37" s="43"/>
    </row>
    <row r="38" spans="3:27" ht="12" hidden="1" x14ac:dyDescent="0.25">
      <c r="C38" s="3"/>
      <c r="D38" s="33"/>
      <c r="E38" s="30"/>
      <c r="F38" s="30"/>
      <c r="G38" s="30"/>
      <c r="H38" s="29">
        <f t="shared" si="1"/>
        <v>0</v>
      </c>
      <c r="I38" s="30"/>
      <c r="J38" s="30">
        <f>SUM(J36:J37)</f>
        <v>0</v>
      </c>
      <c r="K38" s="30"/>
      <c r="L38" s="30">
        <f>SUM(L36:L37)</f>
        <v>0</v>
      </c>
      <c r="M38" s="30"/>
      <c r="N38" s="30"/>
      <c r="O38" s="30"/>
      <c r="P38" s="30"/>
      <c r="Q38" s="30"/>
      <c r="R38" s="30"/>
      <c r="S38" s="30"/>
      <c r="T38" s="30"/>
      <c r="U38" s="30"/>
      <c r="V38" s="30">
        <f>SUM(V36:V37)</f>
        <v>0</v>
      </c>
      <c r="Z38" s="4"/>
      <c r="AA38" s="43"/>
    </row>
    <row r="39" spans="3:27" ht="12" x14ac:dyDescent="0.25">
      <c r="C39" s="20" t="s">
        <v>4</v>
      </c>
      <c r="D39" s="33"/>
      <c r="E39" s="30"/>
      <c r="F39" s="30"/>
      <c r="G39" s="30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Z39" s="4"/>
      <c r="AA39" s="43"/>
    </row>
    <row r="40" spans="3:27" ht="12" x14ac:dyDescent="0.25">
      <c r="C40" s="4" t="s">
        <v>64</v>
      </c>
      <c r="D40" s="33"/>
      <c r="E40" s="30"/>
      <c r="F40" s="30"/>
      <c r="G40" s="30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>
        <f>SUM(D40:U40)</f>
        <v>0</v>
      </c>
      <c r="Z40" s="4"/>
      <c r="AA40" s="43"/>
    </row>
    <row r="41" spans="3:27" ht="12" x14ac:dyDescent="0.25">
      <c r="C41" s="3" t="s">
        <v>56</v>
      </c>
      <c r="D41" s="31"/>
      <c r="E41" s="32"/>
      <c r="F41" s="32"/>
      <c r="G41" s="32"/>
      <c r="H41" s="35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-79906.73</v>
      </c>
      <c r="T41" s="32"/>
      <c r="U41" s="30"/>
      <c r="V41" s="32">
        <f>SUM(D41:U41)</f>
        <v>-79906.73</v>
      </c>
      <c r="AA41" s="41"/>
    </row>
    <row r="42" spans="3:27" ht="11.4" x14ac:dyDescent="0.2">
      <c r="C42" s="3"/>
      <c r="D42" s="33">
        <f>SUM(D41)</f>
        <v>0</v>
      </c>
      <c r="E42" s="30"/>
      <c r="F42" s="30"/>
      <c r="G42" s="30"/>
      <c r="H42" s="33">
        <f t="shared" ref="H42:M42" si="3">SUM(H41)</f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0">
        <f>SUM(N41:N41)</f>
        <v>0</v>
      </c>
      <c r="O42" s="30">
        <f>SUM(O41)</f>
        <v>0</v>
      </c>
      <c r="P42" s="33">
        <f>SUM(P41)</f>
        <v>0</v>
      </c>
      <c r="Q42" s="33">
        <f>SUM(Q41)</f>
        <v>0</v>
      </c>
      <c r="R42" s="33">
        <f>SUM(R40:R41)</f>
        <v>0</v>
      </c>
      <c r="S42" s="33">
        <f>SUM(S40:S41)</f>
        <v>-79906.73</v>
      </c>
      <c r="T42" s="33"/>
      <c r="U42" s="30"/>
      <c r="V42" s="30">
        <f>SUM(V40:V41)</f>
        <v>-79906.73</v>
      </c>
      <c r="AA42" s="41"/>
    </row>
    <row r="43" spans="3:27" ht="12" x14ac:dyDescent="0.25">
      <c r="C43" s="20" t="s">
        <v>5</v>
      </c>
      <c r="D43" s="33"/>
      <c r="E43" s="30"/>
      <c r="F43" s="30"/>
      <c r="G43" s="30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AA43" s="41"/>
    </row>
    <row r="44" spans="3:27" ht="12" x14ac:dyDescent="0.25">
      <c r="C44" s="3" t="s">
        <v>63</v>
      </c>
      <c r="D44" s="31"/>
      <c r="E44" s="32"/>
      <c r="F44" s="32"/>
      <c r="G44" s="30"/>
      <c r="H44" s="35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0"/>
      <c r="V44" s="32">
        <f>SUM(D44:U44)</f>
        <v>0</v>
      </c>
      <c r="AA44" s="41"/>
    </row>
    <row r="45" spans="3:27" ht="12" x14ac:dyDescent="0.25">
      <c r="C45" s="3"/>
      <c r="D45" s="33"/>
      <c r="E45" s="30"/>
      <c r="F45" s="30"/>
      <c r="G45" s="30"/>
      <c r="H45" s="29"/>
      <c r="I45" s="30"/>
      <c r="J45" s="30"/>
      <c r="K45" s="30">
        <f>SUM(K44)</f>
        <v>0</v>
      </c>
      <c r="L45" s="30"/>
      <c r="M45" s="30"/>
      <c r="N45" s="30">
        <f>SUM(N44)</f>
        <v>0</v>
      </c>
      <c r="O45" s="30"/>
      <c r="P45" s="30"/>
      <c r="Q45" s="30"/>
      <c r="R45" s="30"/>
      <c r="S45" s="30"/>
      <c r="T45" s="30"/>
      <c r="U45" s="30"/>
      <c r="V45" s="30">
        <f>SUM(V44)</f>
        <v>0</v>
      </c>
      <c r="AA45" s="41"/>
    </row>
    <row r="46" spans="3:27" ht="12" x14ac:dyDescent="0.25">
      <c r="C46" s="14" t="s">
        <v>14</v>
      </c>
      <c r="D46" s="34"/>
      <c r="E46" s="28"/>
      <c r="F46" s="28"/>
      <c r="G46" s="28"/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0"/>
      <c r="V46" s="30"/>
      <c r="AA46" s="41"/>
    </row>
    <row r="47" spans="3:27" ht="12" hidden="1" x14ac:dyDescent="0.25">
      <c r="C47" s="4" t="s">
        <v>28</v>
      </c>
      <c r="D47" s="34"/>
      <c r="E47" s="28"/>
      <c r="F47" s="28"/>
      <c r="G47" s="28"/>
      <c r="H47" s="29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0"/>
      <c r="V47" s="30">
        <f>SUM(D47:U47)</f>
        <v>0</v>
      </c>
      <c r="AA47" s="41"/>
    </row>
    <row r="48" spans="3:27" ht="12" x14ac:dyDescent="0.25">
      <c r="C48" s="4" t="s">
        <v>32</v>
      </c>
      <c r="D48" s="31"/>
      <c r="E48" s="32"/>
      <c r="F48" s="32"/>
      <c r="G48" s="32"/>
      <c r="H48" s="35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0"/>
      <c r="V48" s="32">
        <f>SUM(D48:U48)</f>
        <v>0</v>
      </c>
      <c r="AA48" s="41"/>
    </row>
    <row r="49" spans="2:27" ht="12" hidden="1" x14ac:dyDescent="0.25">
      <c r="C49" s="4" t="s">
        <v>41</v>
      </c>
      <c r="D49" s="34"/>
      <c r="E49" s="28"/>
      <c r="F49" s="28"/>
      <c r="G49" s="28"/>
      <c r="H49" s="29">
        <f>+G49+F49+E49</f>
        <v>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0"/>
      <c r="V49" s="30">
        <f>SUM(D49:U49)</f>
        <v>0</v>
      </c>
      <c r="AA49" s="41"/>
    </row>
    <row r="50" spans="2:27" ht="12" hidden="1" x14ac:dyDescent="0.25">
      <c r="C50" s="3" t="s">
        <v>16</v>
      </c>
      <c r="D50" s="34"/>
      <c r="E50" s="28"/>
      <c r="F50" s="28"/>
      <c r="G50" s="28"/>
      <c r="H50" s="29">
        <f>+G50+F50+E50</f>
        <v>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0"/>
      <c r="V50" s="30">
        <f>SUM(D50:U50)</f>
        <v>0</v>
      </c>
      <c r="AA50" s="41"/>
    </row>
    <row r="51" spans="2:27" ht="12" x14ac:dyDescent="0.25">
      <c r="D51" s="34"/>
      <c r="E51" s="28"/>
      <c r="F51" s="28">
        <f>SUM(F47:F50)</f>
        <v>0</v>
      </c>
      <c r="G51" s="28">
        <f>SUM(G47:G50)</f>
        <v>0</v>
      </c>
      <c r="H51" s="29">
        <f>+G51+F51+E51</f>
        <v>0</v>
      </c>
      <c r="I51" s="28">
        <f>SUM(I47:I50)</f>
        <v>0</v>
      </c>
      <c r="J51" s="28">
        <f>SUM(J47:J50)</f>
        <v>0</v>
      </c>
      <c r="K51" s="28">
        <f>SUM(K46:K50)</f>
        <v>0</v>
      </c>
      <c r="L51" s="28">
        <f>SUM(L46:L50)</f>
        <v>0</v>
      </c>
      <c r="M51" s="28">
        <f>SUM(M48:M50)</f>
        <v>0</v>
      </c>
      <c r="N51" s="28"/>
      <c r="O51" s="28"/>
      <c r="P51" s="28"/>
      <c r="Q51" s="28"/>
      <c r="R51" s="28"/>
      <c r="S51" s="28"/>
      <c r="T51" s="28"/>
      <c r="U51" s="30"/>
      <c r="V51" s="30">
        <f>SUM(V47:V50)</f>
        <v>0</v>
      </c>
      <c r="AA51" s="41"/>
    </row>
    <row r="52" spans="2:27" ht="12" x14ac:dyDescent="0.25">
      <c r="D52" s="34"/>
      <c r="E52" s="28"/>
      <c r="F52" s="28"/>
      <c r="G52" s="28"/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0"/>
      <c r="V52" s="30"/>
      <c r="AA52" s="41"/>
    </row>
    <row r="53" spans="2:27" ht="12" x14ac:dyDescent="0.25">
      <c r="C53" s="14" t="s">
        <v>50</v>
      </c>
      <c r="D53" s="33"/>
      <c r="E53" s="30"/>
      <c r="F53" s="30"/>
      <c r="G53" s="30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AA53" s="41"/>
    </row>
    <row r="54" spans="2:27" s="18" customFormat="1" ht="12" x14ac:dyDescent="0.25">
      <c r="C54" s="22" t="s">
        <v>51</v>
      </c>
      <c r="D54" s="31"/>
      <c r="E54" s="32"/>
      <c r="F54" s="32"/>
      <c r="G54" s="32"/>
      <c r="H54" s="35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>
        <v>3091062</v>
      </c>
      <c r="U54" s="28"/>
      <c r="V54" s="32">
        <f>SUM(D54:U54)</f>
        <v>3091062</v>
      </c>
      <c r="AA54" s="42"/>
    </row>
    <row r="55" spans="2:27" ht="12" x14ac:dyDescent="0.25">
      <c r="C55" s="4" t="s">
        <v>2</v>
      </c>
      <c r="D55" s="34"/>
      <c r="E55" s="28"/>
      <c r="F55" s="28"/>
      <c r="G55" s="28">
        <f t="shared" ref="G55:M55" si="4">SUM(G54)</f>
        <v>0</v>
      </c>
      <c r="H55" s="29">
        <f>+G55+F55+E55</f>
        <v>0</v>
      </c>
      <c r="I55" s="28">
        <f t="shared" si="4"/>
        <v>0</v>
      </c>
      <c r="J55" s="28">
        <f t="shared" si="4"/>
        <v>0</v>
      </c>
      <c r="K55" s="28">
        <f t="shared" si="4"/>
        <v>0</v>
      </c>
      <c r="L55" s="28">
        <f t="shared" si="4"/>
        <v>0</v>
      </c>
      <c r="M55" s="28">
        <f t="shared" si="4"/>
        <v>0</v>
      </c>
      <c r="N55" s="28">
        <f t="shared" ref="N55:S55" si="5">SUM(N54)</f>
        <v>0</v>
      </c>
      <c r="O55" s="28">
        <f t="shared" si="5"/>
        <v>0</v>
      </c>
      <c r="P55" s="28">
        <f t="shared" si="5"/>
        <v>0</v>
      </c>
      <c r="Q55" s="28">
        <f t="shared" si="5"/>
        <v>0</v>
      </c>
      <c r="R55" s="28">
        <f t="shared" si="5"/>
        <v>0</v>
      </c>
      <c r="S55" s="28">
        <f t="shared" si="5"/>
        <v>0</v>
      </c>
      <c r="T55" s="28">
        <f>SUM(T54)</f>
        <v>3091062</v>
      </c>
      <c r="U55" s="30"/>
      <c r="V55" s="28">
        <f>SUM(V53:V54)</f>
        <v>3091062</v>
      </c>
      <c r="AA55" s="41"/>
    </row>
    <row r="56" spans="2:27" ht="12" x14ac:dyDescent="0.25">
      <c r="C56" s="14"/>
      <c r="D56" s="33"/>
      <c r="E56" s="30"/>
      <c r="F56" s="30"/>
      <c r="G56" s="30"/>
      <c r="H56" s="29"/>
      <c r="I56" s="30"/>
      <c r="J56" s="30"/>
      <c r="K56" s="30"/>
      <c r="L56" s="30"/>
      <c r="M56" s="30"/>
      <c r="N56" s="30"/>
      <c r="O56" s="30" t="s">
        <v>57</v>
      </c>
      <c r="P56" s="30"/>
      <c r="Q56" s="30"/>
      <c r="R56" s="30"/>
      <c r="S56" s="30"/>
      <c r="T56" s="30"/>
      <c r="U56" s="30"/>
      <c r="V56" s="30"/>
      <c r="AA56" s="41"/>
    </row>
    <row r="57" spans="2:27" ht="12" x14ac:dyDescent="0.25">
      <c r="B57" s="13" t="s">
        <v>66</v>
      </c>
      <c r="D57" s="34"/>
      <c r="E57" s="28"/>
      <c r="F57" s="28"/>
      <c r="G57" s="28"/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0"/>
      <c r="V57" s="28"/>
      <c r="AA57" s="41"/>
    </row>
    <row r="58" spans="2:27" ht="13.2" x14ac:dyDescent="0.35">
      <c r="B58" s="13"/>
      <c r="C58" s="20" t="s">
        <v>4</v>
      </c>
      <c r="D58" s="34"/>
      <c r="E58" s="28"/>
      <c r="F58" s="28"/>
      <c r="G58" s="28"/>
      <c r="H58" s="29"/>
      <c r="I58" s="28"/>
      <c r="J58" s="28"/>
      <c r="K58" s="28"/>
      <c r="L58" s="28"/>
      <c r="M58" s="30"/>
      <c r="N58" s="28"/>
      <c r="O58" s="28"/>
      <c r="P58" s="40"/>
      <c r="Q58" s="40"/>
      <c r="R58" s="40"/>
      <c r="S58" s="40"/>
      <c r="T58" s="40"/>
      <c r="U58" s="30"/>
      <c r="V58" s="28"/>
      <c r="AA58" s="41"/>
    </row>
    <row r="59" spans="2:27" ht="12" hidden="1" x14ac:dyDescent="0.25">
      <c r="B59" s="13"/>
      <c r="C59" s="4" t="s">
        <v>17</v>
      </c>
      <c r="D59" s="33"/>
      <c r="E59" s="30"/>
      <c r="F59" s="30"/>
      <c r="G59" s="30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>
        <f>SUM(D59:U59)</f>
        <v>0</v>
      </c>
      <c r="AA59" s="41"/>
    </row>
    <row r="60" spans="2:27" ht="12" hidden="1" x14ac:dyDescent="0.25">
      <c r="C60" s="9" t="s">
        <v>42</v>
      </c>
      <c r="D60" s="34"/>
      <c r="E60" s="28"/>
      <c r="F60" s="28"/>
      <c r="G60" s="28"/>
      <c r="H60" s="29"/>
      <c r="I60" s="36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>
        <f>SUM(D60:U60)</f>
        <v>0</v>
      </c>
      <c r="AA60" s="41"/>
    </row>
    <row r="61" spans="2:27" ht="12" hidden="1" x14ac:dyDescent="0.25">
      <c r="B61" s="13"/>
      <c r="C61" s="4" t="s">
        <v>39</v>
      </c>
      <c r="D61" s="31"/>
      <c r="E61" s="32"/>
      <c r="F61" s="32"/>
      <c r="G61" s="32"/>
      <c r="H61" s="29"/>
      <c r="I61" s="32"/>
      <c r="J61" s="32"/>
      <c r="K61" s="32"/>
      <c r="L61" s="32"/>
      <c r="M61" s="30"/>
      <c r="N61" s="32"/>
      <c r="O61" s="32"/>
      <c r="P61" s="30"/>
      <c r="Q61" s="30"/>
      <c r="R61" s="30"/>
      <c r="S61" s="30"/>
      <c r="T61" s="30"/>
      <c r="U61" s="32"/>
      <c r="V61" s="30">
        <f>SUM(D61:U61)</f>
        <v>0</v>
      </c>
      <c r="AA61" s="41"/>
    </row>
    <row r="62" spans="2:27" ht="12" x14ac:dyDescent="0.25">
      <c r="B62" s="13"/>
      <c r="C62" s="4" t="s">
        <v>55</v>
      </c>
      <c r="D62" s="31"/>
      <c r="E62" s="32"/>
      <c r="F62" s="32"/>
      <c r="G62" s="32"/>
      <c r="H62" s="35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0"/>
      <c r="V62" s="32">
        <f>SUM(D62:U62)</f>
        <v>0</v>
      </c>
      <c r="AA62" s="41"/>
    </row>
    <row r="63" spans="2:27" ht="12" x14ac:dyDescent="0.25">
      <c r="C63" s="13"/>
      <c r="D63" s="34"/>
      <c r="E63" s="34"/>
      <c r="F63" s="34"/>
      <c r="G63" s="34"/>
      <c r="H63" s="29"/>
      <c r="I63" s="28"/>
      <c r="J63" s="28"/>
      <c r="K63" s="28"/>
      <c r="L63" s="28"/>
      <c r="M63" s="28">
        <f>SUM(M62)</f>
        <v>0</v>
      </c>
      <c r="N63" s="28">
        <f>SUM(N62)</f>
        <v>0</v>
      </c>
      <c r="O63" s="28">
        <f>SUM(O62)</f>
        <v>0</v>
      </c>
      <c r="P63" s="28">
        <f>SUM(P62)</f>
        <v>0</v>
      </c>
      <c r="Q63" s="30">
        <f>SUM(Q62)</f>
        <v>0</v>
      </c>
      <c r="R63" s="30"/>
      <c r="S63" s="30"/>
      <c r="T63" s="30"/>
      <c r="U63" s="30"/>
      <c r="V63" s="28">
        <f>SUM(V61:V62)</f>
        <v>0</v>
      </c>
      <c r="AA63" s="41"/>
    </row>
    <row r="64" spans="2:27" ht="12" x14ac:dyDescent="0.25">
      <c r="B64" s="15"/>
      <c r="C64" s="20" t="s">
        <v>5</v>
      </c>
      <c r="D64" s="34"/>
      <c r="E64" s="28"/>
      <c r="F64" s="28"/>
      <c r="G64" s="28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0"/>
      <c r="V64" s="28"/>
      <c r="AA64" s="41"/>
    </row>
    <row r="65" spans="2:27" ht="12" hidden="1" x14ac:dyDescent="0.25">
      <c r="B65" s="15"/>
      <c r="C65" s="9" t="s">
        <v>21</v>
      </c>
      <c r="D65" s="34"/>
      <c r="E65" s="28"/>
      <c r="F65" s="28"/>
      <c r="G65" s="28"/>
      <c r="H65" s="29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0"/>
      <c r="V65" s="28">
        <f t="shared" ref="V65:V74" si="6">SUM(D65:U65)</f>
        <v>0</v>
      </c>
      <c r="AA65" s="41"/>
    </row>
    <row r="66" spans="2:27" ht="12" hidden="1" x14ac:dyDescent="0.25">
      <c r="B66" s="15"/>
      <c r="C66" s="9" t="s">
        <v>22</v>
      </c>
      <c r="D66" s="34"/>
      <c r="E66" s="28"/>
      <c r="F66" s="28"/>
      <c r="G66" s="28"/>
      <c r="H66" s="29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0"/>
      <c r="V66" s="28">
        <f t="shared" si="6"/>
        <v>0</v>
      </c>
      <c r="AA66" s="41"/>
    </row>
    <row r="67" spans="2:27" ht="12" hidden="1" x14ac:dyDescent="0.25">
      <c r="B67" s="15"/>
      <c r="C67" s="9" t="s">
        <v>36</v>
      </c>
      <c r="D67" s="34"/>
      <c r="E67" s="28"/>
      <c r="F67" s="28"/>
      <c r="G67" s="28"/>
      <c r="H67" s="29"/>
      <c r="I67" s="36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0"/>
      <c r="V67" s="28">
        <f t="shared" si="6"/>
        <v>0</v>
      </c>
      <c r="AA67" s="41"/>
    </row>
    <row r="68" spans="2:27" ht="12" hidden="1" x14ac:dyDescent="0.25">
      <c r="B68" s="15"/>
      <c r="C68" s="9" t="s">
        <v>31</v>
      </c>
      <c r="D68" s="34"/>
      <c r="E68" s="30"/>
      <c r="F68" s="30"/>
      <c r="G68" s="30"/>
      <c r="H68" s="29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0"/>
      <c r="V68" s="28">
        <f t="shared" si="6"/>
        <v>0</v>
      </c>
      <c r="AA68" s="41"/>
    </row>
    <row r="69" spans="2:27" ht="12" hidden="1" x14ac:dyDescent="0.25">
      <c r="B69" s="15"/>
      <c r="C69" s="9" t="s">
        <v>30</v>
      </c>
      <c r="D69" s="34"/>
      <c r="E69" s="28"/>
      <c r="F69" s="28"/>
      <c r="G69" s="28"/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0"/>
      <c r="V69" s="28">
        <f t="shared" si="6"/>
        <v>0</v>
      </c>
      <c r="AA69" s="41"/>
    </row>
    <row r="70" spans="2:27" ht="12" hidden="1" x14ac:dyDescent="0.25">
      <c r="B70" s="15"/>
      <c r="C70" s="9" t="s">
        <v>46</v>
      </c>
      <c r="D70" s="34"/>
      <c r="E70" s="28"/>
      <c r="F70" s="28"/>
      <c r="G70" s="28"/>
      <c r="H70" s="29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0"/>
      <c r="V70" s="28">
        <f t="shared" si="6"/>
        <v>0</v>
      </c>
      <c r="AA70" s="41"/>
    </row>
    <row r="71" spans="2:27" ht="12" hidden="1" x14ac:dyDescent="0.25">
      <c r="B71" s="15"/>
      <c r="C71" s="4" t="s">
        <v>45</v>
      </c>
      <c r="D71" s="34"/>
      <c r="E71" s="28"/>
      <c r="F71" s="28"/>
      <c r="G71" s="28"/>
      <c r="H71" s="29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0"/>
      <c r="V71" s="28">
        <f t="shared" si="6"/>
        <v>0</v>
      </c>
      <c r="AA71" s="41"/>
    </row>
    <row r="72" spans="2:27" ht="12" hidden="1" x14ac:dyDescent="0.25">
      <c r="B72" s="15"/>
      <c r="C72" s="9" t="s">
        <v>27</v>
      </c>
      <c r="D72" s="34"/>
      <c r="E72" s="28"/>
      <c r="F72" s="28"/>
      <c r="G72" s="28"/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0"/>
      <c r="V72" s="28">
        <f t="shared" si="6"/>
        <v>0</v>
      </c>
      <c r="AA72" s="41"/>
    </row>
    <row r="73" spans="2:27" ht="12" hidden="1" x14ac:dyDescent="0.25">
      <c r="B73" s="15"/>
      <c r="C73" s="9" t="s">
        <v>37</v>
      </c>
      <c r="D73" s="34"/>
      <c r="E73" s="28"/>
      <c r="F73" s="28"/>
      <c r="G73" s="28"/>
      <c r="H73" s="29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0"/>
      <c r="V73" s="28">
        <f t="shared" si="6"/>
        <v>0</v>
      </c>
      <c r="AA73" s="41"/>
    </row>
    <row r="74" spans="2:27" ht="12" x14ac:dyDescent="0.25">
      <c r="B74" s="15"/>
      <c r="C74" s="4" t="s">
        <v>55</v>
      </c>
      <c r="D74" s="32"/>
      <c r="E74" s="32"/>
      <c r="F74" s="32"/>
      <c r="G74" s="32"/>
      <c r="H74" s="35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0"/>
      <c r="V74" s="32">
        <f t="shared" si="6"/>
        <v>0</v>
      </c>
      <c r="AA74" s="41"/>
    </row>
    <row r="75" spans="2:27" ht="12" x14ac:dyDescent="0.25">
      <c r="C75" s="4" t="s">
        <v>2</v>
      </c>
      <c r="D75" s="28"/>
      <c r="E75" s="28">
        <f>SUM(E68:E74)</f>
        <v>0</v>
      </c>
      <c r="F75" s="28">
        <f>SUM(F68:F74)</f>
        <v>0</v>
      </c>
      <c r="G75" s="28">
        <f>SUM(G68:G74)</f>
        <v>0</v>
      </c>
      <c r="H75" s="29">
        <f>+G75+F75+E75</f>
        <v>0</v>
      </c>
      <c r="I75" s="28">
        <f>SUM(I66:I74)</f>
        <v>0</v>
      </c>
      <c r="J75" s="28">
        <f>SUM(J67:J74)</f>
        <v>0</v>
      </c>
      <c r="K75" s="28">
        <f>SUM(K71:K74)</f>
        <v>0</v>
      </c>
      <c r="L75" s="28">
        <f>SUM(L71:L74)</f>
        <v>0</v>
      </c>
      <c r="M75" s="28">
        <f>SUM(M71:M74)</f>
        <v>0</v>
      </c>
      <c r="N75" s="28"/>
      <c r="O75" s="28">
        <f>SUM(O74)</f>
        <v>0</v>
      </c>
      <c r="P75" s="28">
        <f>SUM(P74)</f>
        <v>0</v>
      </c>
      <c r="Q75" s="28"/>
      <c r="R75" s="28"/>
      <c r="S75" s="28"/>
      <c r="T75" s="28"/>
      <c r="U75" s="30"/>
      <c r="V75" s="30">
        <f>SUM(V65:V74)</f>
        <v>0</v>
      </c>
      <c r="AA75" s="41"/>
    </row>
    <row r="76" spans="2:27" ht="12" x14ac:dyDescent="0.25">
      <c r="C76" s="14" t="s">
        <v>14</v>
      </c>
      <c r="D76" s="28"/>
      <c r="E76" s="28"/>
      <c r="F76" s="28"/>
      <c r="G76" s="28"/>
      <c r="H76" s="29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0"/>
      <c r="V76" s="30"/>
      <c r="AA76" s="41"/>
    </row>
    <row r="77" spans="2:27" ht="12" x14ac:dyDescent="0.25">
      <c r="C77" s="4" t="s">
        <v>61</v>
      </c>
      <c r="D77" s="28"/>
      <c r="E77" s="28"/>
      <c r="F77" s="28"/>
      <c r="G77" s="28"/>
      <c r="H77" s="29"/>
      <c r="I77" s="28"/>
      <c r="J77" s="28"/>
      <c r="K77" s="28"/>
      <c r="L77" s="28"/>
      <c r="M77" s="28"/>
      <c r="N77" s="28"/>
      <c r="O77" s="28"/>
      <c r="P77" s="30"/>
      <c r="Q77" s="28"/>
      <c r="R77" s="28"/>
      <c r="S77" s="28"/>
      <c r="T77" s="28"/>
      <c r="U77" s="30"/>
      <c r="V77" s="30">
        <f>SUM(D77:U77)</f>
        <v>0</v>
      </c>
      <c r="AA77" s="41"/>
    </row>
    <row r="78" spans="2:27" ht="12" x14ac:dyDescent="0.25">
      <c r="C78" s="9" t="s">
        <v>52</v>
      </c>
      <c r="D78" s="32"/>
      <c r="E78" s="32"/>
      <c r="F78" s="32"/>
      <c r="G78" s="28"/>
      <c r="H78" s="35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-237741</v>
      </c>
      <c r="T78" s="32"/>
      <c r="U78" s="30"/>
      <c r="V78" s="32">
        <f>SUM(D78:U78)</f>
        <v>-237741</v>
      </c>
      <c r="AA78" s="41"/>
    </row>
    <row r="79" spans="2:27" ht="12" x14ac:dyDescent="0.25">
      <c r="D79" s="28"/>
      <c r="E79" s="28"/>
      <c r="F79" s="28"/>
      <c r="G79" s="28"/>
      <c r="H79" s="29"/>
      <c r="I79" s="28"/>
      <c r="J79" s="28"/>
      <c r="K79" s="28"/>
      <c r="L79" s="28"/>
      <c r="M79" s="28"/>
      <c r="N79" s="28"/>
      <c r="O79" s="28">
        <f>SUM(O78)</f>
        <v>0</v>
      </c>
      <c r="P79" s="28">
        <f>SUM(P77:P78)</f>
        <v>0</v>
      </c>
      <c r="Q79" s="28">
        <f>SUM(Q77:Q78)</f>
        <v>0</v>
      </c>
      <c r="R79" s="28">
        <f>SUM(R77:R78)</f>
        <v>0</v>
      </c>
      <c r="S79" s="28">
        <f>SUM(S77:S78)</f>
        <v>-237741</v>
      </c>
      <c r="T79" s="28"/>
      <c r="U79" s="30"/>
      <c r="V79" s="30">
        <f>SUM(V77:V78)</f>
        <v>-237741</v>
      </c>
      <c r="AA79" s="41"/>
    </row>
    <row r="80" spans="2:27" ht="13.2" x14ac:dyDescent="0.25">
      <c r="D80" s="4"/>
      <c r="E80" s="4"/>
      <c r="F80" s="4"/>
      <c r="G80" s="4"/>
      <c r="H80" s="7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V80" s="4"/>
      <c r="AA80" s="41"/>
    </row>
    <row r="81" spans="1:27" ht="19.5" customHeight="1" thickBot="1" x14ac:dyDescent="0.3">
      <c r="A81" s="12" t="s">
        <v>6</v>
      </c>
      <c r="D81" s="38">
        <f>+D12+D28+D55+D75+D34+D38+D51+D63+D15</f>
        <v>-422.1</v>
      </c>
      <c r="E81" s="38">
        <f>+E12+E28+E55+E75+E34+E38+E51+E63+E15</f>
        <v>0</v>
      </c>
      <c r="F81" s="38">
        <f>+F12+F28+F55+F75+F34+F38+F51+F63+F15</f>
        <v>0</v>
      </c>
      <c r="G81" s="38">
        <f>+G12+G28+G55+G75+G34+G38+G51+G63+G15</f>
        <v>0</v>
      </c>
      <c r="H81" s="27">
        <f>+H12+H15+H28+H51+H55+H75</f>
        <v>0</v>
      </c>
      <c r="I81" s="27">
        <f>+I12+I15+I28+I51+I55+I75</f>
        <v>0</v>
      </c>
      <c r="J81" s="38">
        <f>+J12+J28+J55+J75+J34+J38+J51+J63+J15</f>
        <v>0</v>
      </c>
      <c r="K81" s="38">
        <f>+K12+K28+K55+K75+K34+K38+K51+K63+K15+K45</f>
        <v>0</v>
      </c>
      <c r="L81" s="38">
        <f>+L12+L28+L55+L75+L34+L38+L51+L63+L15</f>
        <v>0</v>
      </c>
      <c r="M81" s="38">
        <f>+M12+M28+M55+M75+M34+M38+M51+M63+M15</f>
        <v>65100</v>
      </c>
      <c r="N81" s="38">
        <f>+N12+N28+N75+N34+N42+N45+N51+N55+N63+N15</f>
        <v>0</v>
      </c>
      <c r="O81" s="38">
        <f>+O12+O28+O75+O34+O42+O45+O51+O55+O63+O15+O79</f>
        <v>0</v>
      </c>
      <c r="P81" s="38">
        <f>+P12+P28+P75+P42+P45+P51+P55+P63+P15+P79</f>
        <v>1</v>
      </c>
      <c r="Q81" s="38">
        <f>+Q12+Q28+Q75+Q34+Q42+Q45+Q51+Q55+Q63+Q15+Q79</f>
        <v>0</v>
      </c>
      <c r="R81" s="38">
        <f>+R12+R28+R75+R34+R42+R45+R51+R55+R63+R15+R79</f>
        <v>43186.25</v>
      </c>
      <c r="S81" s="38">
        <f>+S12+S28+S75+S34+S42+S45+S51+S55+S63+S15+S79</f>
        <v>-223602.57</v>
      </c>
      <c r="T81" s="38">
        <f>+T12+T28+T75+T34+T42+T45+T51+T55+T63+T15+T79</f>
        <v>3091062</v>
      </c>
      <c r="U81" s="39"/>
      <c r="V81" s="38">
        <f>+V12+V28+V75+V42+V45+V51+V55+V63+V15+V79</f>
        <v>2975324.58</v>
      </c>
      <c r="AA81" s="41"/>
    </row>
    <row r="82" spans="1:27" ht="10.8" thickTop="1" x14ac:dyDescent="0.2">
      <c r="D82" s="8"/>
      <c r="E82" s="8"/>
      <c r="F82" s="8"/>
      <c r="G82" s="8"/>
      <c r="H82" s="8" t="s">
        <v>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6"/>
      <c r="V82" s="8"/>
      <c r="AA82" s="41"/>
    </row>
    <row r="83" spans="1:27" x14ac:dyDescent="0.2">
      <c r="A83" s="12" t="s">
        <v>8</v>
      </c>
      <c r="D83" s="8">
        <f t="shared" ref="D83:T83" si="7">+D7-D81</f>
        <v>0.10000000000002274</v>
      </c>
      <c r="E83" s="8">
        <f t="shared" si="7"/>
        <v>0</v>
      </c>
      <c r="F83" s="8">
        <f t="shared" si="7"/>
        <v>0</v>
      </c>
      <c r="G83" s="8">
        <f t="shared" si="7"/>
        <v>68</v>
      </c>
      <c r="H83" s="8">
        <f t="shared" si="7"/>
        <v>0</v>
      </c>
      <c r="I83" s="8">
        <f t="shared" si="7"/>
        <v>0</v>
      </c>
      <c r="J83" s="8">
        <f t="shared" si="7"/>
        <v>0</v>
      </c>
      <c r="K83" s="8">
        <f t="shared" si="7"/>
        <v>0</v>
      </c>
      <c r="L83" s="8">
        <f t="shared" si="7"/>
        <v>0</v>
      </c>
      <c r="M83" s="8">
        <f t="shared" si="7"/>
        <v>0</v>
      </c>
      <c r="N83" s="8">
        <f t="shared" si="7"/>
        <v>0</v>
      </c>
      <c r="O83" s="8">
        <f t="shared" si="7"/>
        <v>0</v>
      </c>
      <c r="P83" s="8">
        <f t="shared" si="7"/>
        <v>0</v>
      </c>
      <c r="Q83" s="8">
        <f t="shared" si="7"/>
        <v>0</v>
      </c>
      <c r="R83" s="8">
        <f t="shared" si="7"/>
        <v>-0.25</v>
      </c>
      <c r="S83" s="8">
        <f t="shared" si="7"/>
        <v>1.5700000000069849</v>
      </c>
      <c r="T83" s="8">
        <f t="shared" si="7"/>
        <v>0</v>
      </c>
      <c r="U83" s="16"/>
      <c r="V83" s="8">
        <f>V7-V81</f>
        <v>1.4199999999254942</v>
      </c>
      <c r="AA83" s="41"/>
    </row>
    <row r="84" spans="1:27" x14ac:dyDescent="0.2">
      <c r="A84" s="8"/>
      <c r="R84" s="8">
        <f>+R8-R82</f>
        <v>0</v>
      </c>
      <c r="S84" s="8"/>
      <c r="T84" s="8"/>
      <c r="AA84" s="41"/>
    </row>
    <row r="85" spans="1:27" x14ac:dyDescent="0.2">
      <c r="A85" s="21"/>
      <c r="AA85" s="41"/>
    </row>
    <row r="86" spans="1:27" x14ac:dyDescent="0.2">
      <c r="G86" s="17"/>
      <c r="H86" s="17"/>
      <c r="AA86" s="41"/>
    </row>
    <row r="87" spans="1:27" x14ac:dyDescent="0.2">
      <c r="AA87" s="41"/>
    </row>
    <row r="88" spans="1:27" x14ac:dyDescent="0.2">
      <c r="AA88" s="41"/>
    </row>
    <row r="89" spans="1:27" x14ac:dyDescent="0.2">
      <c r="AA89" s="41"/>
    </row>
    <row r="90" spans="1:27" x14ac:dyDescent="0.2">
      <c r="AA90" s="41"/>
    </row>
    <row r="91" spans="1:27" x14ac:dyDescent="0.2">
      <c r="AA91" s="41"/>
    </row>
    <row r="92" spans="1:27" x14ac:dyDescent="0.2">
      <c r="AA92" s="41"/>
    </row>
    <row r="93" spans="1:27" x14ac:dyDescent="0.2">
      <c r="AA93" s="41"/>
    </row>
    <row r="94" spans="1:27" x14ac:dyDescent="0.2">
      <c r="AA94" s="41"/>
    </row>
    <row r="95" spans="1:27" x14ac:dyDescent="0.2">
      <c r="AA95" s="41"/>
    </row>
    <row r="96" spans="1:27" x14ac:dyDescent="0.2">
      <c r="AA96" s="41"/>
    </row>
    <row r="97" spans="27:27" x14ac:dyDescent="0.2">
      <c r="AA97" s="41"/>
    </row>
    <row r="98" spans="27:27" x14ac:dyDescent="0.2">
      <c r="AA98" s="41"/>
    </row>
    <row r="99" spans="27:27" x14ac:dyDescent="0.2">
      <c r="AA99" s="41"/>
    </row>
    <row r="100" spans="27:27" x14ac:dyDescent="0.2">
      <c r="AA100" s="41"/>
    </row>
    <row r="101" spans="27:27" x14ac:dyDescent="0.2">
      <c r="AA101" s="41"/>
    </row>
    <row r="102" spans="27:27" x14ac:dyDescent="0.2">
      <c r="AA102" s="41"/>
    </row>
    <row r="103" spans="27:27" x14ac:dyDescent="0.2">
      <c r="AA103" s="41"/>
    </row>
    <row r="104" spans="27:27" x14ac:dyDescent="0.2">
      <c r="AA104" s="41"/>
    </row>
    <row r="105" spans="27:27" x14ac:dyDescent="0.2">
      <c r="AA105" s="41"/>
    </row>
    <row r="106" spans="27:27" x14ac:dyDescent="0.2">
      <c r="AA106" s="41"/>
    </row>
    <row r="107" spans="27:27" x14ac:dyDescent="0.2">
      <c r="AA107" s="41"/>
    </row>
    <row r="108" spans="27:27" x14ac:dyDescent="0.2">
      <c r="AA108" s="41"/>
    </row>
    <row r="109" spans="27:27" x14ac:dyDescent="0.2">
      <c r="AA109" s="41"/>
    </row>
    <row r="110" spans="27:27" x14ac:dyDescent="0.2">
      <c r="AA110" s="41"/>
    </row>
    <row r="111" spans="27:27" x14ac:dyDescent="0.2">
      <c r="AA111" s="41"/>
    </row>
    <row r="112" spans="27:27" x14ac:dyDescent="0.2">
      <c r="AA112" s="41"/>
    </row>
    <row r="113" spans="27:27" x14ac:dyDescent="0.2">
      <c r="AA113" s="41"/>
    </row>
    <row r="114" spans="27:27" x14ac:dyDescent="0.2">
      <c r="AA114" s="41"/>
    </row>
    <row r="115" spans="27:27" x14ac:dyDescent="0.2">
      <c r="AA115" s="41"/>
    </row>
    <row r="116" spans="27:27" x14ac:dyDescent="0.2">
      <c r="AA116" s="41"/>
    </row>
    <row r="117" spans="27:27" x14ac:dyDescent="0.2">
      <c r="AA117" s="41"/>
    </row>
    <row r="118" spans="27:27" x14ac:dyDescent="0.2">
      <c r="AA118" s="41"/>
    </row>
    <row r="119" spans="27:27" x14ac:dyDescent="0.2">
      <c r="AA119" s="41"/>
    </row>
    <row r="120" spans="27:27" x14ac:dyDescent="0.2">
      <c r="AA120" s="41"/>
    </row>
    <row r="121" spans="27:27" x14ac:dyDescent="0.2">
      <c r="AA121" s="41"/>
    </row>
    <row r="122" spans="27:27" x14ac:dyDescent="0.2">
      <c r="AA122" s="41"/>
    </row>
    <row r="123" spans="27:27" x14ac:dyDescent="0.2">
      <c r="AA123" s="41"/>
    </row>
    <row r="124" spans="27:27" x14ac:dyDescent="0.2">
      <c r="AA124" s="41"/>
    </row>
    <row r="125" spans="27:27" x14ac:dyDescent="0.2">
      <c r="AA125" s="41"/>
    </row>
    <row r="126" spans="27:27" x14ac:dyDescent="0.2">
      <c r="AA126" s="41"/>
    </row>
    <row r="127" spans="27:27" x14ac:dyDescent="0.2">
      <c r="AA127" s="41"/>
    </row>
    <row r="128" spans="27:27" x14ac:dyDescent="0.2">
      <c r="AA128" s="41"/>
    </row>
    <row r="129" spans="27:27" x14ac:dyDescent="0.2">
      <c r="AA129" s="41"/>
    </row>
    <row r="130" spans="27:27" x14ac:dyDescent="0.2">
      <c r="AA130" s="41"/>
    </row>
  </sheetData>
  <mergeCells count="4">
    <mergeCell ref="A1:V1"/>
    <mergeCell ref="A2:V2"/>
    <mergeCell ref="A3:V3"/>
    <mergeCell ref="A4:V4"/>
  </mergeCells>
  <phoneticPr fontId="0" type="noConversion"/>
  <pageMargins left="0.25" right="0.25" top="1" bottom="1" header="0.5" footer="0.5"/>
  <pageSetup scale="4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Havlíček Jan</cp:lastModifiedBy>
  <cp:lastPrinted>2001-10-17T19:32:50Z</cp:lastPrinted>
  <dcterms:created xsi:type="dcterms:W3CDTF">1999-07-28T22:34:37Z</dcterms:created>
  <dcterms:modified xsi:type="dcterms:W3CDTF">2023-09-10T12:20:50Z</dcterms:modified>
</cp:coreProperties>
</file>