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2"/>
  </bookViews>
  <sheets>
    <sheet name="Retex 9911" sheetId="1" r:id="rId1"/>
    <sheet name="Retex 0001" sheetId="2" r:id="rId2"/>
    <sheet name="Summary" sheetId="3" r:id="rId3"/>
  </sheets>
  <calcPr calcId="0"/>
</workbook>
</file>

<file path=xl/calcChain.xml><?xml version="1.0" encoding="utf-8"?>
<calcChain xmlns="http://schemas.openxmlformats.org/spreadsheetml/2006/main">
  <c r="C8" i="2" l="1"/>
  <c r="D8" i="2"/>
  <c r="C10" i="2"/>
  <c r="D10" i="2"/>
  <c r="B12" i="2"/>
  <c r="C12" i="2"/>
  <c r="B20" i="2"/>
  <c r="B28" i="2"/>
  <c r="B36" i="2"/>
  <c r="B39" i="2"/>
  <c r="D8" i="1"/>
  <c r="C10" i="1"/>
  <c r="D10" i="1"/>
  <c r="B12" i="1"/>
  <c r="C12" i="1"/>
  <c r="B20" i="1"/>
  <c r="B28" i="1"/>
  <c r="B36" i="1"/>
  <c r="B39" i="1"/>
  <c r="C6" i="3"/>
  <c r="C12" i="3"/>
</calcChain>
</file>

<file path=xl/sharedStrings.xml><?xml version="1.0" encoding="utf-8"?>
<sst xmlns="http://schemas.openxmlformats.org/spreadsheetml/2006/main" count="63" uniqueCount="36">
  <si>
    <t>Retex, Inc.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</si>
  <si>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</si>
  <si>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</si>
  <si>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</si>
  <si>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</si>
  <si>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</si>
  <si>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</si>
  <si>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</si>
  <si>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</si>
  <si>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</si>
  <si>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</si>
  <si>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</si>
  <si>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</si>
  <si>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</si>
  <si>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</si>
  <si>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</si>
  <si>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</si>
  <si>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</si>
  <si>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</si>
  <si>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</si>
  <si>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Retex Inc.</t>
  </si>
  <si>
    <t>$(60,498.28) credit does not appear to be denver</t>
  </si>
  <si>
    <t xml:space="preserve">Does not look to be a problem similar to December - Deal 133309 does not cause that big of a variance, we need to </t>
  </si>
  <si>
    <t>look at this deal because there could be a true up needed</t>
  </si>
  <si>
    <t>Denver Adjustments for 0005</t>
  </si>
  <si>
    <t>Counterparty</t>
  </si>
  <si>
    <t>Prod Month</t>
  </si>
  <si>
    <t>Amount</t>
  </si>
  <si>
    <t>Retex</t>
  </si>
  <si>
    <t>0001</t>
  </si>
  <si>
    <t>*</t>
  </si>
  <si>
    <t>Enervest</t>
  </si>
  <si>
    <t>Total</t>
  </si>
  <si>
    <t xml:space="preserve">* This amount includes the amount on the 0001 Tab </t>
  </si>
  <si>
    <t xml:space="preserve">   as well as the adjustment already taken to the P&amp;L</t>
  </si>
  <si>
    <t>Enervest and Retex 9911 reside on West's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</si>
</sst>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167" fontId="0" fillId="0" borderId="0" xfId="2" applyNumberFormat="1" applyFont="1"/>
    <xf numFmtId="167" fontId="0" fillId="0" borderId="0" xfId="0" applyNumberFormat="1"/>
    <xf numFmtId="167" fontId="0" fillId="0" borderId="8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opLeftCell="A17" workbookViewId="0">
      <selection sqref="A1:IV65536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0</v>
      </c>
    </row>
    <row r="2" spans="1:6" ht="15.6" x14ac:dyDescent="0.3">
      <c r="A2" s="1" t="s">
        <v>1</v>
      </c>
      <c r="B2" s="3">
        <v>36465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545865</v>
      </c>
      <c r="C8" s="16">
        <v>544947</v>
      </c>
      <c r="D8" s="17">
        <f>C8-B8</f>
        <v>-918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1603565.64</v>
      </c>
      <c r="C10" s="21">
        <f>1489093.25-10200</f>
        <v>1478893.25</v>
      </c>
      <c r="D10" s="22">
        <f>C10-B10</f>
        <v>-124672.3899999999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2.9376597510373443</v>
      </c>
      <c r="C12" s="25">
        <f>+C10/C8</f>
        <v>2.7138295100257457</v>
      </c>
      <c r="D12" s="26"/>
      <c r="E12" s="14">
        <v>2.8889999999999998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44.669651452282295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121975.61834854765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122020.28799999993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50" t="s">
        <v>7</v>
      </c>
      <c r="B45"/>
    </row>
    <row r="46" spans="1:5" x14ac:dyDescent="0.25">
      <c r="A46" s="45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workbookViewId="0">
      <selection sqref="A1:IV65536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20</v>
      </c>
    </row>
    <row r="2" spans="1:6" ht="15.6" x14ac:dyDescent="0.3">
      <c r="A2" s="1" t="s">
        <v>1</v>
      </c>
      <c r="B2" s="3">
        <v>36526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577124</v>
      </c>
      <c r="C8" s="16">
        <f>151435+139500+121985+155000+9204</f>
        <v>577124</v>
      </c>
      <c r="D8" s="17">
        <f>C8-B8</f>
        <v>0</v>
      </c>
      <c r="E8" s="18"/>
      <c r="F8" s="19" t="s">
        <v>7</v>
      </c>
    </row>
    <row r="9" spans="1:6" x14ac:dyDescent="0.25">
      <c r="A9" s="9"/>
      <c r="B9" s="13"/>
      <c r="C9" s="13"/>
      <c r="D9" s="13"/>
      <c r="E9" s="14"/>
    </row>
    <row r="10" spans="1:6" s="24" customFormat="1" x14ac:dyDescent="0.25">
      <c r="A10" s="20" t="s">
        <v>8</v>
      </c>
      <c r="B10" s="21">
        <v>1268478.27</v>
      </c>
      <c r="C10" s="21">
        <f>288180.81+329220+268367+306125+19604.52+23250-67009.99</f>
        <v>1167737.3400000001</v>
      </c>
      <c r="D10" s="22">
        <f>C10-B10</f>
        <v>-100740.92999999993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2.1979302021749225</v>
      </c>
      <c r="C12" s="25">
        <f>+C10/C8</f>
        <v>2.023373382496656</v>
      </c>
      <c r="D12" s="26"/>
      <c r="E12" s="14">
        <v>2.1579999999999999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0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100740.92999999989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100740.92999999989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21</v>
      </c>
      <c r="B42"/>
    </row>
    <row r="43" spans="1:5" x14ac:dyDescent="0.25">
      <c r="A43" s="48" t="s">
        <v>22</v>
      </c>
      <c r="B43"/>
    </row>
    <row r="44" spans="1:5" x14ac:dyDescent="0.25">
      <c r="A44" s="48" t="s">
        <v>23</v>
      </c>
      <c r="B44"/>
    </row>
    <row r="45" spans="1:5" x14ac:dyDescent="0.25">
      <c r="A45" s="48"/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19" sqref="A19"/>
    </sheetView>
  </sheetViews>
  <sheetFormatPr defaultRowHeight="13.2" x14ac:dyDescent="0.25"/>
  <cols>
    <col min="1" max="1" width="15.44140625" customWidth="1"/>
    <col min="2" max="2" width="11.44140625" customWidth="1"/>
    <col min="3" max="3" width="12.33203125" bestFit="1" customWidth="1"/>
  </cols>
  <sheetData>
    <row r="2" spans="1:4" ht="15.6" x14ac:dyDescent="0.3">
      <c r="C2" s="51" t="s">
        <v>24</v>
      </c>
    </row>
    <row r="4" spans="1:4" x14ac:dyDescent="0.25">
      <c r="A4" t="s">
        <v>25</v>
      </c>
      <c r="B4" t="s">
        <v>26</v>
      </c>
      <c r="C4" t="s">
        <v>27</v>
      </c>
    </row>
    <row r="5" spans="1:4" x14ac:dyDescent="0.25">
      <c r="A5" t="s">
        <v>28</v>
      </c>
      <c r="B5">
        <v>9911</v>
      </c>
      <c r="C5" s="53">
        <v>122020</v>
      </c>
    </row>
    <row r="6" spans="1:4" x14ac:dyDescent="0.25">
      <c r="B6" s="52" t="s">
        <v>29</v>
      </c>
      <c r="C6" s="53">
        <f>100741+30257</f>
        <v>130998</v>
      </c>
      <c r="D6" t="s">
        <v>30</v>
      </c>
    </row>
    <row r="7" spans="1:4" x14ac:dyDescent="0.25">
      <c r="A7" t="s">
        <v>31</v>
      </c>
      <c r="B7">
        <v>9909</v>
      </c>
      <c r="C7" s="53">
        <v>40599</v>
      </c>
    </row>
    <row r="8" spans="1:4" x14ac:dyDescent="0.25">
      <c r="B8">
        <v>9910</v>
      </c>
      <c r="C8" s="53">
        <v>31258</v>
      </c>
    </row>
    <row r="9" spans="1:4" x14ac:dyDescent="0.25">
      <c r="B9">
        <v>9911</v>
      </c>
      <c r="C9" s="53">
        <v>80684</v>
      </c>
    </row>
    <row r="10" spans="1:4" x14ac:dyDescent="0.25">
      <c r="B10">
        <v>9912</v>
      </c>
      <c r="C10" s="55">
        <v>29782</v>
      </c>
    </row>
    <row r="12" spans="1:4" x14ac:dyDescent="0.25">
      <c r="A12" t="s">
        <v>32</v>
      </c>
      <c r="C12" s="54">
        <f>SUM(C5:C11)</f>
        <v>435341</v>
      </c>
    </row>
    <row r="15" spans="1:4" x14ac:dyDescent="0.25">
      <c r="A15" t="s">
        <v>33</v>
      </c>
    </row>
    <row r="16" spans="1:4" x14ac:dyDescent="0.25">
      <c r="A16" t="s">
        <v>34</v>
      </c>
    </row>
    <row r="18" spans="1:1" x14ac:dyDescent="0.25">
      <c r="A18" t="s">
        <v>35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Retex 9911</vt:lpstr>
      <vt:lpstr>Retex 0001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2000-05-12T14:26:26Z</cp:lastPrinted>
  <dcterms:created xsi:type="dcterms:W3CDTF">2000-05-12T14:16:41Z</dcterms:created>
  <dcterms:modified xsi:type="dcterms:W3CDTF">2023-09-10T12:21:16Z</dcterms:modified>
</cp:coreProperties>
</file>