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8736"/>
  </bookViews>
  <sheets>
    <sheet name="Report" sheetId="1" r:id="rId1"/>
    <sheet name="Position Details" sheetId="2" r:id="rId2"/>
    <sheet name="Sheet1" sheetId="3" state="hidden" r:id="rId3"/>
  </sheets>
  <externalReferences>
    <externalReference r:id="rId4"/>
  </externalReferences>
  <definedNames>
    <definedName name="_xlnm.Print_Area" localSheetId="1">'Position Details'!$A:$P</definedName>
    <definedName name="_xlnm.Print_Area" localSheetId="0">Report!$1:$1048576</definedName>
  </definedNames>
  <calcPr calcId="0" fullCalcOnLoad="1"/>
</workbook>
</file>

<file path=xl/calcChain.xml><?xml version="1.0" encoding="utf-8"?>
<calcChain xmlns="http://schemas.openxmlformats.org/spreadsheetml/2006/main">
  <c r="E5" i="2" l="1"/>
  <c r="J18" i="2"/>
  <c r="K18" i="2"/>
  <c r="L18" i="2"/>
  <c r="M18" i="2"/>
  <c r="N18" i="2"/>
  <c r="O18" i="2"/>
  <c r="D30" i="2"/>
  <c r="E30" i="2"/>
  <c r="F30" i="2"/>
  <c r="G30" i="2"/>
  <c r="H30" i="2"/>
  <c r="I30" i="2"/>
  <c r="J30" i="2"/>
  <c r="K30" i="2"/>
  <c r="L30" i="2"/>
  <c r="M30" i="2"/>
  <c r="N30" i="2"/>
  <c r="O30" i="2"/>
  <c r="D42" i="2"/>
  <c r="E42" i="2"/>
  <c r="F42" i="2"/>
  <c r="G42" i="2"/>
  <c r="H42" i="2"/>
  <c r="I42" i="2"/>
  <c r="J42" i="2"/>
  <c r="K42" i="2"/>
  <c r="L42" i="2"/>
  <c r="M42" i="2"/>
  <c r="N42" i="2"/>
  <c r="O42" i="2"/>
  <c r="C52" i="2"/>
  <c r="F5" i="1"/>
  <c r="E13" i="1"/>
  <c r="F13" i="1"/>
  <c r="G13" i="1"/>
  <c r="H13" i="1"/>
  <c r="I13" i="1"/>
  <c r="K13" i="1"/>
  <c r="L13" i="1"/>
  <c r="M13" i="1"/>
  <c r="E14" i="1"/>
  <c r="F14" i="1"/>
  <c r="G14" i="1"/>
  <c r="H14" i="1"/>
  <c r="I14" i="1"/>
  <c r="K14" i="1"/>
  <c r="L14" i="1"/>
  <c r="M14" i="1"/>
  <c r="E15" i="1"/>
  <c r="F15" i="1"/>
  <c r="G15" i="1"/>
  <c r="H15" i="1"/>
  <c r="I15" i="1"/>
  <c r="K15" i="1"/>
  <c r="L15" i="1"/>
  <c r="M15" i="1"/>
  <c r="H18" i="1"/>
  <c r="L18" i="1"/>
  <c r="H19" i="1"/>
  <c r="L19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D37" i="1"/>
  <c r="E37" i="1"/>
  <c r="F37" i="1"/>
  <c r="G37" i="1"/>
  <c r="H37" i="1"/>
  <c r="I37" i="1"/>
  <c r="J37" i="1"/>
  <c r="K37" i="1"/>
  <c r="L37" i="1"/>
  <c r="M37" i="1"/>
  <c r="N37" i="1"/>
  <c r="O37" i="1"/>
  <c r="D38" i="1"/>
  <c r="E38" i="1"/>
  <c r="F38" i="1"/>
  <c r="G38" i="1"/>
  <c r="H38" i="1"/>
  <c r="I38" i="1"/>
  <c r="J38" i="1"/>
  <c r="K38" i="1"/>
  <c r="L38" i="1"/>
  <c r="M38" i="1"/>
  <c r="N38" i="1"/>
  <c r="O38" i="1"/>
  <c r="D39" i="1"/>
  <c r="E39" i="1"/>
  <c r="F39" i="1"/>
  <c r="G39" i="1"/>
  <c r="H39" i="1"/>
  <c r="I39" i="1"/>
  <c r="J39" i="1"/>
  <c r="K39" i="1"/>
  <c r="L39" i="1"/>
  <c r="M39" i="1"/>
  <c r="N39" i="1"/>
  <c r="O39" i="1"/>
  <c r="D41" i="1"/>
  <c r="E41" i="1"/>
  <c r="F41" i="1"/>
  <c r="G41" i="1"/>
  <c r="H41" i="1"/>
  <c r="I41" i="1"/>
  <c r="J41" i="1"/>
  <c r="K41" i="1"/>
  <c r="L41" i="1"/>
  <c r="M41" i="1"/>
  <c r="N41" i="1"/>
  <c r="O41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C55" i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</calcChain>
</file>

<file path=xl/sharedStrings.xml><?xml version="1.0" encoding="utf-8"?>
<sst xmlns="http://schemas.openxmlformats.org/spreadsheetml/2006/main" count="162" uniqueCount="54">
  <si>
    <t>Portland General Electric Company</t>
  </si>
  <si>
    <t>Position Report</t>
  </si>
  <si>
    <t>Net Open Position</t>
  </si>
  <si>
    <t>ELECTRIC</t>
  </si>
  <si>
    <t>GAS</t>
  </si>
  <si>
    <t>On -Peak</t>
  </si>
  <si>
    <t>Off-Peak</t>
  </si>
  <si>
    <t>Total</t>
  </si>
  <si>
    <t>Prior</t>
  </si>
  <si>
    <t>Weekly</t>
  </si>
  <si>
    <t>NW Gas</t>
  </si>
  <si>
    <t>RMC Timeframe</t>
  </si>
  <si>
    <t>Mwh</t>
  </si>
  <si>
    <t>Week</t>
  </si>
  <si>
    <t>Change</t>
  </si>
  <si>
    <t>MMBtu</t>
  </si>
  <si>
    <t>Months 1 - 12</t>
  </si>
  <si>
    <t>Months 13-24</t>
  </si>
  <si>
    <t>RMC Limits &amp; Violations</t>
  </si>
  <si>
    <t>MWh Limit</t>
  </si>
  <si>
    <t>Violation</t>
  </si>
  <si>
    <t>MMBtu Limit</t>
  </si>
  <si>
    <t>3.0 Bcf</t>
  </si>
  <si>
    <t>5.0 Bcf</t>
  </si>
  <si>
    <t>** Working with Enron to update PGE Value at Risk model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</si>
  <si>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</si>
  <si>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</si>
  <si>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</si>
  <si>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</si>
  <si>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</si>
  <si>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</si>
  <si>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</si>
  <si>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</si>
  <si>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</si>
  <si>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</si>
  <si>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</si>
  <si>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</si>
  <si>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 NOP</t>
  </si>
  <si>
    <t>Gas NOP</t>
  </si>
  <si>
    <t>(Power in average MW, Gas in MMBtu/day)</t>
  </si>
  <si>
    <t>PGE Limit</t>
  </si>
  <si>
    <r>
      <t xml:space="preserve">Net Open Position </t>
    </r>
    <r>
      <rPr>
        <b/>
        <sz val="12"/>
        <rFont val="Times New Roman"/>
        <family val="1"/>
      </rPr>
      <t>(Assumes PGE Serves all Commercial and Industrial Customers)</t>
    </r>
  </si>
  <si>
    <t>Generation</t>
  </si>
  <si>
    <t>Net Purchases/Sales</t>
  </si>
  <si>
    <t>NOP</t>
  </si>
  <si>
    <t>Retail Load</t>
  </si>
  <si>
    <t>(Power in average MW)</t>
  </si>
  <si>
    <t>Power Position Details</t>
  </si>
  <si>
    <t>Beaver</t>
  </si>
  <si>
    <t>Coyote</t>
  </si>
  <si>
    <t>Boardman</t>
  </si>
  <si>
    <t>Plant Deltas*</t>
  </si>
  <si>
    <t>*Forecasted generation includes a forced outage rate and adjustments for planned maintenance schedules.</t>
  </si>
  <si>
    <t>*Plant Deltas = Forecasted Generation / Maximum Generating Output of the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</si>
</sst>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[Red]\-&quot;$&quot;#,##0"/>
    <numFmt numFmtId="165" formatCode="&quot;$&quot;#,##0.00;[Red]\-&quot;$&quot;#,##0.00"/>
    <numFmt numFmtId="175" formatCode="_(* #,##0_);_(* \(#,##0\);_(* &quot;-&quot;??_);_(@_)"/>
    <numFmt numFmtId="186" formatCode="&quot;$&quot;#,##0"/>
    <numFmt numFmtId="190" formatCode="_(&quot;$&quot;* #,##0_);_(&quot;$&quot;* \(#,##0\);_(&quot;$&quot;* &quot;-&quot;??_);_(@_)"/>
    <numFmt numFmtId="194" formatCode="mmmm\ d\,\ yyyy"/>
    <numFmt numFmtId="195" formatCode="0.0"/>
  </numFmts>
  <fonts count="21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u/>
      <sz val="16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2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0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b/>
      <u val="singleAccounting"/>
      <sz val="10"/>
      <name val="Times New Roman"/>
      <family val="1"/>
    </font>
    <font>
      <i/>
      <sz val="12"/>
      <color indexed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94" fontId="7" fillId="0" borderId="0" xfId="0" applyNumberFormat="1" applyFont="1" applyBorder="1" applyAlignment="1">
      <alignment horizontal="left"/>
    </xf>
    <xf numFmtId="0" fontId="8" fillId="0" borderId="0" xfId="0" applyFont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/>
    </xf>
    <xf numFmtId="0" fontId="9" fillId="0" borderId="4" xfId="0" applyFont="1" applyBorder="1" applyAlignment="1">
      <alignment horizontal="centerContinuous"/>
    </xf>
    <xf numFmtId="0" fontId="9" fillId="0" borderId="5" xfId="0" applyFont="1" applyBorder="1" applyAlignment="1">
      <alignment horizontal="centerContinuous"/>
    </xf>
    <xf numFmtId="0" fontId="10" fillId="0" borderId="6" xfId="0" applyFont="1" applyBorder="1" applyAlignment="1">
      <alignment horizontal="right"/>
    </xf>
    <xf numFmtId="0" fontId="6" fillId="0" borderId="0" xfId="0" applyFont="1" applyFill="1" applyBorder="1"/>
    <xf numFmtId="0" fontId="13" fillId="0" borderId="0" xfId="0" applyFont="1" applyFill="1" applyBorder="1"/>
    <xf numFmtId="0" fontId="14" fillId="0" borderId="6" xfId="0" applyFont="1" applyBorder="1"/>
    <xf numFmtId="0" fontId="0" fillId="0" borderId="0" xfId="0" applyBorder="1"/>
    <xf numFmtId="0" fontId="4" fillId="0" borderId="6" xfId="0" applyFont="1" applyBorder="1"/>
    <xf numFmtId="0" fontId="15" fillId="0" borderId="0" xfId="0" applyFont="1" applyBorder="1" applyAlignment="1">
      <alignment horizontal="right"/>
    </xf>
    <xf numFmtId="175" fontId="4" fillId="0" borderId="0" xfId="1" applyNumberFormat="1" applyFont="1" applyBorder="1"/>
    <xf numFmtId="175" fontId="4" fillId="0" borderId="7" xfId="1" applyNumberFormat="1" applyFont="1" applyFill="1" applyBorder="1"/>
    <xf numFmtId="0" fontId="4" fillId="0" borderId="0" xfId="0" applyFont="1" applyBorder="1"/>
    <xf numFmtId="0" fontId="4" fillId="0" borderId="7" xfId="0" applyFont="1" applyBorder="1"/>
    <xf numFmtId="175" fontId="16" fillId="0" borderId="0" xfId="1" applyNumberFormat="1" applyFont="1" applyBorder="1"/>
    <xf numFmtId="0" fontId="4" fillId="0" borderId="8" xfId="0" applyFont="1" applyBorder="1"/>
    <xf numFmtId="175" fontId="4" fillId="0" borderId="7" xfId="1" applyNumberFormat="1" applyFont="1" applyBorder="1"/>
    <xf numFmtId="175" fontId="17" fillId="0" borderId="0" xfId="1" applyNumberFormat="1" applyFont="1" applyBorder="1" applyAlignment="1">
      <alignment horizontal="center"/>
    </xf>
    <xf numFmtId="175" fontId="4" fillId="0" borderId="0" xfId="1" applyNumberFormat="1" applyFont="1" applyBorder="1" applyAlignment="1">
      <alignment horizontal="center"/>
    </xf>
    <xf numFmtId="175" fontId="4" fillId="0" borderId="7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5" fontId="4" fillId="0" borderId="0" xfId="1" applyNumberFormat="1" applyFont="1" applyBorder="1" applyAlignment="1">
      <alignment horizontal="right"/>
    </xf>
    <xf numFmtId="0" fontId="4" fillId="0" borderId="9" xfId="0" applyFont="1" applyBorder="1"/>
    <xf numFmtId="0" fontId="15" fillId="0" borderId="10" xfId="0" applyFont="1" applyBorder="1" applyAlignment="1">
      <alignment horizontal="right"/>
    </xf>
    <xf numFmtId="175" fontId="4" fillId="0" borderId="10" xfId="1" applyNumberFormat="1" applyFont="1" applyBorder="1"/>
    <xf numFmtId="175" fontId="4" fillId="0" borderId="10" xfId="1" applyNumberFormat="1" applyFont="1" applyBorder="1" applyAlignment="1">
      <alignment horizontal="center"/>
    </xf>
    <xf numFmtId="175" fontId="4" fillId="0" borderId="11" xfId="1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5" fontId="4" fillId="0" borderId="10" xfId="1" applyNumberFormat="1" applyFont="1" applyBorder="1" applyAlignment="1">
      <alignment horizontal="right"/>
    </xf>
    <xf numFmtId="0" fontId="4" fillId="0" borderId="12" xfId="0" applyFont="1" applyBorder="1"/>
    <xf numFmtId="0" fontId="18" fillId="2" borderId="0" xfId="0" applyFont="1" applyFill="1" applyBorder="1" applyAlignment="1">
      <alignment horizontal="center"/>
    </xf>
    <xf numFmtId="190" fontId="4" fillId="0" borderId="0" xfId="2" applyNumberFormat="1" applyFont="1" applyBorder="1"/>
    <xf numFmtId="175" fontId="20" fillId="0" borderId="0" xfId="1" applyNumberFormat="1" applyFont="1" applyFill="1" applyBorder="1"/>
    <xf numFmtId="175" fontId="4" fillId="0" borderId="0" xfId="1" applyNumberFormat="1" applyFont="1" applyFill="1" applyBorder="1" applyAlignment="1">
      <alignment horizontal="right"/>
    </xf>
    <xf numFmtId="0" fontId="19" fillId="0" borderId="0" xfId="0" applyFont="1"/>
    <xf numFmtId="0" fontId="9" fillId="0" borderId="0" xfId="0" applyFont="1" applyBorder="1"/>
    <xf numFmtId="0" fontId="19" fillId="0" borderId="0" xfId="0" applyFont="1" applyBorder="1"/>
    <xf numFmtId="0" fontId="7" fillId="0" borderId="0" xfId="0" applyFont="1" applyBorder="1" applyAlignment="1">
      <alignment horizontal="right"/>
    </xf>
    <xf numFmtId="186" fontId="19" fillId="0" borderId="0" xfId="0" applyNumberFormat="1" applyFont="1" applyBorder="1"/>
    <xf numFmtId="6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6" fontId="19" fillId="0" borderId="0" xfId="1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7" fillId="0" borderId="6" xfId="0" applyFont="1" applyBorder="1"/>
    <xf numFmtId="175" fontId="19" fillId="0" borderId="0" xfId="1" applyNumberFormat="1" applyFont="1" applyBorder="1"/>
    <xf numFmtId="175" fontId="19" fillId="0" borderId="7" xfId="1" applyNumberFormat="1" applyFont="1" applyBorder="1"/>
    <xf numFmtId="0" fontId="19" fillId="0" borderId="6" xfId="0" applyFont="1" applyBorder="1"/>
    <xf numFmtId="0" fontId="19" fillId="0" borderId="7" xfId="0" applyFont="1" applyBorder="1"/>
    <xf numFmtId="0" fontId="19" fillId="0" borderId="9" xfId="0" applyFont="1" applyBorder="1"/>
    <xf numFmtId="0" fontId="7" fillId="0" borderId="0" xfId="0" applyFont="1" applyBorder="1"/>
    <xf numFmtId="175" fontId="19" fillId="2" borderId="0" xfId="1" applyNumberFormat="1" applyFont="1" applyFill="1" applyBorder="1"/>
    <xf numFmtId="0" fontId="7" fillId="3" borderId="13" xfId="0" applyFont="1" applyFill="1" applyBorder="1" applyAlignment="1">
      <alignment horizontal="center"/>
    </xf>
    <xf numFmtId="37" fontId="19" fillId="0" borderId="0" xfId="1" applyNumberFormat="1" applyFont="1" applyBorder="1"/>
    <xf numFmtId="37" fontId="19" fillId="0" borderId="7" xfId="1" applyNumberFormat="1" applyFont="1" applyBorder="1"/>
    <xf numFmtId="175" fontId="19" fillId="0" borderId="2" xfId="1" applyNumberFormat="1" applyFont="1" applyBorder="1"/>
    <xf numFmtId="0" fontId="0" fillId="0" borderId="2" xfId="0" applyBorder="1"/>
    <xf numFmtId="175" fontId="19" fillId="0" borderId="3" xfId="1" applyNumberFormat="1" applyFont="1" applyBorder="1"/>
    <xf numFmtId="0" fontId="11" fillId="4" borderId="1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175" fontId="11" fillId="4" borderId="6" xfId="1" applyNumberFormat="1" applyFont="1" applyFill="1" applyBorder="1" applyAlignment="1">
      <alignment horizontal="center"/>
    </xf>
    <xf numFmtId="175" fontId="11" fillId="4" borderId="16" xfId="1" applyNumberFormat="1" applyFont="1" applyFill="1" applyBorder="1" applyAlignment="1">
      <alignment horizontal="center"/>
    </xf>
    <xf numFmtId="175" fontId="11" fillId="4" borderId="17" xfId="1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17" xfId="0" applyFont="1" applyFill="1" applyBorder="1"/>
    <xf numFmtId="175" fontId="11" fillId="4" borderId="9" xfId="1" applyNumberFormat="1" applyFont="1" applyFill="1" applyBorder="1" applyAlignment="1">
      <alignment horizontal="center"/>
    </xf>
    <xf numFmtId="175" fontId="11" fillId="4" borderId="18" xfId="1" applyNumberFormat="1" applyFont="1" applyFill="1" applyBorder="1" applyAlignment="1">
      <alignment horizontal="center"/>
    </xf>
    <xf numFmtId="175" fontId="11" fillId="4" borderId="19" xfId="1" applyNumberFormat="1" applyFont="1" applyFill="1" applyBorder="1" applyAlignment="1">
      <alignment horizontal="center"/>
    </xf>
    <xf numFmtId="0" fontId="4" fillId="4" borderId="10" xfId="0" applyFont="1" applyFill="1" applyBorder="1"/>
    <xf numFmtId="0" fontId="4" fillId="4" borderId="19" xfId="0" applyFont="1" applyFill="1" applyBorder="1"/>
    <xf numFmtId="175" fontId="4" fillId="4" borderId="0" xfId="1" applyNumberFormat="1" applyFont="1" applyFill="1" applyBorder="1" applyAlignment="1">
      <alignment horizontal="center"/>
    </xf>
    <xf numFmtId="175" fontId="4" fillId="4" borderId="10" xfId="1" applyNumberFormat="1" applyFont="1" applyFill="1" applyBorder="1" applyAlignment="1">
      <alignment horizontal="center"/>
    </xf>
    <xf numFmtId="195" fontId="4" fillId="4" borderId="0" xfId="1" applyNumberFormat="1" applyFont="1" applyFill="1" applyBorder="1" applyAlignment="1">
      <alignment horizontal="center"/>
    </xf>
    <xf numFmtId="195" fontId="4" fillId="4" borderId="10" xfId="1" applyNumberFormat="1" applyFont="1" applyFill="1" applyBorder="1" applyAlignment="1">
      <alignment horizontal="center"/>
    </xf>
    <xf numFmtId="0" fontId="7" fillId="4" borderId="6" xfId="0" applyFont="1" applyFill="1" applyBorder="1"/>
    <xf numFmtId="175" fontId="7" fillId="4" borderId="0" xfId="1" applyNumberFormat="1" applyFont="1" applyFill="1" applyBorder="1"/>
    <xf numFmtId="175" fontId="7" fillId="4" borderId="7" xfId="1" applyNumberFormat="1" applyFont="1" applyFill="1" applyBorder="1"/>
    <xf numFmtId="0" fontId="7" fillId="4" borderId="9" xfId="0" applyFont="1" applyFill="1" applyBorder="1"/>
    <xf numFmtId="175" fontId="7" fillId="4" borderId="10" xfId="1" applyNumberFormat="1" applyFont="1" applyFill="1" applyBorder="1"/>
    <xf numFmtId="175" fontId="7" fillId="4" borderId="11" xfId="1" applyNumberFormat="1" applyFont="1" applyFill="1" applyBorder="1"/>
    <xf numFmtId="37" fontId="19" fillId="4" borderId="0" xfId="1" applyNumberFormat="1" applyFont="1" applyFill="1" applyBorder="1"/>
    <xf numFmtId="175" fontId="19" fillId="4" borderId="7" xfId="1" applyNumberFormat="1" applyFont="1" applyFill="1" applyBorder="1"/>
    <xf numFmtId="37" fontId="19" fillId="4" borderId="7" xfId="1" applyNumberFormat="1" applyFont="1" applyFill="1" applyBorder="1"/>
    <xf numFmtId="37" fontId="19" fillId="0" borderId="2" xfId="1" applyNumberFormat="1" applyFont="1" applyBorder="1"/>
    <xf numFmtId="37" fontId="19" fillId="0" borderId="3" xfId="1" applyNumberFormat="1" applyFont="1" applyBorder="1"/>
    <xf numFmtId="37" fontId="19" fillId="4" borderId="10" xfId="1" applyNumberFormat="1" applyFont="1" applyFill="1" applyBorder="1"/>
    <xf numFmtId="37" fontId="19" fillId="4" borderId="11" xfId="1" applyNumberFormat="1" applyFont="1" applyFill="1" applyBorder="1"/>
    <xf numFmtId="175" fontId="19" fillId="4" borderId="0" xfId="1" applyNumberFormat="1" applyFont="1" applyFill="1" applyBorder="1"/>
    <xf numFmtId="37" fontId="19" fillId="0" borderId="0" xfId="0" applyNumberFormat="1" applyFont="1"/>
    <xf numFmtId="37" fontId="19" fillId="0" borderId="0" xfId="0" applyNumberFormat="1" applyFont="1" applyBorder="1"/>
    <xf numFmtId="37" fontId="19" fillId="0" borderId="2" xfId="0" applyNumberFormat="1" applyFont="1" applyBorder="1"/>
    <xf numFmtId="37" fontId="19" fillId="0" borderId="3" xfId="0" applyNumberFormat="1" applyFont="1" applyBorder="1"/>
    <xf numFmtId="37" fontId="19" fillId="0" borderId="7" xfId="0" applyNumberFormat="1" applyFont="1" applyBorder="1"/>
    <xf numFmtId="37" fontId="7" fillId="4" borderId="10" xfId="0" applyNumberFormat="1" applyFont="1" applyFill="1" applyBorder="1"/>
    <xf numFmtId="37" fontId="7" fillId="4" borderId="11" xfId="0" applyNumberFormat="1" applyFont="1" applyFill="1" applyBorder="1"/>
    <xf numFmtId="37" fontId="19" fillId="0" borderId="10" xfId="0" applyNumberFormat="1" applyFont="1" applyBorder="1"/>
    <xf numFmtId="37" fontId="19" fillId="0" borderId="11" xfId="0" applyNumberFormat="1" applyFont="1" applyBorder="1"/>
    <xf numFmtId="0" fontId="7" fillId="0" borderId="13" xfId="0" applyFont="1" applyBorder="1"/>
    <xf numFmtId="0" fontId="5" fillId="0" borderId="0" xfId="0" applyFont="1" applyBorder="1"/>
    <xf numFmtId="37" fontId="6" fillId="0" borderId="0" xfId="0" applyNumberFormat="1" applyFont="1" applyBorder="1" applyAlignment="1">
      <alignment horizontal="right"/>
    </xf>
    <xf numFmtId="37" fontId="6" fillId="0" borderId="7" xfId="0" applyNumberFormat="1" applyFont="1" applyBorder="1" applyAlignment="1">
      <alignment horizontal="right"/>
    </xf>
    <xf numFmtId="9" fontId="19" fillId="0" borderId="0" xfId="0" applyNumberFormat="1" applyFont="1" applyBorder="1"/>
    <xf numFmtId="9" fontId="19" fillId="0" borderId="7" xfId="0" applyNumberFormat="1" applyFont="1" applyBorder="1"/>
    <xf numFmtId="9" fontId="19" fillId="0" borderId="10" xfId="0" applyNumberFormat="1" applyFont="1" applyBorder="1"/>
    <xf numFmtId="9" fontId="19" fillId="0" borderId="11" xfId="0" applyNumberFormat="1" applyFont="1" applyBorder="1"/>
    <xf numFmtId="17" fontId="0" fillId="0" borderId="0" xfId="0" applyNumberFormat="1"/>
    <xf numFmtId="9" fontId="0" fillId="0" borderId="0" xfId="0" applyNumberFormat="1"/>
    <xf numFmtId="0" fontId="7" fillId="0" borderId="2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2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175260</xdr:rowOff>
    </xdr:from>
    <xdr:to>
      <xdr:col>5</xdr:col>
      <xdr:colOff>7620</xdr:colOff>
      <xdr:row>5</xdr:row>
      <xdr:rowOff>175260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"/>
          <a:ext cx="3566160" cy="166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0</xdr:row>
      <xdr:rowOff>175260</xdr:rowOff>
    </xdr:from>
    <xdr:to>
      <xdr:col>3</xdr:col>
      <xdr:colOff>426720</xdr:colOff>
      <xdr:row>5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5260"/>
          <a:ext cx="2910840" cy="164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175260</xdr:rowOff>
    </xdr:from>
    <xdr:to>
      <xdr:col>3</xdr:col>
      <xdr:colOff>845820</xdr:colOff>
      <xdr:row>5</xdr:row>
      <xdr:rowOff>175260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"/>
          <a:ext cx="3489960" cy="166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osition%20Report%20-%20Mee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  <sheetName val="Positions"/>
    </sheetNames>
    <sheetDataSet>
      <sheetData sheetId="0">
        <row r="5">
          <cell r="F5" t="str">
            <v>As of June 4, 2001</v>
          </cell>
        </row>
        <row r="13">
          <cell r="E13">
            <v>675774.10239999997</v>
          </cell>
          <cell r="F13">
            <v>237694.12609999994</v>
          </cell>
          <cell r="G13">
            <v>913468.22849999997</v>
          </cell>
          <cell r="H13">
            <v>1005327</v>
          </cell>
          <cell r="I13">
            <v>-91858.771500000032</v>
          </cell>
          <cell r="K13">
            <v>-4470622.9165000003</v>
          </cell>
          <cell r="L13">
            <v>-665490</v>
          </cell>
        </row>
        <row r="14">
          <cell r="E14">
            <v>-569835.35520000022</v>
          </cell>
          <cell r="F14">
            <v>-703472.15470000007</v>
          </cell>
          <cell r="G14">
            <v>-1273307.5099000004</v>
          </cell>
          <cell r="H14">
            <v>-1287392</v>
          </cell>
          <cell r="I14">
            <v>14084.490099999588</v>
          </cell>
          <cell r="K14">
            <v>-19064088.358599998</v>
          </cell>
          <cell r="L14">
            <v>-15604457</v>
          </cell>
        </row>
        <row r="19">
          <cell r="H19">
            <v>0</v>
          </cell>
          <cell r="L19">
            <v>1.4706229165000002</v>
          </cell>
        </row>
        <row r="20">
          <cell r="H20">
            <v>0</v>
          </cell>
          <cell r="L20">
            <v>14.064088358599998</v>
          </cell>
        </row>
        <row r="64">
          <cell r="J64">
            <v>237.91679999999999</v>
          </cell>
          <cell r="K64">
            <v>221.3219</v>
          </cell>
          <cell r="L64">
            <v>151.59009999999998</v>
          </cell>
          <cell r="M64">
            <v>284.51519999999999</v>
          </cell>
          <cell r="N64">
            <v>260.39339999999999</v>
          </cell>
          <cell r="O64">
            <v>178.56330000000003</v>
          </cell>
        </row>
        <row r="65">
          <cell r="J65">
            <v>300</v>
          </cell>
          <cell r="K65">
            <v>300</v>
          </cell>
          <cell r="L65">
            <v>300</v>
          </cell>
          <cell r="M65">
            <v>300</v>
          </cell>
          <cell r="N65">
            <v>300</v>
          </cell>
          <cell r="O65">
            <v>300</v>
          </cell>
        </row>
        <row r="66"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71">
          <cell r="J71">
            <v>-1975.1270000000004</v>
          </cell>
          <cell r="K71">
            <v>-2151.2883000000002</v>
          </cell>
          <cell r="L71">
            <v>-2949.9871999999996</v>
          </cell>
          <cell r="M71">
            <v>-6224.675299999999</v>
          </cell>
          <cell r="N71">
            <v>-18484.338799999998</v>
          </cell>
          <cell r="O71">
            <v>-22807.211900000002</v>
          </cell>
        </row>
        <row r="72">
          <cell r="J72">
            <v>20000</v>
          </cell>
          <cell r="K72">
            <v>20000</v>
          </cell>
          <cell r="L72">
            <v>20000</v>
          </cell>
          <cell r="M72">
            <v>20000</v>
          </cell>
          <cell r="N72">
            <v>20000</v>
          </cell>
          <cell r="O72">
            <v>20000</v>
          </cell>
        </row>
        <row r="73"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-2807.2119000000021</v>
          </cell>
        </row>
        <row r="80">
          <cell r="D80">
            <v>-70.441299999999998</v>
          </cell>
          <cell r="E80">
            <v>-110.1799</v>
          </cell>
          <cell r="F80">
            <v>1.5176000000000001</v>
          </cell>
          <cell r="G80">
            <v>-157.84569999999999</v>
          </cell>
          <cell r="H80">
            <v>-127.4823</v>
          </cell>
          <cell r="I80">
            <v>367.29449999999997</v>
          </cell>
          <cell r="J80">
            <v>98.347999999999999</v>
          </cell>
          <cell r="K80">
            <v>114.15260000000001</v>
          </cell>
          <cell r="L80">
            <v>133.39570000000001</v>
          </cell>
          <cell r="M80">
            <v>64.830600000000004</v>
          </cell>
          <cell r="N80">
            <v>-11.2653</v>
          </cell>
          <cell r="O80">
            <v>-60.154600000000002</v>
          </cell>
        </row>
        <row r="81">
          <cell r="D81">
            <v>300</v>
          </cell>
          <cell r="E81">
            <v>300</v>
          </cell>
          <cell r="F81">
            <v>300</v>
          </cell>
          <cell r="G81">
            <v>500</v>
          </cell>
          <cell r="H81">
            <v>500</v>
          </cell>
          <cell r="I81">
            <v>500</v>
          </cell>
          <cell r="J81">
            <v>400</v>
          </cell>
          <cell r="K81">
            <v>400</v>
          </cell>
          <cell r="L81">
            <v>400</v>
          </cell>
          <cell r="M81">
            <v>400</v>
          </cell>
          <cell r="N81">
            <v>400</v>
          </cell>
          <cell r="O81">
            <v>400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7">
          <cell r="D87">
            <v>-21203.264600000002</v>
          </cell>
          <cell r="E87">
            <v>-11616.990299999998</v>
          </cell>
          <cell r="F87">
            <v>-6624.5227000000014</v>
          </cell>
          <cell r="G87">
            <v>-3317.5570999999982</v>
          </cell>
          <cell r="H87">
            <v>-24588.232300000003</v>
          </cell>
          <cell r="I87">
            <v>-24999.557000000001</v>
          </cell>
          <cell r="J87">
            <v>-8891.1033000000025</v>
          </cell>
          <cell r="K87">
            <v>-26387.264599999995</v>
          </cell>
          <cell r="L87">
            <v>-27409.156999999992</v>
          </cell>
          <cell r="M87">
            <v>-31854.619399999996</v>
          </cell>
          <cell r="N87">
            <v>-65455.423699999999</v>
          </cell>
          <cell r="O87">
            <v>-66876.683900000004</v>
          </cell>
        </row>
        <row r="88">
          <cell r="D88">
            <v>20000</v>
          </cell>
          <cell r="E88">
            <v>20000</v>
          </cell>
          <cell r="F88">
            <v>20000</v>
          </cell>
          <cell r="G88">
            <v>20000</v>
          </cell>
          <cell r="H88">
            <v>20000</v>
          </cell>
          <cell r="I88">
            <v>20000</v>
          </cell>
          <cell r="J88">
            <v>20000</v>
          </cell>
          <cell r="K88">
            <v>20000</v>
          </cell>
          <cell r="L88">
            <v>20000</v>
          </cell>
          <cell r="M88">
            <v>20000</v>
          </cell>
          <cell r="N88">
            <v>20000</v>
          </cell>
          <cell r="O88">
            <v>20000</v>
          </cell>
        </row>
        <row r="89">
          <cell r="D89">
            <v>-1203.2646000000022</v>
          </cell>
          <cell r="E89">
            <v>0</v>
          </cell>
          <cell r="F89">
            <v>0</v>
          </cell>
          <cell r="G89">
            <v>0</v>
          </cell>
          <cell r="H89">
            <v>-4588.2323000000033</v>
          </cell>
          <cell r="I89">
            <v>-4999.5570000000007</v>
          </cell>
          <cell r="J89">
            <v>0</v>
          </cell>
          <cell r="K89">
            <v>-6387.264599999995</v>
          </cell>
          <cell r="L89">
            <v>-7409.156999999992</v>
          </cell>
          <cell r="M89">
            <v>-11854.619399999996</v>
          </cell>
          <cell r="N89">
            <v>-45455.423699999999</v>
          </cell>
          <cell r="O89">
            <v>-46876.683900000004</v>
          </cell>
        </row>
        <row r="96">
          <cell r="D96">
            <v>-350.24130000000002</v>
          </cell>
          <cell r="E96">
            <v>-370.93360000000001</v>
          </cell>
          <cell r="F96">
            <v>-178.51249999999999</v>
          </cell>
          <cell r="G96">
            <v>-427.70530000000002</v>
          </cell>
          <cell r="H96">
            <v>-580.92380000000003</v>
          </cell>
          <cell r="I96">
            <v>-194.4522</v>
          </cell>
        </row>
        <row r="97">
          <cell r="D97">
            <v>400</v>
          </cell>
          <cell r="E97">
            <v>400</v>
          </cell>
          <cell r="F97">
            <v>400</v>
          </cell>
          <cell r="G97">
            <v>600</v>
          </cell>
          <cell r="H97">
            <v>600</v>
          </cell>
          <cell r="I97">
            <v>600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103">
          <cell r="D103">
            <v>-65613.716099999991</v>
          </cell>
          <cell r="E103">
            <v>-44869.026100000003</v>
          </cell>
          <cell r="F103">
            <v>-50393.651700000002</v>
          </cell>
          <cell r="G103">
            <v>-82638.633300000001</v>
          </cell>
          <cell r="H103">
            <v>-66481.2258</v>
          </cell>
          <cell r="I103">
            <v>-91040.433300000004</v>
          </cell>
        </row>
        <row r="104">
          <cell r="D104">
            <v>20000</v>
          </cell>
          <cell r="E104">
            <v>20000</v>
          </cell>
          <cell r="F104">
            <v>20000</v>
          </cell>
          <cell r="G104">
            <v>20000</v>
          </cell>
          <cell r="H104">
            <v>20000</v>
          </cell>
          <cell r="I104">
            <v>20000</v>
          </cell>
        </row>
        <row r="105">
          <cell r="D105">
            <v>-45613.716099999991</v>
          </cell>
          <cell r="E105">
            <v>-24869.026100000003</v>
          </cell>
          <cell r="F105">
            <v>-30393.651700000002</v>
          </cell>
          <cell r="G105">
            <v>-62638.633300000001</v>
          </cell>
          <cell r="H105">
            <v>-46481.2258</v>
          </cell>
          <cell r="I105">
            <v>-71040.433300000004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55"/>
  <sheetViews>
    <sheetView tabSelected="1" workbookViewId="0">
      <selection activeCell="C17" sqref="C17"/>
    </sheetView>
  </sheetViews>
  <sheetFormatPr defaultRowHeight="13.2" x14ac:dyDescent="0.25"/>
  <cols>
    <col min="1" max="1" width="9" customWidth="1"/>
    <col min="2" max="2" width="2.6640625" customWidth="1"/>
    <col min="3" max="3" width="15" customWidth="1"/>
    <col min="4" max="4" width="12.6640625" customWidth="1"/>
    <col min="5" max="5" width="12.5546875" customWidth="1"/>
    <col min="6" max="8" width="14.44140625" bestFit="1" customWidth="1"/>
    <col min="9" max="15" width="12.33203125" customWidth="1"/>
  </cols>
  <sheetData>
    <row r="1" spans="3:15" ht="20.399999999999999" x14ac:dyDescent="0.35">
      <c r="C1" s="1"/>
      <c r="D1" s="2"/>
      <c r="E1" s="3"/>
      <c r="F1" s="4"/>
      <c r="G1" s="2"/>
      <c r="H1" s="2"/>
      <c r="I1" s="2"/>
      <c r="J1" s="2"/>
      <c r="K1" s="2"/>
      <c r="L1" s="2"/>
      <c r="M1" s="2"/>
      <c r="N1" s="2"/>
      <c r="O1" s="2"/>
    </row>
    <row r="2" spans="3:15" ht="15.6" x14ac:dyDescent="0.3">
      <c r="C2" s="5"/>
      <c r="G2" s="2"/>
      <c r="H2" s="2"/>
      <c r="I2" s="2"/>
      <c r="J2" s="2"/>
      <c r="K2" s="2"/>
      <c r="L2" s="2"/>
      <c r="M2" s="2"/>
      <c r="N2" s="2"/>
      <c r="O2" s="2"/>
    </row>
    <row r="3" spans="3:15" ht="31.8" x14ac:dyDescent="0.5">
      <c r="C3" s="6"/>
      <c r="F3" s="7" t="s">
        <v>0</v>
      </c>
      <c r="G3" s="2"/>
      <c r="H3" s="2"/>
      <c r="I3" s="2"/>
      <c r="J3" s="2"/>
      <c r="K3" s="2"/>
      <c r="L3" s="2"/>
      <c r="M3" s="2"/>
      <c r="N3" s="2"/>
      <c r="O3" s="2"/>
    </row>
    <row r="4" spans="3:15" ht="31.8" x14ac:dyDescent="0.5">
      <c r="C4" s="1"/>
      <c r="F4" s="7" t="s">
        <v>1</v>
      </c>
      <c r="G4" s="2"/>
      <c r="H4" s="2"/>
      <c r="I4" s="2"/>
      <c r="J4" s="2"/>
      <c r="K4" s="2"/>
      <c r="L4" s="2"/>
      <c r="M4" s="2"/>
      <c r="N4" s="2"/>
      <c r="O4" s="2"/>
    </row>
    <row r="5" spans="3:15" ht="31.8" x14ac:dyDescent="0.5">
      <c r="C5" s="1"/>
      <c r="D5" s="2"/>
      <c r="F5" s="7" t="str">
        <f>[1]Report!$F$5</f>
        <v>As of June 4, 2001</v>
      </c>
      <c r="G5" s="2"/>
      <c r="H5" s="2"/>
      <c r="I5" s="2"/>
      <c r="J5" s="2"/>
      <c r="K5" s="2"/>
      <c r="L5" s="2"/>
      <c r="M5" s="2"/>
      <c r="N5" s="2"/>
      <c r="O5" s="2"/>
    </row>
    <row r="6" spans="3:15" ht="20.399999999999999" x14ac:dyDescent="0.35">
      <c r="C6" s="1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</row>
    <row r="7" spans="3:15" ht="20.399999999999999" x14ac:dyDescent="0.35">
      <c r="C7" s="1"/>
      <c r="D7" s="2"/>
      <c r="E7" s="2"/>
      <c r="F7" s="4"/>
      <c r="G7" s="2"/>
      <c r="H7" s="2"/>
      <c r="I7" s="2"/>
      <c r="J7" s="2"/>
      <c r="K7" s="2"/>
      <c r="L7" s="2"/>
      <c r="M7" s="2"/>
      <c r="N7" s="2"/>
      <c r="O7" s="2"/>
    </row>
    <row r="8" spans="3:15" ht="21" thickBot="1" x14ac:dyDescent="0.4">
      <c r="C8" s="1"/>
      <c r="D8" s="2"/>
      <c r="E8" s="2"/>
      <c r="F8" s="4"/>
      <c r="G8" s="2"/>
      <c r="H8" s="2"/>
      <c r="I8" s="2"/>
      <c r="J8" s="2"/>
      <c r="K8" s="2"/>
      <c r="L8" s="2"/>
      <c r="M8" s="2"/>
      <c r="N8" s="2"/>
      <c r="O8" s="2"/>
    </row>
    <row r="9" spans="3:15" ht="18" thickBot="1" x14ac:dyDescent="0.35">
      <c r="C9" s="120" t="s">
        <v>2</v>
      </c>
      <c r="D9" s="121"/>
      <c r="E9" s="8" t="s">
        <v>3</v>
      </c>
      <c r="F9" s="9"/>
      <c r="G9" s="9"/>
      <c r="H9" s="9"/>
      <c r="I9" s="10"/>
      <c r="J9" s="11" t="s">
        <v>4</v>
      </c>
      <c r="K9" s="11"/>
      <c r="L9" s="11"/>
      <c r="M9" s="11"/>
      <c r="N9" s="12"/>
    </row>
    <row r="10" spans="3:15" ht="18" x14ac:dyDescent="0.35">
      <c r="C10" s="13"/>
      <c r="D10" s="14"/>
      <c r="E10" s="68"/>
      <c r="F10" s="69"/>
      <c r="G10" s="70"/>
      <c r="H10" s="69"/>
      <c r="I10" s="71"/>
      <c r="J10" s="72"/>
      <c r="K10" s="69"/>
      <c r="L10" s="69"/>
      <c r="M10" s="69"/>
      <c r="N10" s="71"/>
    </row>
    <row r="11" spans="3:15" ht="18" x14ac:dyDescent="0.35">
      <c r="C11" s="13"/>
      <c r="D11" s="15"/>
      <c r="E11" s="73" t="s">
        <v>5</v>
      </c>
      <c r="F11" s="74" t="s">
        <v>6</v>
      </c>
      <c r="G11" s="74" t="s">
        <v>7</v>
      </c>
      <c r="H11" s="74" t="s">
        <v>8</v>
      </c>
      <c r="I11" s="75" t="s">
        <v>9</v>
      </c>
      <c r="J11" s="76"/>
      <c r="K11" s="74" t="s">
        <v>10</v>
      </c>
      <c r="L11" s="74" t="s">
        <v>8</v>
      </c>
      <c r="M11" s="74" t="s">
        <v>9</v>
      </c>
      <c r="N11" s="77"/>
    </row>
    <row r="12" spans="3:15" ht="14.4" thickBot="1" x14ac:dyDescent="0.35">
      <c r="C12" s="16" t="s">
        <v>11</v>
      </c>
      <c r="D12" s="17"/>
      <c r="E12" s="78" t="s">
        <v>12</v>
      </c>
      <c r="F12" s="79" t="s">
        <v>12</v>
      </c>
      <c r="G12" s="79" t="s">
        <v>12</v>
      </c>
      <c r="H12" s="79" t="s">
        <v>13</v>
      </c>
      <c r="I12" s="80" t="s">
        <v>14</v>
      </c>
      <c r="J12" s="81"/>
      <c r="K12" s="79" t="s">
        <v>15</v>
      </c>
      <c r="L12" s="79" t="s">
        <v>13</v>
      </c>
      <c r="M12" s="79" t="s">
        <v>14</v>
      </c>
      <c r="N12" s="82"/>
    </row>
    <row r="13" spans="3:15" ht="15.6" x14ac:dyDescent="0.3">
      <c r="C13" s="18"/>
      <c r="D13" s="19" t="s">
        <v>16</v>
      </c>
      <c r="E13" s="20">
        <f>[1]Report!E13</f>
        <v>675774.10239999997</v>
      </c>
      <c r="F13" s="20">
        <f>[1]Report!F13</f>
        <v>237694.12609999994</v>
      </c>
      <c r="G13" s="20">
        <f>[1]Report!G13</f>
        <v>913468.22849999997</v>
      </c>
      <c r="H13" s="20">
        <f>[1]Report!H13</f>
        <v>1005327</v>
      </c>
      <c r="I13" s="26">
        <f>[1]Report!I13</f>
        <v>-91858.771500000032</v>
      </c>
      <c r="J13" s="22"/>
      <c r="K13" s="20">
        <f>[1]Report!K13</f>
        <v>-4470622.9165000003</v>
      </c>
      <c r="L13" s="20">
        <f>[1]Report!L13</f>
        <v>-665490</v>
      </c>
      <c r="M13" s="21">
        <f>K13-L13</f>
        <v>-3805132.9165000003</v>
      </c>
      <c r="N13" s="23"/>
    </row>
    <row r="14" spans="3:15" ht="15.6" x14ac:dyDescent="0.3">
      <c r="C14" s="18"/>
      <c r="D14" s="19" t="s">
        <v>17</v>
      </c>
      <c r="E14" s="20">
        <f>[1]Report!E14</f>
        <v>-569835.35520000022</v>
      </c>
      <c r="F14" s="20">
        <f>[1]Report!F14</f>
        <v>-703472.15470000007</v>
      </c>
      <c r="G14" s="20">
        <f>[1]Report!G14</f>
        <v>-1273307.5099000004</v>
      </c>
      <c r="H14" s="20">
        <f>[1]Report!H14</f>
        <v>-1287392</v>
      </c>
      <c r="I14" s="26">
        <f>[1]Report!I14</f>
        <v>14084.490099999588</v>
      </c>
      <c r="J14" s="22"/>
      <c r="K14" s="20">
        <f>[1]Report!K14</f>
        <v>-19064088.358599998</v>
      </c>
      <c r="L14" s="20">
        <f>[1]Report!L14</f>
        <v>-15604457</v>
      </c>
      <c r="M14" s="21">
        <f>K14-L14</f>
        <v>-3459631.3585999981</v>
      </c>
      <c r="N14" s="23"/>
    </row>
    <row r="15" spans="3:15" x14ac:dyDescent="0.25">
      <c r="C15" s="18"/>
      <c r="D15" s="22"/>
      <c r="E15" s="24">
        <f>SUM(E13:E14)</f>
        <v>105938.74719999975</v>
      </c>
      <c r="F15" s="24">
        <f>SUM(F13:F14)</f>
        <v>-465778.02860000014</v>
      </c>
      <c r="G15" s="24">
        <f>SUM(G13:G14)</f>
        <v>-359839.28140000044</v>
      </c>
      <c r="H15" s="24">
        <f>SUM(H13:H14)</f>
        <v>-282065</v>
      </c>
      <c r="I15" s="24">
        <f>SUM(I13:I14)</f>
        <v>-77774.281400000444</v>
      </c>
      <c r="J15" s="18"/>
      <c r="K15" s="24">
        <f>SUM(K13:K14)</f>
        <v>-23534711.2751</v>
      </c>
      <c r="L15" s="24">
        <f>SUM(L13:L14)</f>
        <v>-16269947</v>
      </c>
      <c r="M15" s="24">
        <f>SUM(M13:M14)</f>
        <v>-7264764.2750999983</v>
      </c>
      <c r="N15" s="25"/>
    </row>
    <row r="16" spans="3:15" x14ac:dyDescent="0.25">
      <c r="C16" s="18"/>
      <c r="D16" s="22"/>
      <c r="E16" s="20"/>
      <c r="F16" s="20"/>
      <c r="G16" s="20"/>
      <c r="H16" s="20"/>
      <c r="I16" s="26"/>
      <c r="J16" s="22"/>
      <c r="K16" s="20"/>
      <c r="L16" s="20"/>
      <c r="M16" s="20"/>
      <c r="N16" s="25"/>
    </row>
    <row r="17" spans="3:15" ht="16.8" x14ac:dyDescent="0.55000000000000004">
      <c r="C17" s="16" t="s">
        <v>18</v>
      </c>
      <c r="D17" s="17"/>
      <c r="E17" s="20"/>
      <c r="F17" s="20"/>
      <c r="G17" s="27" t="s">
        <v>19</v>
      </c>
      <c r="H17" s="27" t="s">
        <v>20</v>
      </c>
      <c r="I17" s="26"/>
      <c r="J17" s="22"/>
      <c r="K17" s="27" t="s">
        <v>21</v>
      </c>
      <c r="L17" s="27" t="s">
        <v>20</v>
      </c>
      <c r="M17" s="20"/>
      <c r="N17" s="25"/>
    </row>
    <row r="18" spans="3:15" ht="15.6" x14ac:dyDescent="0.3">
      <c r="C18" s="18"/>
      <c r="D18" s="19" t="s">
        <v>16</v>
      </c>
      <c r="E18" s="20"/>
      <c r="F18" s="20"/>
      <c r="G18" s="28">
        <v>2500000</v>
      </c>
      <c r="H18" s="83">
        <f>[1]Report!$H$19</f>
        <v>0</v>
      </c>
      <c r="I18" s="29"/>
      <c r="J18" s="30"/>
      <c r="K18" s="28" t="s">
        <v>22</v>
      </c>
      <c r="L18" s="85">
        <f>[1]Report!$L$19</f>
        <v>1.4706229165000002</v>
      </c>
      <c r="M18" s="31"/>
      <c r="N18" s="25"/>
    </row>
    <row r="19" spans="3:15" ht="16.2" thickBot="1" x14ac:dyDescent="0.35">
      <c r="C19" s="32"/>
      <c r="D19" s="33" t="s">
        <v>17</v>
      </c>
      <c r="E19" s="34"/>
      <c r="F19" s="34"/>
      <c r="G19" s="35">
        <v>3500000</v>
      </c>
      <c r="H19" s="84">
        <f>[1]Report!$H$20</f>
        <v>0</v>
      </c>
      <c r="I19" s="36"/>
      <c r="J19" s="37"/>
      <c r="K19" s="35" t="s">
        <v>23</v>
      </c>
      <c r="L19" s="86">
        <f>[1]Report!$L$20</f>
        <v>14.064088358599998</v>
      </c>
      <c r="M19" s="38"/>
      <c r="N19" s="39"/>
    </row>
    <row r="20" spans="3:15" ht="19.5" customHeight="1" x14ac:dyDescent="0.3">
      <c r="C20" s="22"/>
      <c r="D20" s="22"/>
      <c r="E20" s="2"/>
      <c r="F20" s="2"/>
      <c r="G20" s="2"/>
      <c r="H20" s="2"/>
      <c r="I20" s="2"/>
      <c r="J20" s="40"/>
      <c r="K20" s="40"/>
      <c r="L20" s="40"/>
      <c r="M20" s="2"/>
      <c r="N20" s="2"/>
    </row>
    <row r="21" spans="3:15" ht="15.6" x14ac:dyDescent="0.3">
      <c r="C21" s="44" t="s">
        <v>24</v>
      </c>
      <c r="D21" s="22"/>
      <c r="E21" s="19"/>
      <c r="F21" s="42"/>
      <c r="G21" s="41"/>
      <c r="I21" s="20"/>
      <c r="J21" s="20"/>
      <c r="K21" s="20"/>
      <c r="L21" s="22"/>
      <c r="M21" s="43"/>
      <c r="N21" s="43"/>
      <c r="O21" s="20"/>
    </row>
    <row r="22" spans="3:15" ht="15.6" x14ac:dyDescent="0.3">
      <c r="C22" s="2"/>
      <c r="D22" s="22"/>
      <c r="E22" s="19"/>
      <c r="F22" s="42"/>
      <c r="G22" s="41"/>
      <c r="I22" s="20"/>
      <c r="J22" s="20"/>
      <c r="K22" s="20"/>
      <c r="L22" s="22"/>
      <c r="M22" s="43"/>
      <c r="N22" s="43"/>
      <c r="O22" s="20"/>
    </row>
    <row r="23" spans="3:15" ht="17.399999999999999" x14ac:dyDescent="0.3">
      <c r="C23" s="45" t="s">
        <v>41</v>
      </c>
      <c r="D23" s="46"/>
      <c r="E23" s="47"/>
      <c r="F23" s="48"/>
      <c r="G23" s="49"/>
      <c r="H23" s="50"/>
      <c r="I23" s="50"/>
      <c r="J23" s="50"/>
      <c r="K23" s="51"/>
      <c r="L23" s="51"/>
      <c r="M23" s="51"/>
      <c r="N23" s="51"/>
      <c r="O23" s="46"/>
    </row>
    <row r="24" spans="3:15" ht="15.6" x14ac:dyDescent="0.3">
      <c r="C24" s="60" t="s">
        <v>39</v>
      </c>
      <c r="D24" s="46"/>
      <c r="E24" s="46"/>
      <c r="F24" s="46"/>
      <c r="G24" s="46"/>
      <c r="H24" s="46"/>
      <c r="I24" s="46"/>
      <c r="J24" s="46"/>
      <c r="K24" s="61"/>
      <c r="L24" s="61"/>
      <c r="M24" s="61"/>
      <c r="N24" s="46"/>
      <c r="O24" s="46"/>
    </row>
    <row r="25" spans="3:15" ht="13.8" thickBot="1" x14ac:dyDescent="0.3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3:15" ht="16.2" thickBot="1" x14ac:dyDescent="0.35">
      <c r="C26" s="62">
        <v>2001</v>
      </c>
      <c r="D26" s="52" t="s">
        <v>25</v>
      </c>
      <c r="E26" s="52" t="s">
        <v>26</v>
      </c>
      <c r="F26" s="52" t="s">
        <v>27</v>
      </c>
      <c r="G26" s="52" t="s">
        <v>28</v>
      </c>
      <c r="H26" s="52" t="s">
        <v>29</v>
      </c>
      <c r="I26" s="52" t="s">
        <v>30</v>
      </c>
      <c r="J26" s="52" t="s">
        <v>31</v>
      </c>
      <c r="K26" s="52" t="s">
        <v>32</v>
      </c>
      <c r="L26" s="52" t="s">
        <v>33</v>
      </c>
      <c r="M26" s="52" t="s">
        <v>34</v>
      </c>
      <c r="N26" s="52" t="s">
        <v>35</v>
      </c>
      <c r="O26" s="53" t="s">
        <v>36</v>
      </c>
    </row>
    <row r="27" spans="3:15" ht="15.6" x14ac:dyDescent="0.3">
      <c r="C27" s="54" t="s">
        <v>37</v>
      </c>
      <c r="D27" s="55"/>
      <c r="E27" s="55"/>
      <c r="F27" s="55"/>
      <c r="G27" s="55"/>
      <c r="J27" s="63">
        <f>[1]Report!J64</f>
        <v>237.91679999999999</v>
      </c>
      <c r="K27" s="63">
        <f>[1]Report!K64</f>
        <v>221.3219</v>
      </c>
      <c r="L27" s="63">
        <f>[1]Report!L64</f>
        <v>151.59009999999998</v>
      </c>
      <c r="M27" s="63">
        <f>[1]Report!M64</f>
        <v>284.51519999999999</v>
      </c>
      <c r="N27" s="63">
        <f>[1]Report!N64</f>
        <v>260.39339999999999</v>
      </c>
      <c r="O27" s="56">
        <f>[1]Report!O64</f>
        <v>178.56330000000003</v>
      </c>
    </row>
    <row r="28" spans="3:15" ht="15.6" x14ac:dyDescent="0.3">
      <c r="C28" s="57" t="s">
        <v>40</v>
      </c>
      <c r="D28" s="55"/>
      <c r="E28" s="55"/>
      <c r="F28" s="55"/>
      <c r="G28" s="55"/>
      <c r="H28" s="55"/>
      <c r="I28" s="55"/>
      <c r="J28" s="63">
        <f>[1]Report!J65</f>
        <v>300</v>
      </c>
      <c r="K28" s="63">
        <f>[1]Report!K65</f>
        <v>300</v>
      </c>
      <c r="L28" s="63">
        <f>[1]Report!L65</f>
        <v>300</v>
      </c>
      <c r="M28" s="63">
        <f>[1]Report!M65</f>
        <v>300</v>
      </c>
      <c r="N28" s="63">
        <f>[1]Report!N65</f>
        <v>300</v>
      </c>
      <c r="O28" s="56">
        <f>[1]Report!O65</f>
        <v>300</v>
      </c>
    </row>
    <row r="29" spans="3:15" ht="15.6" x14ac:dyDescent="0.3">
      <c r="C29" s="87" t="s">
        <v>20</v>
      </c>
      <c r="D29" s="88"/>
      <c r="E29" s="88"/>
      <c r="F29" s="88"/>
      <c r="G29" s="88"/>
      <c r="H29" s="88"/>
      <c r="I29" s="88"/>
      <c r="J29" s="93">
        <f>[1]Report!J66</f>
        <v>0</v>
      </c>
      <c r="K29" s="93">
        <f>[1]Report!K66</f>
        <v>0</v>
      </c>
      <c r="L29" s="93">
        <f>[1]Report!L66</f>
        <v>0</v>
      </c>
      <c r="M29" s="93">
        <f>[1]Report!M66</f>
        <v>0</v>
      </c>
      <c r="N29" s="93">
        <f>[1]Report!N66</f>
        <v>0</v>
      </c>
      <c r="O29" s="95">
        <f>[1]Report!O66</f>
        <v>0</v>
      </c>
    </row>
    <row r="30" spans="3:15" ht="16.2" thickBot="1" x14ac:dyDescent="0.35">
      <c r="C30" s="59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58"/>
    </row>
    <row r="31" spans="3:15" ht="15.6" x14ac:dyDescent="0.3">
      <c r="C31" s="54" t="s">
        <v>38</v>
      </c>
      <c r="D31" s="65"/>
      <c r="E31" s="65"/>
      <c r="F31" s="65"/>
      <c r="G31" s="65"/>
      <c r="H31" s="66"/>
      <c r="I31" s="66"/>
      <c r="J31" s="96">
        <f>[1]Report!J71</f>
        <v>-1975.1270000000004</v>
      </c>
      <c r="K31" s="96">
        <f>[1]Report!K71</f>
        <v>-2151.2883000000002</v>
      </c>
      <c r="L31" s="96">
        <f>[1]Report!L71</f>
        <v>-2949.9871999999996</v>
      </c>
      <c r="M31" s="96">
        <f>[1]Report!M71</f>
        <v>-6224.675299999999</v>
      </c>
      <c r="N31" s="96">
        <f>[1]Report!N71</f>
        <v>-18484.338799999998</v>
      </c>
      <c r="O31" s="97">
        <f>[1]Report!O71</f>
        <v>-22807.211900000002</v>
      </c>
    </row>
    <row r="32" spans="3:15" ht="15.6" x14ac:dyDescent="0.3">
      <c r="C32" s="57" t="s">
        <v>40</v>
      </c>
      <c r="D32" s="55"/>
      <c r="E32" s="55"/>
      <c r="F32" s="55"/>
      <c r="G32" s="55"/>
      <c r="H32" s="55"/>
      <c r="I32" s="55"/>
      <c r="J32" s="63">
        <f>[1]Report!J72</f>
        <v>20000</v>
      </c>
      <c r="K32" s="63">
        <f>[1]Report!K72</f>
        <v>20000</v>
      </c>
      <c r="L32" s="63">
        <f>[1]Report!L72</f>
        <v>20000</v>
      </c>
      <c r="M32" s="63">
        <f>[1]Report!M72</f>
        <v>20000</v>
      </c>
      <c r="N32" s="63">
        <f>[1]Report!N72</f>
        <v>20000</v>
      </c>
      <c r="O32" s="64">
        <f>[1]Report!O72</f>
        <v>20000</v>
      </c>
    </row>
    <row r="33" spans="3:15" ht="16.2" thickBot="1" x14ac:dyDescent="0.35">
      <c r="C33" s="90" t="s">
        <v>20</v>
      </c>
      <c r="D33" s="91"/>
      <c r="E33" s="91"/>
      <c r="F33" s="91"/>
      <c r="G33" s="91"/>
      <c r="H33" s="91"/>
      <c r="I33" s="91"/>
      <c r="J33" s="98">
        <f>[1]Report!J73</f>
        <v>0</v>
      </c>
      <c r="K33" s="98">
        <f>[1]Report!K73</f>
        <v>0</v>
      </c>
      <c r="L33" s="98">
        <f>[1]Report!L73</f>
        <v>0</v>
      </c>
      <c r="M33" s="98">
        <f>[1]Report!M73</f>
        <v>0</v>
      </c>
      <c r="N33" s="98">
        <f>[1]Report!N73</f>
        <v>0</v>
      </c>
      <c r="O33" s="99">
        <f>[1]Report!O73</f>
        <v>-2807.2119000000021</v>
      </c>
    </row>
    <row r="35" spans="3:15" ht="13.8" thickBot="1" x14ac:dyDescent="0.3"/>
    <row r="36" spans="3:15" ht="16.2" thickBot="1" x14ac:dyDescent="0.35">
      <c r="C36" s="62">
        <v>2002</v>
      </c>
      <c r="D36" s="52" t="s">
        <v>25</v>
      </c>
      <c r="E36" s="52" t="s">
        <v>26</v>
      </c>
      <c r="F36" s="52" t="s">
        <v>27</v>
      </c>
      <c r="G36" s="52" t="s">
        <v>28</v>
      </c>
      <c r="H36" s="52" t="s">
        <v>29</v>
      </c>
      <c r="I36" s="52" t="s">
        <v>30</v>
      </c>
      <c r="J36" s="52" t="s">
        <v>31</v>
      </c>
      <c r="K36" s="52" t="s">
        <v>32</v>
      </c>
      <c r="L36" s="52" t="s">
        <v>33</v>
      </c>
      <c r="M36" s="52" t="s">
        <v>34</v>
      </c>
      <c r="N36" s="52" t="s">
        <v>35</v>
      </c>
      <c r="O36" s="53" t="s">
        <v>36</v>
      </c>
    </row>
    <row r="37" spans="3:15" ht="15.6" x14ac:dyDescent="0.3">
      <c r="C37" s="54" t="s">
        <v>37</v>
      </c>
      <c r="D37" s="55">
        <f>[1]Report!D80</f>
        <v>-70.441299999999998</v>
      </c>
      <c r="E37" s="55">
        <f>[1]Report!E80</f>
        <v>-110.1799</v>
      </c>
      <c r="F37" s="55">
        <f>[1]Report!F80</f>
        <v>1.5176000000000001</v>
      </c>
      <c r="G37" s="55">
        <f>[1]Report!G80</f>
        <v>-157.84569999999999</v>
      </c>
      <c r="H37" s="55">
        <f>[1]Report!H80</f>
        <v>-127.4823</v>
      </c>
      <c r="I37" s="55">
        <f>[1]Report!I80</f>
        <v>367.29449999999997</v>
      </c>
      <c r="J37" s="55">
        <f>[1]Report!J80</f>
        <v>98.347999999999999</v>
      </c>
      <c r="K37" s="55">
        <f>[1]Report!K80</f>
        <v>114.15260000000001</v>
      </c>
      <c r="L37" s="55">
        <f>[1]Report!L80</f>
        <v>133.39570000000001</v>
      </c>
      <c r="M37" s="55">
        <f>[1]Report!M80</f>
        <v>64.830600000000004</v>
      </c>
      <c r="N37" s="55">
        <f>[1]Report!N80</f>
        <v>-11.2653</v>
      </c>
      <c r="O37" s="56">
        <f>[1]Report!O80</f>
        <v>-60.154600000000002</v>
      </c>
    </row>
    <row r="38" spans="3:15" ht="15.6" x14ac:dyDescent="0.3">
      <c r="C38" s="57" t="s">
        <v>40</v>
      </c>
      <c r="D38" s="55">
        <f>[1]Report!D81</f>
        <v>300</v>
      </c>
      <c r="E38" s="55">
        <f>[1]Report!E81</f>
        <v>300</v>
      </c>
      <c r="F38" s="55">
        <f>[1]Report!F81</f>
        <v>300</v>
      </c>
      <c r="G38" s="55">
        <f>[1]Report!G81</f>
        <v>500</v>
      </c>
      <c r="H38" s="55">
        <f>[1]Report!H81</f>
        <v>500</v>
      </c>
      <c r="I38" s="55">
        <f>[1]Report!I81</f>
        <v>500</v>
      </c>
      <c r="J38" s="55">
        <f>[1]Report!J81</f>
        <v>400</v>
      </c>
      <c r="K38" s="55">
        <f>[1]Report!K81</f>
        <v>400</v>
      </c>
      <c r="L38" s="55">
        <f>[1]Report!L81</f>
        <v>400</v>
      </c>
      <c r="M38" s="55">
        <f>[1]Report!M81</f>
        <v>400</v>
      </c>
      <c r="N38" s="55">
        <f>[1]Report!N81</f>
        <v>400</v>
      </c>
      <c r="O38" s="56">
        <f>[1]Report!O81</f>
        <v>400</v>
      </c>
    </row>
    <row r="39" spans="3:15" ht="15.6" x14ac:dyDescent="0.3">
      <c r="C39" s="87" t="s">
        <v>20</v>
      </c>
      <c r="D39" s="100">
        <f>[1]Report!D82</f>
        <v>0</v>
      </c>
      <c r="E39" s="100">
        <f>[1]Report!E82</f>
        <v>0</v>
      </c>
      <c r="F39" s="100">
        <f>[1]Report!F82</f>
        <v>0</v>
      </c>
      <c r="G39" s="100">
        <f>[1]Report!G82</f>
        <v>0</v>
      </c>
      <c r="H39" s="100">
        <f>[1]Report!H82</f>
        <v>0</v>
      </c>
      <c r="I39" s="100">
        <f>[1]Report!I82</f>
        <v>0</v>
      </c>
      <c r="J39" s="100">
        <f>[1]Report!J82</f>
        <v>0</v>
      </c>
      <c r="K39" s="100">
        <f>[1]Report!K82</f>
        <v>0</v>
      </c>
      <c r="L39" s="100">
        <f>[1]Report!L82</f>
        <v>0</v>
      </c>
      <c r="M39" s="100">
        <f>[1]Report!M82</f>
        <v>0</v>
      </c>
      <c r="N39" s="100">
        <f>[1]Report!N82</f>
        <v>0</v>
      </c>
      <c r="O39" s="94">
        <f>[1]Report!O82</f>
        <v>0</v>
      </c>
    </row>
    <row r="40" spans="3:15" ht="16.2" thickBot="1" x14ac:dyDescent="0.35">
      <c r="C40" s="59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58"/>
    </row>
    <row r="41" spans="3:15" ht="15.6" x14ac:dyDescent="0.3">
      <c r="C41" s="54" t="s">
        <v>38</v>
      </c>
      <c r="D41" s="65">
        <f>[1]Report!D87</f>
        <v>-21203.264600000002</v>
      </c>
      <c r="E41" s="65">
        <f>[1]Report!E87</f>
        <v>-11616.990299999998</v>
      </c>
      <c r="F41" s="65">
        <f>[1]Report!F87</f>
        <v>-6624.5227000000014</v>
      </c>
      <c r="G41" s="65">
        <f>[1]Report!G87</f>
        <v>-3317.5570999999982</v>
      </c>
      <c r="H41" s="65">
        <f>[1]Report!H87</f>
        <v>-24588.232300000003</v>
      </c>
      <c r="I41" s="65">
        <f>[1]Report!I87</f>
        <v>-24999.557000000001</v>
      </c>
      <c r="J41" s="65">
        <f>[1]Report!J87</f>
        <v>-8891.1033000000025</v>
      </c>
      <c r="K41" s="65">
        <f>[1]Report!K87</f>
        <v>-26387.264599999995</v>
      </c>
      <c r="L41" s="65">
        <f>[1]Report!L87</f>
        <v>-27409.156999999992</v>
      </c>
      <c r="M41" s="65">
        <f>[1]Report!M87</f>
        <v>-31854.619399999996</v>
      </c>
      <c r="N41" s="65">
        <f>[1]Report!N87</f>
        <v>-65455.423699999999</v>
      </c>
      <c r="O41" s="67">
        <f>[1]Report!O87</f>
        <v>-66876.683900000004</v>
      </c>
    </row>
    <row r="42" spans="3:15" ht="15.6" x14ac:dyDescent="0.3">
      <c r="C42" s="57" t="s">
        <v>40</v>
      </c>
      <c r="D42" s="55">
        <f>[1]Report!D88</f>
        <v>20000</v>
      </c>
      <c r="E42" s="55">
        <f>[1]Report!E88</f>
        <v>20000</v>
      </c>
      <c r="F42" s="55">
        <f>[1]Report!F88</f>
        <v>20000</v>
      </c>
      <c r="G42" s="55">
        <f>[1]Report!G88</f>
        <v>20000</v>
      </c>
      <c r="H42" s="55">
        <f>[1]Report!H88</f>
        <v>20000</v>
      </c>
      <c r="I42" s="55">
        <f>[1]Report!I88</f>
        <v>20000</v>
      </c>
      <c r="J42" s="55">
        <f>[1]Report!J88</f>
        <v>20000</v>
      </c>
      <c r="K42" s="55">
        <f>[1]Report!K88</f>
        <v>20000</v>
      </c>
      <c r="L42" s="55">
        <f>[1]Report!L88</f>
        <v>20000</v>
      </c>
      <c r="M42" s="55">
        <f>[1]Report!M88</f>
        <v>20000</v>
      </c>
      <c r="N42" s="55">
        <f>[1]Report!N88</f>
        <v>20000</v>
      </c>
      <c r="O42" s="56">
        <f>[1]Report!O88</f>
        <v>20000</v>
      </c>
    </row>
    <row r="43" spans="3:15" ht="16.2" thickBot="1" x14ac:dyDescent="0.35">
      <c r="C43" s="90" t="s">
        <v>20</v>
      </c>
      <c r="D43" s="91">
        <f>[1]Report!D89</f>
        <v>-1203.2646000000022</v>
      </c>
      <c r="E43" s="91">
        <f>[1]Report!E89</f>
        <v>0</v>
      </c>
      <c r="F43" s="91">
        <f>[1]Report!F89</f>
        <v>0</v>
      </c>
      <c r="G43" s="91">
        <f>[1]Report!G89</f>
        <v>0</v>
      </c>
      <c r="H43" s="91">
        <f>[1]Report!H89</f>
        <v>-4588.2323000000033</v>
      </c>
      <c r="I43" s="91">
        <f>[1]Report!I89</f>
        <v>-4999.5570000000007</v>
      </c>
      <c r="J43" s="91">
        <f>[1]Report!J89</f>
        <v>0</v>
      </c>
      <c r="K43" s="91">
        <f>[1]Report!K89</f>
        <v>-6387.264599999995</v>
      </c>
      <c r="L43" s="91">
        <f>[1]Report!L89</f>
        <v>-7409.156999999992</v>
      </c>
      <c r="M43" s="91">
        <f>[1]Report!M89</f>
        <v>-11854.619399999996</v>
      </c>
      <c r="N43" s="91">
        <f>[1]Report!N89</f>
        <v>-45455.423699999999</v>
      </c>
      <c r="O43" s="92">
        <f>[1]Report!O89</f>
        <v>-46876.683900000004</v>
      </c>
    </row>
    <row r="45" spans="3:15" ht="13.8" thickBot="1" x14ac:dyDescent="0.3"/>
    <row r="46" spans="3:15" ht="16.2" thickBot="1" x14ac:dyDescent="0.35">
      <c r="C46" s="62">
        <v>2003</v>
      </c>
      <c r="D46" s="52" t="s">
        <v>25</v>
      </c>
      <c r="E46" s="52" t="s">
        <v>26</v>
      </c>
      <c r="F46" s="52" t="s">
        <v>27</v>
      </c>
      <c r="G46" s="52" t="s">
        <v>28</v>
      </c>
      <c r="H46" s="52" t="s">
        <v>29</v>
      </c>
      <c r="I46" s="52" t="s">
        <v>30</v>
      </c>
      <c r="J46" s="52" t="s">
        <v>31</v>
      </c>
      <c r="K46" s="52" t="s">
        <v>32</v>
      </c>
      <c r="L46" s="52" t="s">
        <v>33</v>
      </c>
      <c r="M46" s="52" t="s">
        <v>34</v>
      </c>
      <c r="N46" s="52" t="s">
        <v>35</v>
      </c>
      <c r="O46" s="53" t="s">
        <v>36</v>
      </c>
    </row>
    <row r="47" spans="3:15" ht="15.6" x14ac:dyDescent="0.3">
      <c r="C47" s="54" t="s">
        <v>37</v>
      </c>
      <c r="D47" s="55">
        <f>[1]Report!D96</f>
        <v>-350.24130000000002</v>
      </c>
      <c r="E47" s="55">
        <f>[1]Report!E96</f>
        <v>-370.93360000000001</v>
      </c>
      <c r="F47" s="55">
        <f>[1]Report!F96</f>
        <v>-178.51249999999999</v>
      </c>
      <c r="G47" s="55">
        <f>[1]Report!G96</f>
        <v>-427.70530000000002</v>
      </c>
      <c r="H47" s="55">
        <f>[1]Report!H96</f>
        <v>-580.92380000000003</v>
      </c>
      <c r="I47" s="55">
        <f>[1]Report!I96</f>
        <v>-194.4522</v>
      </c>
      <c r="O47" s="56"/>
    </row>
    <row r="48" spans="3:15" ht="15.6" x14ac:dyDescent="0.3">
      <c r="C48" s="57" t="s">
        <v>40</v>
      </c>
      <c r="D48" s="55">
        <f>[1]Report!D97</f>
        <v>400</v>
      </c>
      <c r="E48" s="55">
        <f>[1]Report!E97</f>
        <v>400</v>
      </c>
      <c r="F48" s="55">
        <f>[1]Report!F97</f>
        <v>400</v>
      </c>
      <c r="G48" s="55">
        <f>[1]Report!G97</f>
        <v>600</v>
      </c>
      <c r="H48" s="55">
        <f>[1]Report!H97</f>
        <v>600</v>
      </c>
      <c r="I48" s="55">
        <f>[1]Report!I97</f>
        <v>600</v>
      </c>
      <c r="J48" s="55"/>
      <c r="K48" s="55"/>
      <c r="L48" s="55"/>
      <c r="M48" s="55"/>
      <c r="N48" s="55"/>
      <c r="O48" s="56"/>
    </row>
    <row r="49" spans="3:15" ht="15.6" x14ac:dyDescent="0.3">
      <c r="C49" s="87" t="s">
        <v>20</v>
      </c>
      <c r="D49" s="88">
        <f>[1]Report!D98</f>
        <v>0</v>
      </c>
      <c r="E49" s="88">
        <f>[1]Report!E98</f>
        <v>0</v>
      </c>
      <c r="F49" s="88">
        <f>[1]Report!F98</f>
        <v>0</v>
      </c>
      <c r="G49" s="88">
        <f>[1]Report!G98</f>
        <v>0</v>
      </c>
      <c r="H49" s="88">
        <f>[1]Report!H98</f>
        <v>0</v>
      </c>
      <c r="I49" s="88">
        <f>[1]Report!I98</f>
        <v>0</v>
      </c>
      <c r="J49" s="88"/>
      <c r="K49" s="88"/>
      <c r="L49" s="88"/>
      <c r="M49" s="88"/>
      <c r="N49" s="88"/>
      <c r="O49" s="89"/>
    </row>
    <row r="50" spans="3:15" ht="16.2" thickBot="1" x14ac:dyDescent="0.35">
      <c r="C50" s="59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58"/>
    </row>
    <row r="51" spans="3:15" ht="15.6" x14ac:dyDescent="0.3">
      <c r="C51" s="54" t="s">
        <v>38</v>
      </c>
      <c r="D51" s="65">
        <f>[1]Report!D103</f>
        <v>-65613.716099999991</v>
      </c>
      <c r="E51" s="65">
        <f>[1]Report!E103</f>
        <v>-44869.026100000003</v>
      </c>
      <c r="F51" s="65">
        <f>[1]Report!F103</f>
        <v>-50393.651700000002</v>
      </c>
      <c r="G51" s="65">
        <f>[1]Report!G103</f>
        <v>-82638.633300000001</v>
      </c>
      <c r="H51" s="65">
        <f>[1]Report!H103</f>
        <v>-66481.2258</v>
      </c>
      <c r="I51" s="65">
        <f>[1]Report!I103</f>
        <v>-91040.433300000004</v>
      </c>
      <c r="J51" s="65"/>
      <c r="K51" s="65"/>
      <c r="L51" s="65"/>
      <c r="M51" s="65"/>
      <c r="N51" s="65"/>
      <c r="O51" s="67"/>
    </row>
    <row r="52" spans="3:15" ht="15.6" x14ac:dyDescent="0.3">
      <c r="C52" s="57" t="s">
        <v>40</v>
      </c>
      <c r="D52" s="55">
        <f>[1]Report!D104</f>
        <v>20000</v>
      </c>
      <c r="E52" s="55">
        <f>[1]Report!E104</f>
        <v>20000</v>
      </c>
      <c r="F52" s="55">
        <f>[1]Report!F104</f>
        <v>20000</v>
      </c>
      <c r="G52" s="55">
        <f>[1]Report!G104</f>
        <v>20000</v>
      </c>
      <c r="H52" s="55">
        <f>[1]Report!H104</f>
        <v>20000</v>
      </c>
      <c r="I52" s="55">
        <f>[1]Report!I104</f>
        <v>20000</v>
      </c>
      <c r="J52" s="55"/>
      <c r="K52" s="55"/>
      <c r="L52" s="55"/>
      <c r="M52" s="55"/>
      <c r="N52" s="55"/>
      <c r="O52" s="56"/>
    </row>
    <row r="53" spans="3:15" ht="16.2" thickBot="1" x14ac:dyDescent="0.35">
      <c r="C53" s="90" t="s">
        <v>20</v>
      </c>
      <c r="D53" s="91">
        <f>[1]Report!D105</f>
        <v>-45613.716099999991</v>
      </c>
      <c r="E53" s="91">
        <f>[1]Report!E105</f>
        <v>-24869.026100000003</v>
      </c>
      <c r="F53" s="91">
        <f>[1]Report!F105</f>
        <v>-30393.651700000002</v>
      </c>
      <c r="G53" s="91">
        <f>[1]Report!G105</f>
        <v>-62638.633300000001</v>
      </c>
      <c r="H53" s="91">
        <f>[1]Report!H105</f>
        <v>-46481.2258</v>
      </c>
      <c r="I53" s="91">
        <f>[1]Report!I105</f>
        <v>-71040.433300000004</v>
      </c>
      <c r="J53" s="91"/>
      <c r="K53" s="91"/>
      <c r="L53" s="91"/>
      <c r="M53" s="91"/>
      <c r="N53" s="91"/>
      <c r="O53" s="92"/>
    </row>
    <row r="55" spans="3:15" x14ac:dyDescent="0.25">
      <c r="C55" s="122" t="str">
        <f ca="1">CELL("filename")</f>
        <v>N:\RISKRPTG\ALLBOOKS\Y2001\Bk060401\[Position Report - Enron Summary.xls]Position Details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</row>
  </sheetData>
  <mergeCells count="2">
    <mergeCell ref="C9:D9"/>
    <mergeCell ref="C55:O55"/>
  </mergeCells>
  <printOptions horizontalCentered="1"/>
  <pageMargins left="0.25" right="0.5" top="1" bottom="1" header="0.5" footer="0.5"/>
  <pageSetup scale="55" orientation="portrait" r:id="rId1"/>
  <headerFooter alignWithMargins="0">
    <oddHeader xml:space="preserve">&amp;C&amp;"Arial,Bold"&amp;20CONFIDENTIAL - FOR INTERNAL USE ONLY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Q52"/>
  <sheetViews>
    <sheetView workbookViewId="0"/>
  </sheetViews>
  <sheetFormatPr defaultColWidth="9.109375" defaultRowHeight="15.6" x14ac:dyDescent="0.3"/>
  <cols>
    <col min="1" max="1" width="13.33203125" style="44" customWidth="1"/>
    <col min="2" max="2" width="2.88671875" style="44" customWidth="1"/>
    <col min="3" max="3" width="22.33203125" style="44" customWidth="1"/>
    <col min="4" max="5" width="12.6640625" style="101" customWidth="1"/>
    <col min="6" max="15" width="10.6640625" style="101" customWidth="1"/>
    <col min="16" max="16" width="13.6640625" style="101" customWidth="1"/>
    <col min="17" max="17" width="9.109375" style="101"/>
    <col min="18" max="16384" width="9.109375" style="44"/>
  </cols>
  <sheetData>
    <row r="1" spans="3:16" customFormat="1" ht="20.399999999999999" x14ac:dyDescent="0.35">
      <c r="D1" s="1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</row>
    <row r="2" spans="3:16" customFormat="1" x14ac:dyDescent="0.3">
      <c r="D2" s="5"/>
      <c r="H2" s="2"/>
      <c r="I2" s="2"/>
      <c r="J2" s="2"/>
      <c r="K2" s="2"/>
      <c r="L2" s="2"/>
      <c r="M2" s="2"/>
      <c r="N2" s="2"/>
      <c r="O2" s="2"/>
      <c r="P2" s="2"/>
    </row>
    <row r="3" spans="3:16" customFormat="1" ht="31.8" x14ac:dyDescent="0.5">
      <c r="D3" s="6"/>
      <c r="E3" s="7" t="s">
        <v>0</v>
      </c>
      <c r="F3" s="101"/>
      <c r="G3" s="101"/>
      <c r="H3" s="2"/>
      <c r="I3" s="2"/>
      <c r="J3" s="2"/>
      <c r="K3" s="2"/>
      <c r="L3" s="2"/>
      <c r="M3" s="2"/>
      <c r="N3" s="2"/>
      <c r="O3" s="2"/>
      <c r="P3" s="2"/>
    </row>
    <row r="4" spans="3:16" customFormat="1" ht="31.8" x14ac:dyDescent="0.5">
      <c r="D4" s="1"/>
      <c r="E4" s="7" t="s">
        <v>47</v>
      </c>
      <c r="F4" s="101"/>
      <c r="G4" s="101"/>
      <c r="H4" s="2"/>
      <c r="I4" s="2"/>
      <c r="J4" s="2"/>
      <c r="K4" s="2"/>
      <c r="L4" s="2"/>
      <c r="M4" s="2"/>
      <c r="N4" s="2"/>
      <c r="O4" s="2"/>
      <c r="P4" s="2"/>
    </row>
    <row r="5" spans="3:16" customFormat="1" ht="31.8" x14ac:dyDescent="0.5">
      <c r="D5" s="1"/>
      <c r="E5" s="7" t="str">
        <f>[1]Report!$F$5</f>
        <v>As of June 4, 2001</v>
      </c>
      <c r="F5" s="101"/>
      <c r="G5" s="101"/>
      <c r="H5" s="2"/>
      <c r="I5" s="2"/>
      <c r="J5" s="2"/>
      <c r="K5" s="2"/>
      <c r="L5" s="2"/>
      <c r="M5" s="2"/>
      <c r="N5" s="2"/>
      <c r="O5" s="2"/>
      <c r="P5" s="2"/>
    </row>
    <row r="6" spans="3:16" customFormat="1" ht="20.399999999999999" x14ac:dyDescent="0.35">
      <c r="D6" s="1"/>
      <c r="E6" s="2"/>
      <c r="F6" s="2"/>
      <c r="G6" s="4"/>
      <c r="H6" s="2"/>
      <c r="I6" s="2"/>
      <c r="J6" s="2"/>
      <c r="K6" s="2"/>
      <c r="L6" s="2"/>
      <c r="M6" s="2"/>
      <c r="N6" s="2"/>
      <c r="O6" s="2"/>
      <c r="P6" s="2"/>
    </row>
    <row r="10" spans="3:16" ht="20.399999999999999" x14ac:dyDescent="0.35">
      <c r="C10" s="111" t="s">
        <v>47</v>
      </c>
    </row>
    <row r="11" spans="3:16" x14ac:dyDescent="0.3">
      <c r="C11" s="60" t="s">
        <v>46</v>
      </c>
    </row>
    <row r="12" spans="3:16" ht="16.2" thickBot="1" x14ac:dyDescent="0.35"/>
    <row r="13" spans="3:16" ht="16.2" thickBot="1" x14ac:dyDescent="0.35">
      <c r="C13" s="62">
        <v>2001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4"/>
    </row>
    <row r="14" spans="3:16" ht="16.2" thickBot="1" x14ac:dyDescent="0.35">
      <c r="C14" s="110" t="s">
        <v>37</v>
      </c>
      <c r="D14" s="112" t="s">
        <v>25</v>
      </c>
      <c r="E14" s="112" t="s">
        <v>26</v>
      </c>
      <c r="F14" s="112" t="s">
        <v>27</v>
      </c>
      <c r="G14" s="112" t="s">
        <v>28</v>
      </c>
      <c r="H14" s="112" t="s">
        <v>29</v>
      </c>
      <c r="I14" s="112" t="s">
        <v>30</v>
      </c>
      <c r="J14" s="112" t="s">
        <v>31</v>
      </c>
      <c r="K14" s="112" t="s">
        <v>32</v>
      </c>
      <c r="L14" s="112" t="s">
        <v>33</v>
      </c>
      <c r="M14" s="112" t="s">
        <v>34</v>
      </c>
      <c r="N14" s="112" t="s">
        <v>35</v>
      </c>
      <c r="O14" s="113" t="s">
        <v>36</v>
      </c>
    </row>
    <row r="15" spans="3:16" x14ac:dyDescent="0.3">
      <c r="C15" s="57" t="s">
        <v>45</v>
      </c>
      <c r="D15" s="102"/>
      <c r="E15" s="102"/>
      <c r="F15" s="102"/>
      <c r="G15" s="102"/>
      <c r="H15" s="102"/>
      <c r="I15" s="102"/>
      <c r="J15" s="102">
        <v>-2252.3602150537636</v>
      </c>
      <c r="K15" s="102">
        <v>-2269.5645161290322</v>
      </c>
      <c r="L15" s="102">
        <v>-2228.3111111111111</v>
      </c>
      <c r="M15" s="102">
        <v>-2322.1610738255035</v>
      </c>
      <c r="N15" s="102">
        <v>-2491.4652777777778</v>
      </c>
      <c r="O15" s="105">
        <v>-2716.3212365591398</v>
      </c>
    </row>
    <row r="16" spans="3:16" x14ac:dyDescent="0.3">
      <c r="C16" s="57" t="s">
        <v>42</v>
      </c>
      <c r="D16" s="102"/>
      <c r="E16" s="102"/>
      <c r="F16" s="102"/>
      <c r="G16" s="102"/>
      <c r="H16" s="102"/>
      <c r="I16" s="102"/>
      <c r="J16" s="102">
        <v>1558.1076268817205</v>
      </c>
      <c r="K16" s="102">
        <v>1568.9227419354838</v>
      </c>
      <c r="L16" s="102">
        <v>1554.1082000000001</v>
      </c>
      <c r="M16" s="102">
        <v>1582.6930134228187</v>
      </c>
      <c r="N16" s="102">
        <v>1672.8572376388888</v>
      </c>
      <c r="O16" s="105">
        <v>1788.6036612903224</v>
      </c>
    </row>
    <row r="17" spans="3:15" ht="16.2" thickBot="1" x14ac:dyDescent="0.35">
      <c r="C17" s="59" t="s">
        <v>43</v>
      </c>
      <c r="D17" s="108"/>
      <c r="E17" s="108"/>
      <c r="F17" s="108"/>
      <c r="G17" s="108"/>
      <c r="H17" s="108"/>
      <c r="I17" s="108"/>
      <c r="J17" s="108">
        <v>932.16935483870964</v>
      </c>
      <c r="K17" s="108">
        <v>921.96370967741939</v>
      </c>
      <c r="L17" s="108">
        <v>825.79305555555561</v>
      </c>
      <c r="M17" s="108">
        <v>1023.6013422818792</v>
      </c>
      <c r="N17" s="108">
        <v>1079.0013888888889</v>
      </c>
      <c r="O17" s="109">
        <v>1106.2809139784947</v>
      </c>
    </row>
    <row r="18" spans="3:15" ht="16.2" thickBot="1" x14ac:dyDescent="0.35">
      <c r="C18" s="90" t="s">
        <v>44</v>
      </c>
      <c r="D18" s="106"/>
      <c r="E18" s="106"/>
      <c r="F18" s="106"/>
      <c r="G18" s="106"/>
      <c r="H18" s="106"/>
      <c r="I18" s="106"/>
      <c r="J18" s="106">
        <f t="shared" ref="J18:O18" si="0">SUM(J15:J17)</f>
        <v>237.9167666666666</v>
      </c>
      <c r="K18" s="106">
        <f t="shared" si="0"/>
        <v>221.32193548387102</v>
      </c>
      <c r="L18" s="106">
        <f t="shared" si="0"/>
        <v>151.5901444444446</v>
      </c>
      <c r="M18" s="106">
        <f t="shared" si="0"/>
        <v>284.13328187919433</v>
      </c>
      <c r="N18" s="106">
        <f t="shared" si="0"/>
        <v>260.39334874999986</v>
      </c>
      <c r="O18" s="107">
        <f t="shared" si="0"/>
        <v>178.56333870967728</v>
      </c>
    </row>
    <row r="19" spans="3:15" ht="16.2" thickBot="1" x14ac:dyDescent="0.35">
      <c r="C19" s="110" t="s">
        <v>51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4"/>
    </row>
    <row r="20" spans="3:15" x14ac:dyDescent="0.3">
      <c r="C20" s="57" t="s">
        <v>48</v>
      </c>
      <c r="D20" s="102"/>
      <c r="E20" s="102"/>
      <c r="F20" s="102"/>
      <c r="G20" s="102"/>
      <c r="H20" s="102"/>
      <c r="I20" s="102"/>
      <c r="J20" s="114">
        <v>0.82799999999999996</v>
      </c>
      <c r="K20" s="114">
        <v>0.82799999999999996</v>
      </c>
      <c r="L20" s="114">
        <v>0.83199999999999996</v>
      </c>
      <c r="M20" s="114">
        <v>0.83311820000000003</v>
      </c>
      <c r="N20" s="114">
        <v>0.88200000000000001</v>
      </c>
      <c r="O20" s="115">
        <v>0.91600000000000004</v>
      </c>
    </row>
    <row r="21" spans="3:15" x14ac:dyDescent="0.3">
      <c r="C21" s="57" t="s">
        <v>50</v>
      </c>
      <c r="D21" s="102"/>
      <c r="E21" s="102"/>
      <c r="F21" s="102"/>
      <c r="G21" s="102"/>
      <c r="H21" s="102"/>
      <c r="I21" s="102"/>
      <c r="J21" s="114">
        <v>0.92265193370165743</v>
      </c>
      <c r="K21" s="114">
        <v>0.92265193370165743</v>
      </c>
      <c r="L21" s="114">
        <v>0.92265193370165743</v>
      </c>
      <c r="M21" s="114">
        <v>0.92389198895027624</v>
      </c>
      <c r="N21" s="114">
        <v>0.92265193370165743</v>
      </c>
      <c r="O21" s="115">
        <v>0.92265193370165743</v>
      </c>
    </row>
    <row r="22" spans="3:15" ht="16.2" thickBot="1" x14ac:dyDescent="0.35">
      <c r="C22" s="59" t="s">
        <v>49</v>
      </c>
      <c r="D22" s="108"/>
      <c r="E22" s="108"/>
      <c r="F22" s="108"/>
      <c r="G22" s="108"/>
      <c r="H22" s="108"/>
      <c r="I22" s="108"/>
      <c r="J22" s="116">
        <v>0.82644628099173556</v>
      </c>
      <c r="K22" s="116">
        <v>0.83057851239669422</v>
      </c>
      <c r="L22" s="116">
        <v>0.83884297520661155</v>
      </c>
      <c r="M22" s="116">
        <v>0.84824586776859501</v>
      </c>
      <c r="N22" s="116">
        <v>0.89669421487603307</v>
      </c>
      <c r="O22" s="117">
        <v>0.90909090909090906</v>
      </c>
    </row>
    <row r="24" spans="3:15" ht="16.2" thickBot="1" x14ac:dyDescent="0.35"/>
    <row r="25" spans="3:15" ht="16.2" thickBot="1" x14ac:dyDescent="0.35">
      <c r="C25" s="62">
        <v>2002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4"/>
    </row>
    <row r="26" spans="3:15" ht="16.2" thickBot="1" x14ac:dyDescent="0.35">
      <c r="C26" s="110" t="s">
        <v>37</v>
      </c>
      <c r="D26" s="112" t="s">
        <v>25</v>
      </c>
      <c r="E26" s="112" t="s">
        <v>26</v>
      </c>
      <c r="F26" s="112" t="s">
        <v>27</v>
      </c>
      <c r="G26" s="112" t="s">
        <v>28</v>
      </c>
      <c r="H26" s="112" t="s">
        <v>29</v>
      </c>
      <c r="I26" s="112" t="s">
        <v>30</v>
      </c>
      <c r="J26" s="112" t="s">
        <v>31</v>
      </c>
      <c r="K26" s="112" t="s">
        <v>32</v>
      </c>
      <c r="L26" s="112" t="s">
        <v>33</v>
      </c>
      <c r="M26" s="112" t="s">
        <v>34</v>
      </c>
      <c r="N26" s="112" t="s">
        <v>35</v>
      </c>
      <c r="O26" s="113" t="s">
        <v>36</v>
      </c>
    </row>
    <row r="27" spans="3:15" x14ac:dyDescent="0.3">
      <c r="C27" s="57" t="s">
        <v>45</v>
      </c>
      <c r="D27" s="102">
        <v>-2790.4502688172042</v>
      </c>
      <c r="E27" s="102">
        <v>-2719.1175595238096</v>
      </c>
      <c r="F27" s="102">
        <v>-2494.2580645161293</v>
      </c>
      <c r="G27" s="102">
        <v>-2425.5591098748259</v>
      </c>
      <c r="H27" s="102">
        <v>-2277.3333333333335</v>
      </c>
      <c r="I27" s="102">
        <v>-2259.3263888888887</v>
      </c>
      <c r="J27" s="102">
        <v>-2325.3924731182797</v>
      </c>
      <c r="K27" s="102">
        <v>-2343.5564516129034</v>
      </c>
      <c r="L27" s="102">
        <v>-2302.348611111111</v>
      </c>
      <c r="M27" s="102">
        <v>-2393.0885906040266</v>
      </c>
      <c r="N27" s="102">
        <v>-2576.4097222222222</v>
      </c>
      <c r="O27" s="105">
        <v>-2787.3682795698924</v>
      </c>
    </row>
    <row r="28" spans="3:15" x14ac:dyDescent="0.3">
      <c r="C28" s="57" t="s">
        <v>42</v>
      </c>
      <c r="D28" s="102">
        <v>1844.0546451612902</v>
      </c>
      <c r="E28" s="102">
        <v>1761.9911857142856</v>
      </c>
      <c r="F28" s="102">
        <v>1653.258164516129</v>
      </c>
      <c r="G28" s="102">
        <v>1379.5578191933239</v>
      </c>
      <c r="H28" s="102">
        <v>1277.010952688172</v>
      </c>
      <c r="I28" s="102">
        <v>1756.1112111111113</v>
      </c>
      <c r="J28" s="102">
        <v>1610.2095706989248</v>
      </c>
      <c r="K28" s="102">
        <v>1644.3420967741936</v>
      </c>
      <c r="L28" s="102">
        <v>1635.9081998611111</v>
      </c>
      <c r="M28" s="102">
        <v>1668.1436340939597</v>
      </c>
      <c r="N28" s="102">
        <v>1769.8888988888887</v>
      </c>
      <c r="O28" s="105">
        <v>1925.8924830645162</v>
      </c>
    </row>
    <row r="29" spans="3:15" ht="16.2" thickBot="1" x14ac:dyDescent="0.35">
      <c r="C29" s="59" t="s">
        <v>43</v>
      </c>
      <c r="D29" s="108">
        <v>875.95430107526886</v>
      </c>
      <c r="E29" s="108">
        <v>846.94642857142856</v>
      </c>
      <c r="F29" s="108">
        <v>842.51747311827955</v>
      </c>
      <c r="G29" s="108">
        <v>887.93602225312929</v>
      </c>
      <c r="H29" s="108">
        <v>872.84005376344089</v>
      </c>
      <c r="I29" s="108">
        <v>870.50972222222219</v>
      </c>
      <c r="J29" s="108">
        <v>813.5309139784946</v>
      </c>
      <c r="K29" s="108">
        <v>813.36693548387098</v>
      </c>
      <c r="L29" s="108">
        <v>799.83611111111111</v>
      </c>
      <c r="M29" s="108">
        <v>789.6885906040269</v>
      </c>
      <c r="N29" s="108">
        <v>795.25555555555559</v>
      </c>
      <c r="O29" s="109">
        <v>801.32123655913983</v>
      </c>
    </row>
    <row r="30" spans="3:15" ht="16.2" thickBot="1" x14ac:dyDescent="0.35">
      <c r="C30" s="90" t="s">
        <v>44</v>
      </c>
      <c r="D30" s="106">
        <f t="shared" ref="D30:I30" si="1">SUM(D27:D29)</f>
        <v>-70.441322580645192</v>
      </c>
      <c r="E30" s="106">
        <f t="shared" si="1"/>
        <v>-110.17994523809546</v>
      </c>
      <c r="F30" s="106">
        <f t="shared" si="1"/>
        <v>1.5175731182793015</v>
      </c>
      <c r="G30" s="106">
        <f t="shared" si="1"/>
        <v>-158.06526842837275</v>
      </c>
      <c r="H30" s="106">
        <f t="shared" si="1"/>
        <v>-127.48232688172061</v>
      </c>
      <c r="I30" s="106">
        <f t="shared" si="1"/>
        <v>367.2945444444448</v>
      </c>
      <c r="J30" s="106">
        <f t="shared" ref="J30:O30" si="2">SUM(J27:J29)</f>
        <v>98.348011559139763</v>
      </c>
      <c r="K30" s="106">
        <f t="shared" si="2"/>
        <v>114.15258064516115</v>
      </c>
      <c r="L30" s="106">
        <f t="shared" si="2"/>
        <v>133.39569986111121</v>
      </c>
      <c r="M30" s="106">
        <f t="shared" si="2"/>
        <v>64.74363409395994</v>
      </c>
      <c r="N30" s="106">
        <f t="shared" si="2"/>
        <v>-11.265267777777922</v>
      </c>
      <c r="O30" s="107">
        <f t="shared" si="2"/>
        <v>-60.154559946236304</v>
      </c>
    </row>
    <row r="31" spans="3:15" ht="16.2" thickBot="1" x14ac:dyDescent="0.35">
      <c r="C31" s="110" t="s">
        <v>51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4"/>
    </row>
    <row r="32" spans="3:15" x14ac:dyDescent="0.3">
      <c r="C32" s="57" t="s">
        <v>48</v>
      </c>
      <c r="D32" s="114">
        <v>0.85599999999999998</v>
      </c>
      <c r="E32" s="114">
        <v>0.77800000000000002</v>
      </c>
      <c r="F32" s="114">
        <v>0.73799999999999999</v>
      </c>
      <c r="G32" s="114">
        <v>0.56521379999999999</v>
      </c>
      <c r="H32" s="114">
        <v>0.68600000000000005</v>
      </c>
      <c r="I32" s="114">
        <v>0.69599999999999995</v>
      </c>
      <c r="J32" s="114">
        <v>0.64600000000000002</v>
      </c>
      <c r="K32" s="114">
        <v>0.84599999999999997</v>
      </c>
      <c r="L32" s="114">
        <v>0.85199999999999998</v>
      </c>
      <c r="M32" s="114">
        <v>0.8771774</v>
      </c>
      <c r="N32" s="114">
        <v>0.90200000000000002</v>
      </c>
      <c r="O32" s="115">
        <v>0.91</v>
      </c>
    </row>
    <row r="33" spans="3:15" x14ac:dyDescent="0.3">
      <c r="C33" s="57" t="s">
        <v>50</v>
      </c>
      <c r="D33" s="114">
        <v>0.92265193370165743</v>
      </c>
      <c r="E33" s="114">
        <v>0.92265193370165743</v>
      </c>
      <c r="F33" s="114">
        <v>0.92265193370165743</v>
      </c>
      <c r="G33" s="114">
        <v>0.52137430939226526</v>
      </c>
      <c r="H33" s="114">
        <v>2.7624309392265196E-7</v>
      </c>
      <c r="I33" s="114">
        <v>0.92265193370165743</v>
      </c>
      <c r="J33" s="114">
        <v>0.92265193370165743</v>
      </c>
      <c r="K33" s="114">
        <v>0.92265193370165743</v>
      </c>
      <c r="L33" s="114">
        <v>0.92265193370165743</v>
      </c>
      <c r="M33" s="114">
        <v>0.92389198895027624</v>
      </c>
      <c r="N33" s="114">
        <v>0.92265193370165743</v>
      </c>
      <c r="O33" s="115">
        <v>0.92265193370165743</v>
      </c>
    </row>
    <row r="34" spans="3:15" ht="16.2" thickBot="1" x14ac:dyDescent="0.35">
      <c r="C34" s="59" t="s">
        <v>49</v>
      </c>
      <c r="D34" s="116">
        <v>0.9173553719008265</v>
      </c>
      <c r="E34" s="116">
        <v>0.89669421487603307</v>
      </c>
      <c r="F34" s="116">
        <v>0.88429752066115708</v>
      </c>
      <c r="G34" s="116">
        <v>0.67261818181818178</v>
      </c>
      <c r="H34" s="116">
        <v>0.85537190082644632</v>
      </c>
      <c r="I34" s="116">
        <v>0.83884297520661155</v>
      </c>
      <c r="J34" s="116">
        <v>0.82644628099173556</v>
      </c>
      <c r="K34" s="116">
        <v>0.83057851239669422</v>
      </c>
      <c r="L34" s="116">
        <v>0.83884297520661155</v>
      </c>
      <c r="M34" s="116">
        <v>0.87721033057851239</v>
      </c>
      <c r="N34" s="116">
        <v>0.89669421487603307</v>
      </c>
      <c r="O34" s="117">
        <v>0.90909090909090906</v>
      </c>
    </row>
    <row r="36" spans="3:15" ht="16.2" thickBot="1" x14ac:dyDescent="0.35"/>
    <row r="37" spans="3:15" ht="16.2" thickBot="1" x14ac:dyDescent="0.35">
      <c r="C37" s="62">
        <v>2003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4"/>
    </row>
    <row r="38" spans="3:15" ht="16.2" thickBot="1" x14ac:dyDescent="0.35">
      <c r="C38" s="110" t="s">
        <v>37</v>
      </c>
      <c r="D38" s="112" t="s">
        <v>25</v>
      </c>
      <c r="E38" s="112" t="s">
        <v>26</v>
      </c>
      <c r="F38" s="112" t="s">
        <v>27</v>
      </c>
      <c r="G38" s="112" t="s">
        <v>28</v>
      </c>
      <c r="H38" s="112" t="s">
        <v>29</v>
      </c>
      <c r="I38" s="112" t="s">
        <v>30</v>
      </c>
      <c r="J38" s="112" t="s">
        <v>31</v>
      </c>
      <c r="K38" s="112" t="s">
        <v>32</v>
      </c>
      <c r="L38" s="112" t="s">
        <v>33</v>
      </c>
      <c r="M38" s="112" t="s">
        <v>34</v>
      </c>
      <c r="N38" s="112" t="s">
        <v>35</v>
      </c>
      <c r="O38" s="113" t="s">
        <v>36</v>
      </c>
    </row>
    <row r="39" spans="3:15" x14ac:dyDescent="0.3">
      <c r="C39" s="57" t="s">
        <v>45</v>
      </c>
      <c r="D39" s="102">
        <v>-2859.4771505376343</v>
      </c>
      <c r="E39" s="102">
        <v>-2788.0744047619046</v>
      </c>
      <c r="F39" s="102">
        <v>-2558.3051075268818</v>
      </c>
      <c r="G39" s="102">
        <v>-2490.6759388038945</v>
      </c>
      <c r="H39" s="102">
        <v>-2338.3158602150538</v>
      </c>
      <c r="I39" s="102">
        <v>-2320.3902777777776</v>
      </c>
      <c r="J39" s="102"/>
      <c r="K39" s="102"/>
      <c r="L39" s="102"/>
      <c r="M39" s="102"/>
      <c r="N39" s="102"/>
      <c r="O39" s="105"/>
    </row>
    <row r="40" spans="3:15" x14ac:dyDescent="0.3">
      <c r="C40" s="57" t="s">
        <v>42</v>
      </c>
      <c r="D40" s="102">
        <v>2051.9333434139785</v>
      </c>
      <c r="E40" s="102">
        <v>1955.3714385416665</v>
      </c>
      <c r="F40" s="102">
        <v>1922.9967842741935</v>
      </c>
      <c r="G40" s="102">
        <v>1602.2097457579971</v>
      </c>
      <c r="H40" s="102">
        <v>1308.4268918010753</v>
      </c>
      <c r="I40" s="102">
        <v>1673.122232222222</v>
      </c>
      <c r="J40" s="102"/>
      <c r="K40" s="102"/>
      <c r="L40" s="102"/>
      <c r="M40" s="102"/>
      <c r="N40" s="102"/>
      <c r="O40" s="105"/>
    </row>
    <row r="41" spans="3:15" ht="16.2" thickBot="1" x14ac:dyDescent="0.35">
      <c r="C41" s="59" t="s">
        <v>43</v>
      </c>
      <c r="D41" s="108">
        <v>457.30252688172044</v>
      </c>
      <c r="E41" s="108">
        <v>461.76940476190481</v>
      </c>
      <c r="F41" s="108">
        <v>456.79580645161292</v>
      </c>
      <c r="G41" s="108">
        <v>460.16606397774689</v>
      </c>
      <c r="H41" s="108">
        <v>448.96516129032261</v>
      </c>
      <c r="I41" s="108">
        <v>452.81583333333339</v>
      </c>
      <c r="J41" s="108"/>
      <c r="K41" s="108"/>
      <c r="L41" s="108"/>
      <c r="M41" s="108"/>
      <c r="N41" s="108"/>
      <c r="O41" s="109"/>
    </row>
    <row r="42" spans="3:15" ht="16.2" thickBot="1" x14ac:dyDescent="0.35">
      <c r="C42" s="90" t="s">
        <v>44</v>
      </c>
      <c r="D42" s="106">
        <f t="shared" ref="D42:O42" si="3">SUM(D39:D41)</f>
        <v>-350.24128024193539</v>
      </c>
      <c r="E42" s="106">
        <f t="shared" si="3"/>
        <v>-370.93356145833326</v>
      </c>
      <c r="F42" s="106">
        <f t="shared" si="3"/>
        <v>-178.51251680107538</v>
      </c>
      <c r="G42" s="106">
        <f t="shared" si="3"/>
        <v>-428.30012906815051</v>
      </c>
      <c r="H42" s="106">
        <f t="shared" si="3"/>
        <v>-580.92380712365593</v>
      </c>
      <c r="I42" s="106">
        <f t="shared" si="3"/>
        <v>-194.45221222222216</v>
      </c>
      <c r="J42" s="106">
        <f t="shared" si="3"/>
        <v>0</v>
      </c>
      <c r="K42" s="106">
        <f t="shared" si="3"/>
        <v>0</v>
      </c>
      <c r="L42" s="106">
        <f t="shared" si="3"/>
        <v>0</v>
      </c>
      <c r="M42" s="106">
        <f t="shared" si="3"/>
        <v>0</v>
      </c>
      <c r="N42" s="106">
        <f t="shared" si="3"/>
        <v>0</v>
      </c>
      <c r="O42" s="107">
        <f t="shared" si="3"/>
        <v>0</v>
      </c>
    </row>
    <row r="43" spans="3:15" ht="16.2" thickBot="1" x14ac:dyDescent="0.35">
      <c r="C43" s="110" t="s">
        <v>51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4"/>
    </row>
    <row r="44" spans="3:15" x14ac:dyDescent="0.3">
      <c r="C44" s="57" t="s">
        <v>48</v>
      </c>
      <c r="D44" s="114">
        <v>0.88334199999999996</v>
      </c>
      <c r="E44" s="114">
        <v>0.7057428</v>
      </c>
      <c r="F44" s="114">
        <v>0.76026660000000001</v>
      </c>
      <c r="G44" s="114">
        <v>0.67220880000000005</v>
      </c>
      <c r="H44" s="114">
        <v>0.47588819999999998</v>
      </c>
      <c r="I44" s="114">
        <v>0.53495559999999998</v>
      </c>
      <c r="J44" s="102"/>
      <c r="K44" s="102"/>
      <c r="L44" s="102"/>
      <c r="M44" s="102"/>
      <c r="N44" s="102"/>
      <c r="O44" s="105"/>
    </row>
    <row r="45" spans="3:15" x14ac:dyDescent="0.3">
      <c r="C45" s="57" t="s">
        <v>50</v>
      </c>
      <c r="D45" s="114">
        <v>0.94116022099447516</v>
      </c>
      <c r="E45" s="114">
        <v>0.94116022099447516</v>
      </c>
      <c r="F45" s="114">
        <v>0.94116022099447516</v>
      </c>
      <c r="G45" s="114">
        <v>0.94116022099447516</v>
      </c>
      <c r="H45" s="114">
        <v>0.54696132596685088</v>
      </c>
      <c r="I45" s="114">
        <v>0.87845303867403313</v>
      </c>
      <c r="J45" s="102"/>
      <c r="K45" s="102"/>
      <c r="L45" s="102"/>
      <c r="M45" s="102"/>
      <c r="N45" s="102"/>
      <c r="O45" s="105"/>
    </row>
    <row r="46" spans="3:15" ht="16.2" thickBot="1" x14ac:dyDescent="0.35">
      <c r="C46" s="59" t="s">
        <v>49</v>
      </c>
      <c r="D46" s="116">
        <v>0.95445206611570244</v>
      </c>
      <c r="E46" s="116">
        <v>0.93264462809917348</v>
      </c>
      <c r="F46" s="116">
        <v>0.91943057851239662</v>
      </c>
      <c r="G46" s="116">
        <v>0.18218553719008265</v>
      </c>
      <c r="H46" s="116">
        <v>0.31539132231404959</v>
      </c>
      <c r="I46" s="116">
        <v>0.73916446280991743</v>
      </c>
      <c r="J46" s="108"/>
      <c r="K46" s="108"/>
      <c r="L46" s="108"/>
      <c r="M46" s="108"/>
      <c r="N46" s="108"/>
      <c r="O46" s="109"/>
    </row>
    <row r="48" spans="3:15" x14ac:dyDescent="0.3">
      <c r="C48" s="44" t="s">
        <v>53</v>
      </c>
    </row>
    <row r="49" spans="3:15" x14ac:dyDescent="0.3">
      <c r="C49" s="44" t="s">
        <v>52</v>
      </c>
    </row>
    <row r="52" spans="3:15" x14ac:dyDescent="0.3">
      <c r="C52" s="122" t="str">
        <f ca="1">CELL("filename")</f>
        <v>N:\RISKRPTG\ALLBOOKS\Y2001\Bk060401\[Position Report - Enron Summary.xls]Position Details</v>
      </c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</row>
  </sheetData>
  <mergeCells count="1">
    <mergeCell ref="C52:O52"/>
  </mergeCells>
  <pageMargins left="0.25" right="0.25" top="1" bottom="1" header="0.5" footer="0.5"/>
  <pageSetup scale="56" orientation="portrait" horizont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workbookViewId="0"/>
  </sheetViews>
  <sheetFormatPr defaultRowHeight="13.2" x14ac:dyDescent="0.25"/>
  <cols>
    <col min="1" max="1" width="14.6640625" customWidth="1"/>
    <col min="2" max="2" width="3" customWidth="1"/>
    <col min="3" max="3" width="10.109375" bestFit="1" customWidth="1"/>
  </cols>
  <sheetData>
    <row r="3" spans="1:26" x14ac:dyDescent="0.25">
      <c r="C3" s="118">
        <v>37073</v>
      </c>
      <c r="D3" s="118">
        <v>37104</v>
      </c>
      <c r="E3" s="118">
        <v>37135</v>
      </c>
      <c r="F3" s="118">
        <v>37165</v>
      </c>
      <c r="G3" s="118">
        <v>37196</v>
      </c>
      <c r="H3" s="118">
        <v>37226</v>
      </c>
      <c r="I3" s="118">
        <v>37257</v>
      </c>
      <c r="J3" s="118">
        <v>37288</v>
      </c>
      <c r="K3" s="118">
        <v>37316</v>
      </c>
      <c r="L3" s="118">
        <v>37347</v>
      </c>
      <c r="M3" s="118">
        <v>37377</v>
      </c>
      <c r="N3" s="118">
        <v>37408</v>
      </c>
      <c r="O3" s="118">
        <v>37438</v>
      </c>
      <c r="P3" s="118">
        <v>37469</v>
      </c>
      <c r="Q3" s="118">
        <v>37500</v>
      </c>
      <c r="R3" s="118">
        <v>37530</v>
      </c>
      <c r="S3" s="118">
        <v>37561</v>
      </c>
      <c r="T3" s="118">
        <v>37591</v>
      </c>
      <c r="U3" s="118">
        <v>37622</v>
      </c>
      <c r="V3" s="118">
        <v>37653</v>
      </c>
      <c r="W3" s="118">
        <v>37681</v>
      </c>
      <c r="X3" s="118">
        <v>37712</v>
      </c>
      <c r="Y3" s="118">
        <v>37742</v>
      </c>
      <c r="Z3" s="118">
        <v>37773</v>
      </c>
    </row>
    <row r="4" spans="1:26" x14ac:dyDescent="0.25">
      <c r="A4" t="s">
        <v>48</v>
      </c>
      <c r="C4">
        <v>414</v>
      </c>
      <c r="D4">
        <v>414</v>
      </c>
      <c r="E4">
        <v>416</v>
      </c>
      <c r="F4">
        <v>416.5591</v>
      </c>
      <c r="G4">
        <v>441</v>
      </c>
      <c r="H4">
        <v>458</v>
      </c>
      <c r="I4">
        <v>428</v>
      </c>
      <c r="J4">
        <v>389</v>
      </c>
      <c r="K4">
        <v>369</v>
      </c>
      <c r="L4">
        <v>282.6069</v>
      </c>
      <c r="M4">
        <v>343</v>
      </c>
      <c r="N4">
        <v>348</v>
      </c>
      <c r="O4">
        <v>323</v>
      </c>
      <c r="P4">
        <v>423</v>
      </c>
      <c r="Q4">
        <v>426</v>
      </c>
      <c r="R4">
        <v>438.58870000000002</v>
      </c>
      <c r="S4">
        <v>451</v>
      </c>
      <c r="T4">
        <v>455</v>
      </c>
      <c r="U4">
        <v>441.67099999999999</v>
      </c>
      <c r="V4">
        <v>352.87139999999999</v>
      </c>
      <c r="W4">
        <v>380.13330000000002</v>
      </c>
      <c r="X4">
        <v>336.1044</v>
      </c>
      <c r="Y4">
        <v>237.94409999999999</v>
      </c>
      <c r="Z4">
        <v>267.4778</v>
      </c>
    </row>
    <row r="5" spans="1:26" x14ac:dyDescent="0.25">
      <c r="C5">
        <v>500</v>
      </c>
      <c r="D5">
        <v>500</v>
      </c>
      <c r="E5">
        <v>500</v>
      </c>
      <c r="F5">
        <v>500</v>
      </c>
      <c r="G5">
        <v>500</v>
      </c>
      <c r="H5">
        <v>500</v>
      </c>
      <c r="I5">
        <v>500</v>
      </c>
      <c r="J5">
        <v>500</v>
      </c>
      <c r="K5">
        <v>500</v>
      </c>
      <c r="L5">
        <v>500</v>
      </c>
      <c r="M5">
        <v>500</v>
      </c>
      <c r="N5">
        <v>500</v>
      </c>
      <c r="O5">
        <v>500</v>
      </c>
      <c r="P5">
        <v>500</v>
      </c>
      <c r="Q5">
        <v>500</v>
      </c>
      <c r="R5">
        <v>500</v>
      </c>
      <c r="S5">
        <v>500</v>
      </c>
      <c r="T5">
        <v>500</v>
      </c>
      <c r="U5">
        <v>500</v>
      </c>
      <c r="V5">
        <v>500</v>
      </c>
      <c r="W5">
        <v>500</v>
      </c>
      <c r="X5">
        <v>500</v>
      </c>
      <c r="Y5">
        <v>500</v>
      </c>
      <c r="Z5">
        <v>500</v>
      </c>
    </row>
    <row r="6" spans="1:26" x14ac:dyDescent="0.25">
      <c r="C6" s="119">
        <f>C4/C5</f>
        <v>0.82799999999999996</v>
      </c>
      <c r="D6" s="119">
        <f t="shared" ref="D6:Z6" si="0">D4/D5</f>
        <v>0.82799999999999996</v>
      </c>
      <c r="E6" s="119">
        <f t="shared" si="0"/>
        <v>0.83199999999999996</v>
      </c>
      <c r="F6" s="119">
        <f t="shared" si="0"/>
        <v>0.83311820000000003</v>
      </c>
      <c r="G6" s="119">
        <f t="shared" si="0"/>
        <v>0.88200000000000001</v>
      </c>
      <c r="H6" s="119">
        <f t="shared" si="0"/>
        <v>0.91600000000000004</v>
      </c>
      <c r="I6" s="119">
        <f t="shared" si="0"/>
        <v>0.85599999999999998</v>
      </c>
      <c r="J6" s="119">
        <f t="shared" si="0"/>
        <v>0.77800000000000002</v>
      </c>
      <c r="K6" s="119">
        <f t="shared" si="0"/>
        <v>0.73799999999999999</v>
      </c>
      <c r="L6" s="119">
        <f t="shared" si="0"/>
        <v>0.56521379999999999</v>
      </c>
      <c r="M6" s="119">
        <f t="shared" si="0"/>
        <v>0.68600000000000005</v>
      </c>
      <c r="N6" s="119">
        <f t="shared" si="0"/>
        <v>0.69599999999999995</v>
      </c>
      <c r="O6" s="119">
        <f t="shared" si="0"/>
        <v>0.64600000000000002</v>
      </c>
      <c r="P6" s="119">
        <f t="shared" si="0"/>
        <v>0.84599999999999997</v>
      </c>
      <c r="Q6" s="119">
        <f t="shared" si="0"/>
        <v>0.85199999999999998</v>
      </c>
      <c r="R6" s="119">
        <f t="shared" si="0"/>
        <v>0.8771774</v>
      </c>
      <c r="S6" s="119">
        <f t="shared" si="0"/>
        <v>0.90200000000000002</v>
      </c>
      <c r="T6" s="119">
        <f t="shared" si="0"/>
        <v>0.91</v>
      </c>
      <c r="U6" s="119">
        <f t="shared" si="0"/>
        <v>0.88334199999999996</v>
      </c>
      <c r="V6" s="119">
        <f t="shared" si="0"/>
        <v>0.7057428</v>
      </c>
      <c r="W6" s="119">
        <f t="shared" si="0"/>
        <v>0.76026660000000001</v>
      </c>
      <c r="X6" s="119">
        <f t="shared" si="0"/>
        <v>0.67220880000000005</v>
      </c>
      <c r="Y6" s="119">
        <f t="shared" si="0"/>
        <v>0.47588819999999998</v>
      </c>
      <c r="Z6" s="119">
        <f t="shared" si="0"/>
        <v>0.53495559999999998</v>
      </c>
    </row>
    <row r="9" spans="1:26" x14ac:dyDescent="0.25">
      <c r="A9" t="s">
        <v>49</v>
      </c>
      <c r="C9">
        <v>200</v>
      </c>
      <c r="D9">
        <v>201</v>
      </c>
      <c r="E9">
        <v>203</v>
      </c>
      <c r="F9">
        <v>205.27549999999999</v>
      </c>
      <c r="G9">
        <v>217</v>
      </c>
      <c r="H9">
        <v>220</v>
      </c>
      <c r="I9">
        <v>222</v>
      </c>
      <c r="J9">
        <v>217</v>
      </c>
      <c r="K9">
        <v>214</v>
      </c>
      <c r="L9">
        <v>162.77359999999999</v>
      </c>
      <c r="M9">
        <v>207</v>
      </c>
      <c r="N9">
        <v>203</v>
      </c>
      <c r="O9">
        <v>200</v>
      </c>
      <c r="P9">
        <v>201</v>
      </c>
      <c r="Q9">
        <v>203</v>
      </c>
      <c r="R9">
        <v>212.28489999999999</v>
      </c>
      <c r="S9">
        <v>217</v>
      </c>
      <c r="T9">
        <v>220</v>
      </c>
      <c r="U9">
        <v>230.97739999999999</v>
      </c>
      <c r="V9">
        <v>225.7</v>
      </c>
      <c r="W9">
        <v>222.50219999999999</v>
      </c>
      <c r="X9">
        <v>44.088900000000002</v>
      </c>
      <c r="Y9">
        <v>76.324700000000007</v>
      </c>
      <c r="Z9">
        <v>178.87780000000001</v>
      </c>
    </row>
    <row r="10" spans="1:26" x14ac:dyDescent="0.25">
      <c r="C10">
        <v>242</v>
      </c>
      <c r="D10">
        <v>242</v>
      </c>
      <c r="E10">
        <v>242</v>
      </c>
      <c r="F10">
        <v>242</v>
      </c>
      <c r="G10">
        <v>242</v>
      </c>
      <c r="H10">
        <v>242</v>
      </c>
      <c r="I10">
        <v>242</v>
      </c>
      <c r="J10">
        <v>242</v>
      </c>
      <c r="K10">
        <v>242</v>
      </c>
      <c r="L10">
        <v>242</v>
      </c>
      <c r="M10">
        <v>242</v>
      </c>
      <c r="N10">
        <v>242</v>
      </c>
      <c r="O10">
        <v>242</v>
      </c>
      <c r="P10">
        <v>242</v>
      </c>
      <c r="Q10">
        <v>242</v>
      </c>
      <c r="R10">
        <v>242</v>
      </c>
      <c r="S10">
        <v>242</v>
      </c>
      <c r="T10">
        <v>242</v>
      </c>
      <c r="U10">
        <v>242</v>
      </c>
      <c r="V10">
        <v>242</v>
      </c>
      <c r="W10">
        <v>242</v>
      </c>
      <c r="X10">
        <v>242</v>
      </c>
      <c r="Y10">
        <v>242</v>
      </c>
      <c r="Z10">
        <v>242</v>
      </c>
    </row>
    <row r="11" spans="1:26" x14ac:dyDescent="0.25">
      <c r="C11" s="119">
        <f>C9/C10</f>
        <v>0.82644628099173556</v>
      </c>
      <c r="D11" s="119">
        <f t="shared" ref="D11:Z11" si="1">D9/D10</f>
        <v>0.83057851239669422</v>
      </c>
      <c r="E11" s="119">
        <f t="shared" si="1"/>
        <v>0.83884297520661155</v>
      </c>
      <c r="F11" s="119">
        <f t="shared" si="1"/>
        <v>0.84824586776859501</v>
      </c>
      <c r="G11" s="119">
        <f t="shared" si="1"/>
        <v>0.89669421487603307</v>
      </c>
      <c r="H11" s="119">
        <f t="shared" si="1"/>
        <v>0.90909090909090906</v>
      </c>
      <c r="I11" s="119">
        <f t="shared" si="1"/>
        <v>0.9173553719008265</v>
      </c>
      <c r="J11" s="119">
        <f t="shared" si="1"/>
        <v>0.89669421487603307</v>
      </c>
      <c r="K11" s="119">
        <f t="shared" si="1"/>
        <v>0.88429752066115708</v>
      </c>
      <c r="L11" s="119">
        <f t="shared" si="1"/>
        <v>0.67261818181818178</v>
      </c>
      <c r="M11" s="119">
        <f t="shared" si="1"/>
        <v>0.85537190082644632</v>
      </c>
      <c r="N11" s="119">
        <f t="shared" si="1"/>
        <v>0.83884297520661155</v>
      </c>
      <c r="O11" s="119">
        <f t="shared" si="1"/>
        <v>0.82644628099173556</v>
      </c>
      <c r="P11" s="119">
        <f t="shared" si="1"/>
        <v>0.83057851239669422</v>
      </c>
      <c r="Q11" s="119">
        <f t="shared" si="1"/>
        <v>0.83884297520661155</v>
      </c>
      <c r="R11" s="119">
        <f t="shared" si="1"/>
        <v>0.87721033057851239</v>
      </c>
      <c r="S11" s="119">
        <f t="shared" si="1"/>
        <v>0.89669421487603307</v>
      </c>
      <c r="T11" s="119">
        <f t="shared" si="1"/>
        <v>0.90909090909090906</v>
      </c>
      <c r="U11" s="119">
        <f t="shared" si="1"/>
        <v>0.95445206611570244</v>
      </c>
      <c r="V11" s="119">
        <f t="shared" si="1"/>
        <v>0.93264462809917348</v>
      </c>
      <c r="W11" s="119">
        <f t="shared" si="1"/>
        <v>0.91943057851239662</v>
      </c>
      <c r="X11" s="119">
        <f t="shared" si="1"/>
        <v>0.18218553719008265</v>
      </c>
      <c r="Y11" s="119">
        <f t="shared" si="1"/>
        <v>0.31539132231404959</v>
      </c>
      <c r="Z11" s="119">
        <f t="shared" si="1"/>
        <v>0.73916446280991743</v>
      </c>
    </row>
    <row r="13" spans="1:26" x14ac:dyDescent="0.25">
      <c r="A13" t="s">
        <v>50</v>
      </c>
      <c r="C13">
        <v>334</v>
      </c>
      <c r="D13">
        <v>334</v>
      </c>
      <c r="E13">
        <v>334</v>
      </c>
      <c r="F13">
        <v>334.44889999999998</v>
      </c>
      <c r="G13">
        <v>334</v>
      </c>
      <c r="H13">
        <v>334</v>
      </c>
      <c r="I13">
        <v>334</v>
      </c>
      <c r="J13">
        <v>334</v>
      </c>
      <c r="K13">
        <v>334</v>
      </c>
      <c r="L13">
        <v>188.73750000000001</v>
      </c>
      <c r="M13">
        <v>1E-4</v>
      </c>
      <c r="N13">
        <v>334</v>
      </c>
      <c r="O13">
        <v>334</v>
      </c>
      <c r="P13">
        <v>334</v>
      </c>
      <c r="Q13">
        <v>334</v>
      </c>
      <c r="R13">
        <v>334.44889999999998</v>
      </c>
      <c r="S13">
        <v>334</v>
      </c>
      <c r="T13">
        <v>334</v>
      </c>
      <c r="U13">
        <v>340.7</v>
      </c>
      <c r="V13">
        <v>340.7</v>
      </c>
      <c r="W13">
        <v>340.7</v>
      </c>
      <c r="X13">
        <v>340.7</v>
      </c>
      <c r="Y13">
        <v>198</v>
      </c>
      <c r="Z13">
        <v>318</v>
      </c>
    </row>
    <row r="14" spans="1:26" x14ac:dyDescent="0.25">
      <c r="C14">
        <v>362</v>
      </c>
      <c r="D14">
        <v>362</v>
      </c>
      <c r="E14">
        <v>362</v>
      </c>
      <c r="F14">
        <v>362</v>
      </c>
      <c r="G14">
        <v>362</v>
      </c>
      <c r="H14">
        <v>362</v>
      </c>
      <c r="I14">
        <v>362</v>
      </c>
      <c r="J14">
        <v>362</v>
      </c>
      <c r="K14">
        <v>362</v>
      </c>
      <c r="L14">
        <v>362</v>
      </c>
      <c r="M14">
        <v>362</v>
      </c>
      <c r="N14">
        <v>362</v>
      </c>
      <c r="O14">
        <v>362</v>
      </c>
      <c r="P14">
        <v>362</v>
      </c>
      <c r="Q14">
        <v>362</v>
      </c>
      <c r="R14">
        <v>362</v>
      </c>
      <c r="S14">
        <v>362</v>
      </c>
      <c r="T14">
        <v>362</v>
      </c>
      <c r="U14">
        <v>362</v>
      </c>
      <c r="V14">
        <v>362</v>
      </c>
      <c r="W14">
        <v>362</v>
      </c>
      <c r="X14">
        <v>362</v>
      </c>
      <c r="Y14">
        <v>362</v>
      </c>
      <c r="Z14">
        <v>362</v>
      </c>
    </row>
    <row r="15" spans="1:26" x14ac:dyDescent="0.25">
      <c r="C15" s="119">
        <f>C13/C14</f>
        <v>0.92265193370165743</v>
      </c>
      <c r="D15" s="119">
        <f t="shared" ref="D15:Z15" si="2">D13/D14</f>
        <v>0.92265193370165743</v>
      </c>
      <c r="E15" s="119">
        <f t="shared" si="2"/>
        <v>0.92265193370165743</v>
      </c>
      <c r="F15" s="119">
        <f t="shared" si="2"/>
        <v>0.92389198895027624</v>
      </c>
      <c r="G15" s="119">
        <f t="shared" si="2"/>
        <v>0.92265193370165743</v>
      </c>
      <c r="H15" s="119">
        <f t="shared" si="2"/>
        <v>0.92265193370165743</v>
      </c>
      <c r="I15" s="119">
        <f t="shared" si="2"/>
        <v>0.92265193370165743</v>
      </c>
      <c r="J15" s="119">
        <f t="shared" si="2"/>
        <v>0.92265193370165743</v>
      </c>
      <c r="K15" s="119">
        <f t="shared" si="2"/>
        <v>0.92265193370165743</v>
      </c>
      <c r="L15" s="119">
        <f t="shared" si="2"/>
        <v>0.52137430939226526</v>
      </c>
      <c r="M15" s="119">
        <f t="shared" si="2"/>
        <v>2.7624309392265196E-7</v>
      </c>
      <c r="N15" s="119">
        <f t="shared" si="2"/>
        <v>0.92265193370165743</v>
      </c>
      <c r="O15" s="119">
        <f t="shared" si="2"/>
        <v>0.92265193370165743</v>
      </c>
      <c r="P15" s="119">
        <f t="shared" si="2"/>
        <v>0.92265193370165743</v>
      </c>
      <c r="Q15" s="119">
        <f t="shared" si="2"/>
        <v>0.92265193370165743</v>
      </c>
      <c r="R15" s="119">
        <f t="shared" si="2"/>
        <v>0.92389198895027624</v>
      </c>
      <c r="S15" s="119">
        <f t="shared" si="2"/>
        <v>0.92265193370165743</v>
      </c>
      <c r="T15" s="119">
        <f t="shared" si="2"/>
        <v>0.92265193370165743</v>
      </c>
      <c r="U15" s="119">
        <f t="shared" si="2"/>
        <v>0.94116022099447516</v>
      </c>
      <c r="V15" s="119">
        <f t="shared" si="2"/>
        <v>0.94116022099447516</v>
      </c>
      <c r="W15" s="119">
        <f t="shared" si="2"/>
        <v>0.94116022099447516</v>
      </c>
      <c r="X15" s="119">
        <f t="shared" si="2"/>
        <v>0.94116022099447516</v>
      </c>
      <c r="Y15" s="119">
        <f t="shared" si="2"/>
        <v>0.54696132596685088</v>
      </c>
      <c r="Z15" s="119">
        <f t="shared" si="2"/>
        <v>0.87845303867403313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Position Details</vt:lpstr>
      <vt:lpstr>Sheet1</vt:lpstr>
      <vt:lpstr>'Position Details'!Print_Area</vt:lpstr>
      <vt:lpstr>Report!Print_Area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2001-06-05T19:57:24Z</cp:lastPrinted>
  <dcterms:created xsi:type="dcterms:W3CDTF">2001-06-05T15:48:01Z</dcterms:created>
  <dcterms:modified xsi:type="dcterms:W3CDTF">2023-09-10T12:21:31Z</dcterms:modified>
</cp:coreProperties>
</file>