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Count="1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<sst xmlns="http://schemas.openxmlformats.org/spreadsheetml/2006/main" count="377" uniqueCount="290">
  <si>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</si>
  <si>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</si>
  <si>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</si>
  <si>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</si>
  <si>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</si>
  <si>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</si>
  <si>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</si>
  <si>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</si>
  <si>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</si>
  <si>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</si>
  <si>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</si>
  <si>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</si>
  <si>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</si>
  <si>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</si>
  <si>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</si>
  <si>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</si>
  <si>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</si>
  <si>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</si>
  <si>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</si>
  <si>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</si>
  <si>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</si>
  <si>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</si>
  <si>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</si>
  <si>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</si>
  <si>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</si>
  <si>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</si>
  <si>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</si>
  <si>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</si>
  <si>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</si>
  <si>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</si>
  <si>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</si>
  <si>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</si>
  <si>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</si>
  <si>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</si>
  <si>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</si>
  <si>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</si>
  <si>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</si>
  <si>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</si>
  <si>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</si>
  <si>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</si>
  <si>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</si>
  <si>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</si>
  <si>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</si>
  <si>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</si>
  <si>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</si>
  <si>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</si>
  <si>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</si>
  <si>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</si>
  <si>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</si>
  <si>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</si>
  <si>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</si>
  <si>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</si>
  <si>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</si>
  <si>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</si>
  <si>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</si>
  <si>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</si>
  <si>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</si>
  <si>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</si>
  <si>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</si>
  <si>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</si>
  <si>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</si>
  <si>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</si>
  <si>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</si>
  <si>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</si>
  <si>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</si>
  <si>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</si>
  <si>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</si>
  <si>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</si>
  <si>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</si>
  <si>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</si>
  <si>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</si>
  <si>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</si>
  <si>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</si>
  <si>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</si>
  <si>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</si>
  <si>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</si>
  <si>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</si>
  <si>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</si>
  <si>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</si>
  <si>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</si>
  <si>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</si>
  <si>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</si>
  <si>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</si>
  <si>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</si>
  <si>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</si>
  <si>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</si>
  <si>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</si>
  <si>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</si>
  <si>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</si>
  <si>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</si>
  <si>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</si>
  <si>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</si>
  <si>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</si>
  <si>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</si>
  <si>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</si>
  <si>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</si>
  <si>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</si>
  <si>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</si>
  <si>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</si>
  <si>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</si>
  <si>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</si>
  <si>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</si>
  <si>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</si>
  <si>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</si>
  <si>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</si>
  <si>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</si>
  <si>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</si>
  <si>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</si>
  <si>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</si>
  <si>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</si>
  <si>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</si>
  <si>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</si>
  <si>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</si>
  <si>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</si>
  <si>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</si>
  <si>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</si>
  <si>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</si>
  <si>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</si>
  <si>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</si>
  <si>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</si>
  <si>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</si>
  <si>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</si>
  <si>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</si>
  <si>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</si>
  <si>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</si>
  <si>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</si>
  <si>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</si>
  <si>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</si>
  <si>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</si>
  <si>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</si>
  <si>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</si>
  <si>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</si>
  <si>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</si>
  <si>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</si>
  <si>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</si>
  <si>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</si>
  <si>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</si>
  <si>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</si>
  <si>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</si>
  <si>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</si>
  <si>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</si>
  <si>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</si>
  <si>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</si>
  <si>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</si>
  <si>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</si>
  <si>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</si>
  <si>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</si>
  <si>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</si>
  <si>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</si>
  <si>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</si>
  <si>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</si>
  <si>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</si>
  <si>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</si>
  <si>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</si>
  <si>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</si>
  <si>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</si>
  <si>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</si>
  <si>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</si>
  <si>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</si>
  <si>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</si>
  <si>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</si>
  <si>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</si>
  <si>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</si>
  <si>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</si>
  <si>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</si>
  <si>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</si>
  <si>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</si>
  <si>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</si>
  <si>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</si>
  <si>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</si>
  <si>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</si>
  <si>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</si>
  <si>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</si>
  <si>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</si>
  <si>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</si>
  <si>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</si>
  <si>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</si>
  <si>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</si>
  <si>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</si>
  <si>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</si>
  <si>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</si>
  <si>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</si>
  <si>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</si>
  <si>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</si>
  <si>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</si>
  <si>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</si>
  <si>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</si>
  <si>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</si>
  <si>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</si>
  <si>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</si>
  <si>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</si>
  <si>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</si>
  <si>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</si>
  <si>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</si>
  <si>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</si>
  <si>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</si>
  <si>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</si>
  <si>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</si>
  <si>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</si>
  <si>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</si>
  <si>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</si>
  <si>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</si>
  <si>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</si>
  <si>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</si>
  <si>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</si>
  <si>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</si>
  <si>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</si>
  <si>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</si>
  <si>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</si>
  <si>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</si>
  <si>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</si>
  <si>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</si>
  <si>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</si>
  <si>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</si>
  <si>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</si>
  <si>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</si>
  <si>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</si>
  <si>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</si>
  <si>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</si>
  <si>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</si>
  <si>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</si>
  <si>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</si>
  <si>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</si>
  <si>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</si>
  <si>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</si>
  <si>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</si>
  <si>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</si>
  <si>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</si>
  <si>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</si>
  <si>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</si>
  <si>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</si>
  <si>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</si>
  <si>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</si>
  <si>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</si>
  <si>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</si>
  <si>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</si>
  <si>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</si>
  <si>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</si>
  <si>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</si>
  <si>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</si>
  <si>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</si>
  <si>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</si>
  <si>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</si>
  <si>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</si>
  <si>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</si>
  <si>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</si>
  <si>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</si>
  <si>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</si>
  <si>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</si>
  <si>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</si>
  <si>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</si>
  <si>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</si>
  <si>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</si>
  <si>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</si>
  <si>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</si>
  <si>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</si>
  <si>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</si>
  <si>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</si>
  <si>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</si>
  <si>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</si>
  <si>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</si>
  <si>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</si>
  <si>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</si>
  <si>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</si>
  <si>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</si>
  <si>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</si>
  <si>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</si>
  <si>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</si>
  <si>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</si>
  <si>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</si>
  <si>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</si>
  <si>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</si>
  <si>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</si>
  <si>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</si>
  <si>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</si>
  <si>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</si>
  <si>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</si>
  <si>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</si>
  <si>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</si>
  <si>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</si>
  <si>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</si>
  <si>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</si>
  <si>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</si>
  <si>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</si>
  <si>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</si>
  <si>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</si>
  <si>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As of December 18, 2001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</si>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</sst>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Dth INPUT PG"/>
      <sheetName val="PLR SUM"/>
      <sheetName val="PLR SUM INPUT PG"/>
      <sheetName val="SPEC SUM"/>
      <sheetName val="PLR DETAILS"/>
      <sheetName val="PLR DET INPUT PG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8">
          <cell r="C8">
            <v>407381</v>
          </cell>
        </row>
        <row r="15">
          <cell r="C15">
            <v>407381</v>
          </cell>
        </row>
        <row r="16">
          <cell r="C16">
            <v>35911</v>
          </cell>
        </row>
        <row r="17">
          <cell r="C17">
            <v>665950</v>
          </cell>
        </row>
        <row r="18">
          <cell r="C18">
            <v>-4454745.1244000001</v>
          </cell>
        </row>
        <row r="19">
          <cell r="C19">
            <v>-7184605.0651000012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83836</v>
          </cell>
        </row>
        <row r="27">
          <cell r="C27">
            <v>147196</v>
          </cell>
        </row>
        <row r="28">
          <cell r="C28">
            <v>192687</v>
          </cell>
        </row>
        <row r="29">
          <cell r="C29">
            <v>-440756.06000000006</v>
          </cell>
        </row>
        <row r="30">
          <cell r="C30">
            <v>4481269.5432664901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SETTLEMENTS"/>
      <sheetName val="SPEC REPORT DETAIL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2502953</v>
          </cell>
        </row>
        <row r="15">
          <cell r="C15">
            <v>2502953</v>
          </cell>
        </row>
        <row r="16">
          <cell r="C16">
            <v>4099686</v>
          </cell>
        </row>
        <row r="17">
          <cell r="C17">
            <v>19063097</v>
          </cell>
        </row>
        <row r="18">
          <cell r="C18">
            <v>-5348459.1472000033</v>
          </cell>
        </row>
        <row r="19">
          <cell r="C19">
            <v>-4626200.8382000001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6085</v>
          </cell>
        </row>
        <row r="27">
          <cell r="C27">
            <v>176873</v>
          </cell>
        </row>
        <row r="28">
          <cell r="C28">
            <v>491810</v>
          </cell>
        </row>
        <row r="29">
          <cell r="C29">
            <v>1310450.0100000002</v>
          </cell>
        </row>
        <row r="30">
          <cell r="C30">
            <v>-12831827.558000006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3" sqref="A3"/>
    </sheetView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8" width="9.42578125" style="13" bestFit="1" customWidth="1"/>
    <col min="19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286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0</v>
      </c>
      <c r="J11" s="15"/>
      <c r="K11" s="55">
        <v>4000</v>
      </c>
      <c r="L11" s="3"/>
      <c r="M11" s="4">
        <f>M12+M13</f>
        <v>89.920999999999992</v>
      </c>
      <c r="N11" s="4">
        <f>N12+N13</f>
        <v>324.06899999999996</v>
      </c>
      <c r="O11" s="4">
        <f>O12+O13</f>
        <v>684.49700000000007</v>
      </c>
      <c r="P11" s="4">
        <f>P12+P13</f>
        <v>869.6939500000002</v>
      </c>
      <c r="Q11" s="4">
        <f>Q12+Q13</f>
        <v>-8350.5580147335168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0</v>
      </c>
      <c r="D12" s="54" t="s">
        <v>24</v>
      </c>
      <c r="E12" s="5"/>
      <c r="F12" s="6">
        <f>'PS SUM'!C30</f>
        <v>0</v>
      </c>
      <c r="G12" s="54" t="s">
        <v>24</v>
      </c>
      <c r="H12" s="5"/>
      <c r="I12" s="7">
        <f>'PS SUM'!C31/1000</f>
        <v>0</v>
      </c>
      <c r="J12" s="5"/>
      <c r="K12" s="55">
        <v>3000</v>
      </c>
      <c r="L12" s="5"/>
      <c r="M12" s="7">
        <f>'PS SUM'!C32/1000</f>
        <v>6.085</v>
      </c>
      <c r="N12" s="7">
        <f>'PS SUM'!C33/1000</f>
        <v>176.87299999999999</v>
      </c>
      <c r="O12" s="7">
        <f>'PS SUM'!C34/1000</f>
        <v>491.81</v>
      </c>
      <c r="P12" s="7">
        <f>'PS SUM'!C35/1000</f>
        <v>1310.4500100000002</v>
      </c>
      <c r="Q12" s="7">
        <f>'PS SUM'!C36/1000</f>
        <v>-12831.827558000006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83.835999999999999</v>
      </c>
      <c r="N13" s="7">
        <f>'PS SUM'!C42/1000</f>
        <v>147.196</v>
      </c>
      <c r="O13" s="7">
        <f>'PS SUM'!C43/1000</f>
        <v>192.68700000000001</v>
      </c>
      <c r="P13" s="7">
        <f>'PS SUM'!C44/1000</f>
        <v>-440.75606000000005</v>
      </c>
      <c r="Q13" s="7">
        <f>'PS SUM'!C45/1000</f>
        <v>4481.2695432664905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2697.09</v>
      </c>
      <c r="J16" s="5"/>
      <c r="K16" s="55">
        <v>10000</v>
      </c>
      <c r="L16" s="3"/>
      <c r="M16" s="4">
        <f>M17+M18</f>
        <v>4135.5969999999998</v>
      </c>
      <c r="N16" s="4">
        <f>N17+N18</f>
        <v>19729.047000000002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-5348459.1472000033</v>
      </c>
      <c r="D17" s="54" t="s">
        <v>26</v>
      </c>
      <c r="E17" s="5"/>
      <c r="F17" s="6">
        <f>'PS SUM'!C15</f>
        <v>-4626200.8382000001</v>
      </c>
      <c r="G17" s="54" t="s">
        <v>26</v>
      </c>
      <c r="H17" s="5"/>
      <c r="I17" s="7">
        <f>'PS SUM'!C16/1000</f>
        <v>2502.953</v>
      </c>
      <c r="J17" s="9"/>
      <c r="K17" s="55">
        <v>7500</v>
      </c>
      <c r="L17" s="5"/>
      <c r="M17" s="7">
        <f>'PS SUM'!C17/1000</f>
        <v>4099.6859999999997</v>
      </c>
      <c r="N17" s="7">
        <f>'PS SUM'!C18/1000</f>
        <v>19063.097000000002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-4.4547451244000005</v>
      </c>
      <c r="D18" s="54" t="s">
        <v>27</v>
      </c>
      <c r="E18" s="5"/>
      <c r="F18" s="8">
        <f>'PS SUM'!C21/1000000</f>
        <v>-7.1846050651000013</v>
      </c>
      <c r="G18" s="54" t="s">
        <v>27</v>
      </c>
      <c r="H18" s="5"/>
      <c r="I18" s="7">
        <f>'PS SUM'!C22/1000</f>
        <v>407.38099999999997</v>
      </c>
      <c r="J18" s="9"/>
      <c r="K18" s="55">
        <v>2500</v>
      </c>
      <c r="L18" s="5"/>
      <c r="M18" s="7">
        <f>'PS SUM'!C23/1000</f>
        <v>35.911000000000001</v>
      </c>
      <c r="N18" s="7">
        <f>'PS SUM'!C24/1000</f>
        <v>665.95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18.xls]DPR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18" activePane="bottomLeft" state="frozen"/>
      <selection pane="bottomLeft" activeCell="A128" sqref="A128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43</v>
      </c>
      <c r="K1" s="65"/>
    </row>
    <row r="2" spans="1:18" ht="12.6" x14ac:dyDescent="0.25">
      <c r="A2" s="60" t="s">
        <v>44</v>
      </c>
      <c r="K2" s="65"/>
    </row>
    <row r="3" spans="1:18" ht="12.6" x14ac:dyDescent="0.25">
      <c r="A3" s="60" t="str">
        <f>DPR!R3</f>
        <v>As of December 18, 2001</v>
      </c>
      <c r="K3" s="65"/>
    </row>
    <row r="4" spans="1:18" ht="12.6" x14ac:dyDescent="0.25">
      <c r="A4" s="60" t="s">
        <v>45</v>
      </c>
      <c r="K4" s="65"/>
    </row>
    <row r="5" spans="1:18" ht="12.6" x14ac:dyDescent="0.25">
      <c r="A5" s="60" t="s">
        <v>46</v>
      </c>
    </row>
    <row r="7" spans="1:18" s="71" customFormat="1" ht="12.6" x14ac:dyDescent="0.25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6.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3.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0.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5.2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33.6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5.2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5.2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6.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5.2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0.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3.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2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3.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5.2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2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5.2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289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287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x14ac:dyDescent="0.15">
      <c r="A129" s="77"/>
      <c r="B129" s="78"/>
      <c r="C129" s="78"/>
      <c r="D129" s="78"/>
      <c r="E129" s="78"/>
      <c r="F129" s="78"/>
      <c r="G129" s="78"/>
      <c r="H129" s="79"/>
      <c r="I129" s="80"/>
      <c r="J129" s="80"/>
      <c r="K129" s="77"/>
      <c r="L129" s="78"/>
      <c r="M129" s="78"/>
      <c r="N129" s="78"/>
      <c r="O129" s="78"/>
      <c r="P129" s="78"/>
      <c r="Q129" s="79"/>
      <c r="R129" s="80"/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x14ac:dyDescent="0.15">
      <c r="A131" s="77"/>
      <c r="B131" s="78"/>
      <c r="C131" s="78"/>
      <c r="D131" s="78"/>
      <c r="E131" s="78"/>
      <c r="F131" s="78"/>
      <c r="G131" s="78"/>
      <c r="H131" s="79"/>
      <c r="I131" s="80"/>
      <c r="J131" s="80"/>
      <c r="K131" s="77"/>
      <c r="L131" s="78"/>
      <c r="M131" s="78"/>
      <c r="N131" s="78"/>
      <c r="O131" s="78"/>
      <c r="P131" s="78"/>
      <c r="Q131" s="79"/>
      <c r="R131" s="80"/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09" activePane="bottomLeft" state="frozen"/>
      <selection pane="bottomLeft" activeCell="G124" sqref="G124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43</v>
      </c>
      <c r="I1" s="65"/>
    </row>
    <row r="2" spans="1:15" ht="12.6" x14ac:dyDescent="0.25">
      <c r="A2" s="60" t="s">
        <v>140</v>
      </c>
      <c r="I2" s="65"/>
    </row>
    <row r="3" spans="1:15" ht="12.6" x14ac:dyDescent="0.25">
      <c r="A3" s="60" t="str">
        <f>DPR!R3</f>
        <v>As of December 18, 2001</v>
      </c>
      <c r="I3" s="65"/>
    </row>
    <row r="4" spans="1:15" ht="12.6" x14ac:dyDescent="0.25">
      <c r="A4" s="60" t="s">
        <v>45</v>
      </c>
      <c r="I4" s="65"/>
    </row>
    <row r="5" spans="1:15" ht="12.6" x14ac:dyDescent="0.25">
      <c r="A5" s="60" t="s">
        <v>46</v>
      </c>
    </row>
    <row r="7" spans="1:15" s="71" customFormat="1" ht="12.6" x14ac:dyDescent="0.25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16.8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6.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6.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6.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6.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6.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5.2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6.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6.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6.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6.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6.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288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/>
      <c r="B130" s="78"/>
      <c r="C130" s="78"/>
      <c r="D130" s="78"/>
      <c r="E130" s="78"/>
      <c r="F130" s="79"/>
      <c r="G130" s="80"/>
      <c r="H130" s="80"/>
      <c r="I130" s="77"/>
      <c r="J130" s="78"/>
      <c r="K130" s="78"/>
      <c r="L130" s="78"/>
      <c r="M130" s="78"/>
      <c r="N130" s="79"/>
      <c r="O130" s="80"/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x14ac:dyDescent="0.15">
      <c r="A132" s="77"/>
      <c r="B132" s="78"/>
      <c r="C132" s="78"/>
      <c r="D132" s="78"/>
      <c r="E132" s="78"/>
      <c r="F132" s="79"/>
      <c r="G132" s="80"/>
      <c r="H132" s="80"/>
      <c r="I132" s="77"/>
      <c r="J132" s="78"/>
      <c r="K132" s="78"/>
      <c r="L132" s="78"/>
      <c r="M132" s="78"/>
      <c r="N132" s="79"/>
      <c r="O132" s="80"/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/>
  </sheetViews>
  <sheetFormatPr defaultColWidth="9.28515625" defaultRowHeight="7.8" x14ac:dyDescent="0.15"/>
  <cols>
    <col min="1" max="1" width="37.85546875" style="88" customWidth="1"/>
    <col min="2" max="2" width="4" style="88" customWidth="1"/>
    <col min="3" max="3" width="11.7109375" style="88" bestFit="1" customWidth="1"/>
    <col min="4" max="16384" width="9.285156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18,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2697090</v>
      </c>
    </row>
    <row r="8" spans="1:3" x14ac:dyDescent="0.15">
      <c r="A8" s="95" t="s">
        <v>239</v>
      </c>
      <c r="C8" s="96">
        <f>'[2]POWER SUM'!$C$8</f>
        <v>2502953</v>
      </c>
    </row>
    <row r="9" spans="1:3" x14ac:dyDescent="0.15">
      <c r="A9" s="95" t="s">
        <v>240</v>
      </c>
      <c r="C9" s="96">
        <f>'[1]GAS SUM'!$C$8</f>
        <v>407381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2697090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'[2]POWER SUM'!$C$18</f>
        <v>-5348459.1472000033</v>
      </c>
    </row>
    <row r="15" spans="1:3" x14ac:dyDescent="0.15">
      <c r="A15" s="88" t="s">
        <v>231</v>
      </c>
      <c r="C15" s="98">
        <f>'[2]POWER SUM'!$C$19</f>
        <v>-4626200.8382000001</v>
      </c>
    </row>
    <row r="16" spans="1:3" x14ac:dyDescent="0.15">
      <c r="A16" s="88" t="s">
        <v>232</v>
      </c>
      <c r="C16" s="99">
        <f>'[2]POWER SUM'!$C$15</f>
        <v>2502953</v>
      </c>
    </row>
    <row r="17" spans="1:3" x14ac:dyDescent="0.15">
      <c r="A17" s="88" t="s">
        <v>233</v>
      </c>
      <c r="C17" s="99">
        <f>'[2]POWER SUM'!$C$16</f>
        <v>4099686</v>
      </c>
    </row>
    <row r="18" spans="1:3" x14ac:dyDescent="0.15">
      <c r="A18" s="88" t="s">
        <v>234</v>
      </c>
      <c r="C18" s="99">
        <f>'[2]POWER SUM'!$C$17</f>
        <v>19063097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'[1]GAS SUM'!$C$18</f>
        <v>-4454745.1244000001</v>
      </c>
    </row>
    <row r="21" spans="1:3" x14ac:dyDescent="0.15">
      <c r="A21" s="88" t="s">
        <v>231</v>
      </c>
      <c r="C21" s="98">
        <f>'[1]GAS SUM'!$C$19</f>
        <v>-7184605.0651000012</v>
      </c>
    </row>
    <row r="22" spans="1:3" x14ac:dyDescent="0.15">
      <c r="A22" s="88" t="s">
        <v>232</v>
      </c>
      <c r="C22" s="99">
        <f>'[1]GAS SUM'!$C$15</f>
        <v>407381</v>
      </c>
    </row>
    <row r="23" spans="1:3" x14ac:dyDescent="0.15">
      <c r="A23" s="88" t="s">
        <v>233</v>
      </c>
      <c r="C23" s="99">
        <f>'[1]GAS SUM'!$C$16</f>
        <v>35911</v>
      </c>
    </row>
    <row r="24" spans="1:3" x14ac:dyDescent="0.15">
      <c r="A24" s="88" t="s">
        <v>234</v>
      </c>
      <c r="C24" s="99">
        <f>'[1]GAS SUM'!$C$17</f>
        <v>665950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0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'[2]POWER SUM'!$C$24</f>
        <v>0</v>
      </c>
    </row>
    <row r="30" spans="1:3" x14ac:dyDescent="0.15">
      <c r="A30" s="88" t="s">
        <v>231</v>
      </c>
      <c r="C30" s="98">
        <f>'[2]POWER SUM'!$C$25</f>
        <v>0</v>
      </c>
    </row>
    <row r="31" spans="1:3" x14ac:dyDescent="0.15">
      <c r="A31" s="88" t="s">
        <v>232</v>
      </c>
      <c r="C31" s="99">
        <f>'[2]POWER SUM'!$C$23</f>
        <v>0</v>
      </c>
    </row>
    <row r="32" spans="1:3" x14ac:dyDescent="0.15">
      <c r="A32" s="88" t="s">
        <v>233</v>
      </c>
      <c r="C32" s="99">
        <f>'[2]POWER SUM'!$C$26</f>
        <v>6085</v>
      </c>
    </row>
    <row r="33" spans="1:3" x14ac:dyDescent="0.15">
      <c r="A33" s="88" t="s">
        <v>234</v>
      </c>
      <c r="C33" s="99">
        <f>'[2]POWER SUM'!$C$27</f>
        <v>176873</v>
      </c>
    </row>
    <row r="34" spans="1:3" x14ac:dyDescent="0.15">
      <c r="A34" s="89" t="s">
        <v>236</v>
      </c>
      <c r="C34" s="99">
        <f>'[2]POWER SUM'!$C$28</f>
        <v>491810</v>
      </c>
    </row>
    <row r="35" spans="1:3" x14ac:dyDescent="0.15">
      <c r="A35" s="89" t="s">
        <v>237</v>
      </c>
      <c r="C35" s="99">
        <f>'[2]POWER SUM'!$C$29</f>
        <v>1310450.0100000002</v>
      </c>
    </row>
    <row r="36" spans="1:3" x14ac:dyDescent="0.15">
      <c r="A36" s="89" t="s">
        <v>238</v>
      </c>
      <c r="C36" s="99">
        <f>'[2]POWER SUM'!$C$30</f>
        <v>-12831827.558000006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'[1]GAS SUM'!$C$24</f>
        <v>0</v>
      </c>
    </row>
    <row r="39" spans="1:3" x14ac:dyDescent="0.15">
      <c r="A39" s="88" t="s">
        <v>231</v>
      </c>
      <c r="C39" s="98">
        <f>'[1]GAS SUM'!$C$25</f>
        <v>0</v>
      </c>
    </row>
    <row r="40" spans="1:3" x14ac:dyDescent="0.15">
      <c r="A40" s="88" t="s">
        <v>232</v>
      </c>
      <c r="C40" s="99">
        <f>'[1]GAS SUM'!$C$23</f>
        <v>0</v>
      </c>
    </row>
    <row r="41" spans="1:3" x14ac:dyDescent="0.15">
      <c r="A41" s="88" t="s">
        <v>233</v>
      </c>
      <c r="C41" s="99">
        <f>'[1]GAS SUM'!$C$26</f>
        <v>83836</v>
      </c>
    </row>
    <row r="42" spans="1:3" x14ac:dyDescent="0.15">
      <c r="A42" s="88" t="s">
        <v>234</v>
      </c>
      <c r="C42" s="99">
        <f>'[1]GAS SUM'!$C$27</f>
        <v>147196</v>
      </c>
    </row>
    <row r="43" spans="1:3" x14ac:dyDescent="0.15">
      <c r="A43" s="89" t="s">
        <v>236</v>
      </c>
      <c r="C43" s="99">
        <f>'[1]GAS SUM'!$C$28</f>
        <v>192687</v>
      </c>
    </row>
    <row r="44" spans="1:3" x14ac:dyDescent="0.15">
      <c r="A44" s="89" t="s">
        <v>237</v>
      </c>
      <c r="C44" s="99">
        <f>'[1]GAS SUM'!$C$29</f>
        <v>-440756.06000000006</v>
      </c>
    </row>
    <row r="45" spans="1:3" x14ac:dyDescent="0.15">
      <c r="A45" s="89" t="s">
        <v>238</v>
      </c>
      <c r="C45" s="99">
        <f>'[1]GAS SUM'!$C$30</f>
        <v>4481269.5432664901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pane="bottomLeft"/>
    </sheetView>
  </sheetViews>
  <sheetFormatPr defaultColWidth="9.28515625" defaultRowHeight="7.8" x14ac:dyDescent="0.15"/>
  <cols>
    <col min="1" max="1" width="10.140625" style="88" customWidth="1"/>
    <col min="2" max="2" width="8.85546875" style="87" bestFit="1" customWidth="1"/>
    <col min="3" max="3" width="7.7109375" style="87" bestFit="1" customWidth="1"/>
    <col min="4" max="4" width="8.85546875" style="88" bestFit="1" customWidth="1"/>
    <col min="5" max="16384" width="9.285156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D99" s="87"/>
    </row>
    <row r="100" spans="1:4" x14ac:dyDescent="0.15">
      <c r="D100" s="87"/>
    </row>
    <row r="101" spans="1:4" x14ac:dyDescent="0.15">
      <c r="D101" s="87"/>
    </row>
    <row r="102" spans="1:4" x14ac:dyDescent="0.15">
      <c r="D102" s="87"/>
    </row>
    <row r="103" spans="1:4" x14ac:dyDescent="0.15">
      <c r="D103" s="87"/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2001-12-18T15:44:48Z</cp:lastPrinted>
  <dcterms:created xsi:type="dcterms:W3CDTF">2001-11-26T17:24:49Z</dcterms:created>
  <dcterms:modified xsi:type="dcterms:W3CDTF">2023-09-10T12:21:33Z</dcterms:modified>
</cp:coreProperties>
</file>