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 activeTab="4"/>
  </bookViews>
  <sheets>
    <sheet name="Sheet1 (3)" sheetId="5" r:id="rId1"/>
    <sheet name="Sheet1 (2)" sheetId="4" r:id="rId2"/>
    <sheet name="Sheet1" sheetId="1" r:id="rId3"/>
    <sheet name="Sheet2" sheetId="2" r:id="rId4"/>
    <sheet name="Sheet3" sheetId="3" r:id="rId5"/>
  </sheets>
  <calcPr calcId="0"/>
</workbook>
</file>

<file path=xl/calcChain.xml><?xml version="1.0" encoding="utf-8"?>
<calcChain xmlns="http://schemas.openxmlformats.org/spreadsheetml/2006/main">
  <c r="C3" i="1" l="1"/>
  <c r="D3" i="1"/>
  <c r="E3" i="1"/>
  <c r="F3" i="1"/>
  <c r="B6" i="1"/>
  <c r="C6" i="1"/>
  <c r="D6" i="1"/>
  <c r="E6" i="1"/>
  <c r="F6" i="1"/>
  <c r="B15" i="1"/>
  <c r="C15" i="1"/>
  <c r="D15" i="1"/>
  <c r="E15" i="1"/>
  <c r="F15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34" i="1"/>
  <c r="C34" i="1"/>
  <c r="D34" i="1"/>
  <c r="E34" i="1"/>
  <c r="F34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C3" i="4"/>
  <c r="D3" i="4"/>
  <c r="E3" i="4"/>
  <c r="F3" i="4"/>
  <c r="G5" i="4"/>
  <c r="B6" i="4"/>
  <c r="C6" i="4"/>
  <c r="D6" i="4"/>
  <c r="E6" i="4"/>
  <c r="F6" i="4"/>
  <c r="G6" i="4"/>
  <c r="G9" i="4"/>
  <c r="G10" i="4"/>
  <c r="G11" i="4"/>
  <c r="G12" i="4"/>
  <c r="G13" i="4"/>
  <c r="G14" i="4"/>
  <c r="B15" i="4"/>
  <c r="C15" i="4"/>
  <c r="D15" i="4"/>
  <c r="E15" i="4"/>
  <c r="F15" i="4"/>
  <c r="G15" i="4"/>
  <c r="G19" i="4"/>
  <c r="G20" i="4"/>
  <c r="G21" i="4"/>
  <c r="G22" i="4"/>
  <c r="G23" i="4"/>
  <c r="G24" i="4"/>
  <c r="B25" i="4"/>
  <c r="C25" i="4"/>
  <c r="D25" i="4"/>
  <c r="E25" i="4"/>
  <c r="F25" i="4"/>
  <c r="G25" i="4"/>
  <c r="G26" i="4"/>
  <c r="G29" i="4"/>
  <c r="G30" i="4"/>
  <c r="G31" i="4"/>
  <c r="G32" i="4"/>
  <c r="G33" i="4"/>
  <c r="G34" i="4"/>
  <c r="G35" i="4"/>
  <c r="G38" i="4"/>
  <c r="G39" i="4"/>
  <c r="G40" i="4"/>
  <c r="G41" i="4"/>
  <c r="G42" i="4"/>
  <c r="G43" i="4"/>
  <c r="G45" i="4"/>
  <c r="G47" i="4"/>
  <c r="C3" i="5"/>
  <c r="D3" i="5"/>
  <c r="E3" i="5"/>
  <c r="F3" i="5"/>
  <c r="G5" i="5"/>
  <c r="B6" i="5"/>
  <c r="C6" i="5"/>
  <c r="D6" i="5"/>
  <c r="E6" i="5"/>
  <c r="F6" i="5"/>
  <c r="G6" i="5"/>
  <c r="G9" i="5"/>
  <c r="G10" i="5"/>
  <c r="G11" i="5"/>
  <c r="G12" i="5"/>
  <c r="G13" i="5"/>
  <c r="G14" i="5"/>
  <c r="B15" i="5"/>
  <c r="C15" i="5"/>
  <c r="D15" i="5"/>
  <c r="E15" i="5"/>
  <c r="F15" i="5"/>
  <c r="G15" i="5"/>
  <c r="G19" i="5"/>
  <c r="G20" i="5"/>
  <c r="G21" i="5"/>
  <c r="G22" i="5"/>
  <c r="G23" i="5"/>
  <c r="G24" i="5"/>
  <c r="B25" i="5"/>
  <c r="C25" i="5"/>
  <c r="D25" i="5"/>
  <c r="E25" i="5"/>
  <c r="F25" i="5"/>
  <c r="G25" i="5"/>
  <c r="G26" i="5"/>
  <c r="G29" i="5"/>
  <c r="G30" i="5"/>
  <c r="G31" i="5"/>
  <c r="G32" i="5"/>
  <c r="G33" i="5"/>
  <c r="G34" i="5"/>
  <c r="G35" i="5"/>
  <c r="G38" i="5"/>
  <c r="G39" i="5"/>
  <c r="G40" i="5"/>
  <c r="G41" i="5"/>
  <c r="G42" i="5"/>
  <c r="G43" i="5"/>
  <c r="G45" i="5"/>
  <c r="G47" i="5"/>
  <c r="C8" i="2"/>
  <c r="D8" i="2"/>
  <c r="E8" i="2"/>
  <c r="F8" i="2"/>
  <c r="G8" i="2"/>
  <c r="D33" i="3"/>
  <c r="C45" i="3"/>
</calcChain>
</file>

<file path=xl/sharedStrings.xml><?xml version="1.0" encoding="utf-8"?>
<sst xmlns="http://schemas.openxmlformats.org/spreadsheetml/2006/main" count="200" uniqueCount="42">
  <si>
    <t>NORTHROP CASE 5-1</t>
  </si>
  <si>
    <t>Net Income</t>
  </si>
  <si>
    <t>COF</t>
  </si>
  <si>
    <t>from customers</t>
  </si>
  <si>
    <t xml:space="preserve">   progress payment</t>
  </si>
  <si>
    <t xml:space="preserve">   other collection</t>
  </si>
  <si>
    <t>Interest Received</t>
  </si>
  <si>
    <t>Income Tax Refund</t>
  </si>
  <si>
    <t>Settlement</t>
  </si>
  <si>
    <t>Cash provided by ops</t>
  </si>
  <si>
    <t>Other</t>
  </si>
  <si>
    <t>Uses of cash</t>
  </si>
  <si>
    <t>Paid to suppliers</t>
  </si>
  <si>
    <t>Interest paid</t>
  </si>
  <si>
    <t>Fines from litigation</t>
  </si>
  <si>
    <t>Settlement of accrued product support</t>
  </si>
  <si>
    <t>Income Txes paid</t>
  </si>
  <si>
    <t>Cash Used</t>
  </si>
  <si>
    <t>Net Cash Flow from Ops</t>
  </si>
  <si>
    <t>Payments</t>
  </si>
  <si>
    <t xml:space="preserve"> </t>
  </si>
  <si>
    <t>Major reasons</t>
  </si>
  <si>
    <t>c</t>
  </si>
  <si>
    <t>Investing</t>
  </si>
  <si>
    <t>Additions to PPE</t>
  </si>
  <si>
    <t>Proceeds from Sale</t>
  </si>
  <si>
    <t>Proceeds from Subsidiaries</t>
  </si>
  <si>
    <t>Proceeds from sale of lease</t>
  </si>
  <si>
    <t>Dividends</t>
  </si>
  <si>
    <t>Financing</t>
  </si>
  <si>
    <t>Borrowing - lines of credit</t>
  </si>
  <si>
    <t>Repayment of borrowing</t>
  </si>
  <si>
    <t>Issuance of LT deebt</t>
  </si>
  <si>
    <t>Payments of LT debt</t>
  </si>
  <si>
    <t>Stock repurchase</t>
  </si>
  <si>
    <t>Dividends paid</t>
  </si>
  <si>
    <t>Sum</t>
  </si>
  <si>
    <t>Cash from Operations</t>
  </si>
  <si>
    <t>Cash from Investment</t>
  </si>
  <si>
    <t>Cash from Financing</t>
  </si>
  <si>
    <t>Net Cash</t>
  </si>
  <si>
    <t>Total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</si>
</sst>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3" workbookViewId="0">
      <selection activeCell="G3" activeCellId="1" sqref="A1:A65536 G1:G65536"/>
    </sheetView>
  </sheetViews>
  <sheetFormatPr defaultRowHeight="13.2" x14ac:dyDescent="0.25"/>
  <cols>
    <col min="1" max="1" width="20.109375" bestFit="1" customWidth="1"/>
    <col min="7" max="7" width="17.109375" customWidth="1"/>
  </cols>
  <sheetData>
    <row r="1" spans="1:7" x14ac:dyDescent="0.25">
      <c r="A1" t="s">
        <v>0</v>
      </c>
    </row>
    <row r="3" spans="1:7" x14ac:dyDescent="0.25">
      <c r="B3">
        <v>1991</v>
      </c>
      <c r="C3">
        <f>B3-1</f>
        <v>1990</v>
      </c>
      <c r="D3">
        <f>C3-1</f>
        <v>1989</v>
      </c>
      <c r="E3">
        <f>D3-1</f>
        <v>1988</v>
      </c>
      <c r="F3">
        <f>E3-1</f>
        <v>1987</v>
      </c>
      <c r="G3" t="s">
        <v>36</v>
      </c>
    </row>
    <row r="5" spans="1:7" x14ac:dyDescent="0.25">
      <c r="A5" t="s">
        <v>1</v>
      </c>
      <c r="B5">
        <v>200.8</v>
      </c>
      <c r="C5">
        <v>210.4</v>
      </c>
      <c r="D5">
        <v>-80.5</v>
      </c>
      <c r="E5">
        <v>104.2</v>
      </c>
      <c r="F5">
        <v>94.2</v>
      </c>
      <c r="G5">
        <f>SUM(B5:F5)</f>
        <v>529.1</v>
      </c>
    </row>
    <row r="6" spans="1:7" x14ac:dyDescent="0.25">
      <c r="A6" t="s">
        <v>18</v>
      </c>
      <c r="B6">
        <f>B15-B25</f>
        <v>609.39999999999964</v>
      </c>
      <c r="C6">
        <f>C15-C25</f>
        <v>266.09999999999854</v>
      </c>
      <c r="D6">
        <f>D15-D25</f>
        <v>78.599999999999454</v>
      </c>
      <c r="E6">
        <f>E15-E25</f>
        <v>96.999999999999091</v>
      </c>
      <c r="F6">
        <f>F15-F25</f>
        <v>-67.099999999998545</v>
      </c>
      <c r="G6">
        <f>SUM(B6:F6)</f>
        <v>983.99999999999818</v>
      </c>
    </row>
    <row r="7" spans="1:7" x14ac:dyDescent="0.25">
      <c r="A7" t="s">
        <v>2</v>
      </c>
      <c r="G7" t="s">
        <v>20</v>
      </c>
    </row>
    <row r="8" spans="1:7" x14ac:dyDescent="0.25">
      <c r="A8" t="s">
        <v>3</v>
      </c>
      <c r="G8" t="s">
        <v>20</v>
      </c>
    </row>
    <row r="9" spans="1:7" x14ac:dyDescent="0.25">
      <c r="A9" t="s">
        <v>4</v>
      </c>
      <c r="B9">
        <v>2646.7</v>
      </c>
      <c r="C9">
        <v>2618.1</v>
      </c>
      <c r="D9">
        <v>2324</v>
      </c>
      <c r="E9">
        <v>2099.1999999999998</v>
      </c>
      <c r="F9">
        <v>1794.4</v>
      </c>
      <c r="G9">
        <f t="shared" ref="G9:G15" si="0">SUM(B9:F9)</f>
        <v>11482.4</v>
      </c>
    </row>
    <row r="10" spans="1:7" x14ac:dyDescent="0.25">
      <c r="A10" t="s">
        <v>5</v>
      </c>
      <c r="B10">
        <v>3050.5</v>
      </c>
      <c r="C10">
        <v>2976.8</v>
      </c>
      <c r="D10">
        <v>2829.7</v>
      </c>
      <c r="E10">
        <v>3459.6</v>
      </c>
      <c r="F10">
        <v>3847.3</v>
      </c>
      <c r="G10">
        <f t="shared" si="0"/>
        <v>16163.900000000001</v>
      </c>
    </row>
    <row r="11" spans="1:7" x14ac:dyDescent="0.25">
      <c r="A11" t="s">
        <v>6</v>
      </c>
      <c r="B11">
        <v>11.5</v>
      </c>
      <c r="C11">
        <v>2.4</v>
      </c>
      <c r="D11">
        <v>2.8</v>
      </c>
      <c r="E11">
        <v>2.4</v>
      </c>
      <c r="F11">
        <v>1.7</v>
      </c>
      <c r="G11">
        <f t="shared" si="0"/>
        <v>20.799999999999997</v>
      </c>
    </row>
    <row r="12" spans="1:7" x14ac:dyDescent="0.25">
      <c r="A12" t="s">
        <v>7</v>
      </c>
      <c r="B12">
        <v>3.1</v>
      </c>
      <c r="C12">
        <v>1.1000000000000001</v>
      </c>
      <c r="D12">
        <v>0.2</v>
      </c>
      <c r="E12">
        <v>2.2000000000000002</v>
      </c>
      <c r="F12">
        <v>0.2</v>
      </c>
      <c r="G12">
        <f t="shared" si="0"/>
        <v>6.8000000000000007</v>
      </c>
    </row>
    <row r="13" spans="1:7" x14ac:dyDescent="0.25">
      <c r="A13" t="s">
        <v>8</v>
      </c>
      <c r="B13">
        <v>9</v>
      </c>
      <c r="G13">
        <f t="shared" si="0"/>
        <v>9</v>
      </c>
    </row>
    <row r="14" spans="1:7" x14ac:dyDescent="0.25">
      <c r="A14" t="s">
        <v>10</v>
      </c>
      <c r="B14">
        <v>3.7</v>
      </c>
      <c r="C14">
        <v>17.100000000000001</v>
      </c>
      <c r="D14">
        <v>19.3</v>
      </c>
      <c r="E14">
        <v>2.2999999999999998</v>
      </c>
      <c r="F14">
        <v>3.5</v>
      </c>
      <c r="G14">
        <f t="shared" si="0"/>
        <v>45.9</v>
      </c>
    </row>
    <row r="15" spans="1:7" x14ac:dyDescent="0.25">
      <c r="A15" t="s">
        <v>9</v>
      </c>
      <c r="B15">
        <f>SUM(B9:B14)</f>
        <v>5724.5</v>
      </c>
      <c r="C15">
        <f>SUM(C9:C14)</f>
        <v>5615.5</v>
      </c>
      <c r="D15">
        <f>SUM(D9:D14)</f>
        <v>5176</v>
      </c>
      <c r="E15">
        <f>SUM(E9:E14)</f>
        <v>5565.6999999999989</v>
      </c>
      <c r="F15">
        <f>SUM(F9:F14)</f>
        <v>5647.1</v>
      </c>
      <c r="G15">
        <f t="shared" si="0"/>
        <v>27728.799999999996</v>
      </c>
    </row>
    <row r="16" spans="1:7" x14ac:dyDescent="0.25">
      <c r="G16" t="s">
        <v>20</v>
      </c>
    </row>
    <row r="17" spans="1:7" x14ac:dyDescent="0.25">
      <c r="G17" t="s">
        <v>20</v>
      </c>
    </row>
    <row r="18" spans="1:7" x14ac:dyDescent="0.25">
      <c r="A18" t="s">
        <v>11</v>
      </c>
      <c r="G18" t="s">
        <v>20</v>
      </c>
    </row>
    <row r="19" spans="1:7" x14ac:dyDescent="0.25">
      <c r="A19" t="s">
        <v>12</v>
      </c>
      <c r="B19">
        <v>4986.5</v>
      </c>
      <c r="C19">
        <v>5220.6000000000004</v>
      </c>
      <c r="D19">
        <v>4967</v>
      </c>
      <c r="E19">
        <v>5302.7</v>
      </c>
      <c r="F19">
        <v>5635.2</v>
      </c>
      <c r="G19">
        <f t="shared" ref="G19:G25" si="1">SUM(B19:F19)</f>
        <v>26112</v>
      </c>
    </row>
    <row r="20" spans="1:7" x14ac:dyDescent="0.25">
      <c r="A20" t="s">
        <v>13</v>
      </c>
      <c r="B20">
        <v>85</v>
      </c>
      <c r="C20">
        <v>97.1</v>
      </c>
      <c r="D20">
        <v>122.1</v>
      </c>
      <c r="E20">
        <v>150.19999999999999</v>
      </c>
      <c r="F20">
        <v>40.700000000000003</v>
      </c>
      <c r="G20">
        <f t="shared" si="1"/>
        <v>495.09999999999997</v>
      </c>
    </row>
    <row r="21" spans="1:7" x14ac:dyDescent="0.25">
      <c r="A21" t="s">
        <v>14</v>
      </c>
      <c r="B21">
        <v>10.199999999999999</v>
      </c>
      <c r="C21">
        <v>17</v>
      </c>
      <c r="G21">
        <f t="shared" si="1"/>
        <v>27.2</v>
      </c>
    </row>
    <row r="22" spans="1:7" x14ac:dyDescent="0.25">
      <c r="A22" t="s">
        <v>15</v>
      </c>
      <c r="F22">
        <v>27.7</v>
      </c>
      <c r="G22">
        <f t="shared" si="1"/>
        <v>27.7</v>
      </c>
    </row>
    <row r="23" spans="1:7" x14ac:dyDescent="0.25">
      <c r="A23" t="s">
        <v>16</v>
      </c>
      <c r="B23">
        <v>31.8</v>
      </c>
      <c r="C23">
        <v>13.6</v>
      </c>
      <c r="D23">
        <v>8</v>
      </c>
      <c r="E23">
        <v>13.1</v>
      </c>
      <c r="F23">
        <v>9.6999999999999993</v>
      </c>
      <c r="G23">
        <f t="shared" si="1"/>
        <v>76.2</v>
      </c>
    </row>
    <row r="24" spans="1:7" x14ac:dyDescent="0.25">
      <c r="A24" t="s">
        <v>10</v>
      </c>
      <c r="B24">
        <v>1.6</v>
      </c>
      <c r="C24">
        <v>1.1000000000000001</v>
      </c>
      <c r="D24">
        <v>0.3</v>
      </c>
      <c r="E24">
        <v>2.7</v>
      </c>
      <c r="F24">
        <v>0.9</v>
      </c>
      <c r="G24">
        <f t="shared" si="1"/>
        <v>6.6000000000000005</v>
      </c>
    </row>
    <row r="25" spans="1:7" x14ac:dyDescent="0.25">
      <c r="A25" t="s">
        <v>17</v>
      </c>
      <c r="B25">
        <f>SUM(B19:B24)</f>
        <v>5115.1000000000004</v>
      </c>
      <c r="C25">
        <f>SUM(C19:C24)</f>
        <v>5349.4000000000015</v>
      </c>
      <c r="D25">
        <f>SUM(D19:D24)</f>
        <v>5097.4000000000005</v>
      </c>
      <c r="E25">
        <f>SUM(E19:E24)</f>
        <v>5468.7</v>
      </c>
      <c r="F25">
        <f>SUM(F19:F24)</f>
        <v>5714.1999999999989</v>
      </c>
      <c r="G25">
        <f t="shared" si="1"/>
        <v>26744.800000000003</v>
      </c>
    </row>
    <row r="26" spans="1:7" x14ac:dyDescent="0.25">
      <c r="A26" t="s">
        <v>37</v>
      </c>
      <c r="G26">
        <f>G15-G25</f>
        <v>983.99999999999272</v>
      </c>
    </row>
    <row r="27" spans="1:7" x14ac:dyDescent="0.25">
      <c r="G27" t="s">
        <v>20</v>
      </c>
    </row>
    <row r="28" spans="1:7" x14ac:dyDescent="0.25">
      <c r="A28" t="s">
        <v>23</v>
      </c>
      <c r="G28" t="s">
        <v>20</v>
      </c>
    </row>
    <row r="29" spans="1:7" x14ac:dyDescent="0.25">
      <c r="A29" t="s">
        <v>24</v>
      </c>
      <c r="B29">
        <v>-117.4</v>
      </c>
      <c r="C29">
        <v>-121.2</v>
      </c>
      <c r="D29">
        <v>-186.8</v>
      </c>
      <c r="E29">
        <v>-254.2</v>
      </c>
      <c r="F29">
        <v>-294.39999999999998</v>
      </c>
      <c r="G29">
        <f t="shared" ref="G29:G34" si="2">SUM(B29:F29)</f>
        <v>-974</v>
      </c>
    </row>
    <row r="30" spans="1:7" x14ac:dyDescent="0.25">
      <c r="A30" t="s">
        <v>25</v>
      </c>
      <c r="B30">
        <v>2.6</v>
      </c>
      <c r="C30">
        <v>252.1</v>
      </c>
      <c r="D30">
        <v>14.3</v>
      </c>
      <c r="E30">
        <v>12</v>
      </c>
      <c r="F30">
        <v>29.9</v>
      </c>
      <c r="G30">
        <f t="shared" si="2"/>
        <v>310.89999999999998</v>
      </c>
    </row>
    <row r="31" spans="1:7" x14ac:dyDescent="0.25">
      <c r="A31" t="s">
        <v>26</v>
      </c>
      <c r="D31">
        <v>1.1000000000000001</v>
      </c>
      <c r="E31">
        <v>67.3</v>
      </c>
      <c r="G31">
        <f t="shared" si="2"/>
        <v>68.399999999999991</v>
      </c>
    </row>
    <row r="32" spans="1:7" x14ac:dyDescent="0.25">
      <c r="A32" t="s">
        <v>27</v>
      </c>
      <c r="D32">
        <v>21.9</v>
      </c>
      <c r="G32">
        <f t="shared" si="2"/>
        <v>21.9</v>
      </c>
    </row>
    <row r="33" spans="1:7" x14ac:dyDescent="0.25">
      <c r="A33" t="s">
        <v>28</v>
      </c>
      <c r="B33">
        <v>0.1</v>
      </c>
      <c r="C33">
        <v>0.1</v>
      </c>
      <c r="E33">
        <v>20.7</v>
      </c>
      <c r="G33">
        <f t="shared" si="2"/>
        <v>20.9</v>
      </c>
    </row>
    <row r="34" spans="1:7" x14ac:dyDescent="0.25">
      <c r="A34" t="s">
        <v>10</v>
      </c>
      <c r="B34">
        <v>-8.4</v>
      </c>
      <c r="C34">
        <v>-2.2999999999999998</v>
      </c>
      <c r="D34">
        <v>4.8</v>
      </c>
      <c r="E34">
        <v>6.2</v>
      </c>
      <c r="F34">
        <v>2.2999999999999998</v>
      </c>
      <c r="G34">
        <f t="shared" si="2"/>
        <v>2.6000000000000005</v>
      </c>
    </row>
    <row r="35" spans="1:7" x14ac:dyDescent="0.25">
      <c r="A35" t="s">
        <v>38</v>
      </c>
      <c r="G35">
        <f>SUM(G29:G34)</f>
        <v>-549.30000000000007</v>
      </c>
    </row>
    <row r="36" spans="1:7" x14ac:dyDescent="0.25">
      <c r="G36" t="s">
        <v>20</v>
      </c>
    </row>
    <row r="37" spans="1:7" x14ac:dyDescent="0.25">
      <c r="A37" t="s">
        <v>29</v>
      </c>
      <c r="G37" t="s">
        <v>20</v>
      </c>
    </row>
    <row r="38" spans="1:7" x14ac:dyDescent="0.25">
      <c r="A38" t="s">
        <v>30</v>
      </c>
      <c r="C38">
        <v>750</v>
      </c>
      <c r="D38">
        <v>783</v>
      </c>
      <c r="E38">
        <v>971</v>
      </c>
      <c r="F38">
        <v>945.6</v>
      </c>
      <c r="G38">
        <f t="shared" ref="G38:G43" si="3">SUM(B38:F38)</f>
        <v>3449.6</v>
      </c>
    </row>
    <row r="39" spans="1:7" x14ac:dyDescent="0.25">
      <c r="A39" t="s">
        <v>31</v>
      </c>
      <c r="C39">
        <v>-920</v>
      </c>
      <c r="D39">
        <v>-659</v>
      </c>
      <c r="E39">
        <v>-1413.6</v>
      </c>
      <c r="F39">
        <v>-565.9</v>
      </c>
      <c r="G39">
        <f t="shared" si="3"/>
        <v>-3558.5</v>
      </c>
    </row>
    <row r="40" spans="1:7" x14ac:dyDescent="0.25">
      <c r="A40" t="s">
        <v>32</v>
      </c>
      <c r="E40">
        <v>550</v>
      </c>
      <c r="F40">
        <v>1</v>
      </c>
      <c r="G40">
        <f t="shared" si="3"/>
        <v>551</v>
      </c>
    </row>
    <row r="41" spans="1:7" x14ac:dyDescent="0.25">
      <c r="A41" t="s">
        <v>33</v>
      </c>
      <c r="B41">
        <v>-450</v>
      </c>
      <c r="C41">
        <v>-0.3</v>
      </c>
      <c r="D41">
        <v>-0.4</v>
      </c>
      <c r="E41">
        <v>-1.4</v>
      </c>
      <c r="F41">
        <v>-2.8</v>
      </c>
      <c r="G41">
        <f t="shared" si="3"/>
        <v>-454.9</v>
      </c>
    </row>
    <row r="42" spans="1:7" x14ac:dyDescent="0.25">
      <c r="A42" t="s">
        <v>34</v>
      </c>
      <c r="B42">
        <v>0.6</v>
      </c>
      <c r="F42">
        <v>-1.1000000000000001</v>
      </c>
      <c r="G42">
        <f t="shared" si="3"/>
        <v>-0.50000000000000011</v>
      </c>
    </row>
    <row r="43" spans="1:7" x14ac:dyDescent="0.25">
      <c r="A43" t="s">
        <v>35</v>
      </c>
      <c r="B43">
        <v>-56.4</v>
      </c>
      <c r="C43">
        <v>-56.3</v>
      </c>
      <c r="D43">
        <v>-56.54</v>
      </c>
      <c r="E43">
        <v>-56.4</v>
      </c>
      <c r="F43">
        <v>-56.2</v>
      </c>
      <c r="G43">
        <f t="shared" si="3"/>
        <v>-281.83999999999997</v>
      </c>
    </row>
    <row r="45" spans="1:7" x14ac:dyDescent="0.25">
      <c r="A45" t="s">
        <v>39</v>
      </c>
      <c r="G45">
        <f>SUM(G38:G43)</f>
        <v>-295.14000000000004</v>
      </c>
    </row>
    <row r="47" spans="1:7" x14ac:dyDescent="0.25">
      <c r="A47" t="s">
        <v>40</v>
      </c>
      <c r="G47">
        <f>SUM(G26,G35,G45)</f>
        <v>139.55999999999261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opLeftCell="A24" workbookViewId="0">
      <selection activeCell="G24" sqref="G24"/>
    </sheetView>
  </sheetViews>
  <sheetFormatPr defaultRowHeight="13.2" x14ac:dyDescent="0.25"/>
  <cols>
    <col min="1" max="1" width="20.109375" bestFit="1" customWidth="1"/>
    <col min="7" max="7" width="17.109375" customWidth="1"/>
  </cols>
  <sheetData>
    <row r="1" spans="1:7" x14ac:dyDescent="0.25">
      <c r="A1" t="s">
        <v>0</v>
      </c>
    </row>
    <row r="3" spans="1:7" x14ac:dyDescent="0.25">
      <c r="B3">
        <v>1991</v>
      </c>
      <c r="C3">
        <f>B3-1</f>
        <v>1990</v>
      </c>
      <c r="D3">
        <f>C3-1</f>
        <v>1989</v>
      </c>
      <c r="E3">
        <f>D3-1</f>
        <v>1988</v>
      </c>
      <c r="F3">
        <f>E3-1</f>
        <v>1987</v>
      </c>
      <c r="G3" t="s">
        <v>36</v>
      </c>
    </row>
    <row r="5" spans="1:7" x14ac:dyDescent="0.25">
      <c r="A5" t="s">
        <v>1</v>
      </c>
      <c r="B5">
        <v>200.8</v>
      </c>
      <c r="C5">
        <v>210.4</v>
      </c>
      <c r="D5">
        <v>-80.5</v>
      </c>
      <c r="E5">
        <v>104.2</v>
      </c>
      <c r="F5">
        <v>94.2</v>
      </c>
      <c r="G5">
        <f>SUM(B5:F5)</f>
        <v>529.1</v>
      </c>
    </row>
    <row r="6" spans="1:7" x14ac:dyDescent="0.25">
      <c r="A6" t="s">
        <v>18</v>
      </c>
      <c r="B6">
        <f>B15-B25</f>
        <v>609.39999999999964</v>
      </c>
      <c r="C6">
        <f>C15-C25</f>
        <v>266.09999999999854</v>
      </c>
      <c r="D6">
        <f>D15-D25</f>
        <v>78.599999999999454</v>
      </c>
      <c r="E6">
        <f>E15-E25</f>
        <v>96.999999999999091</v>
      </c>
      <c r="F6">
        <f>F15-F25</f>
        <v>-67.099999999998545</v>
      </c>
      <c r="G6">
        <f t="shared" ref="G6:G43" si="0">SUM(B6:F6)</f>
        <v>983.99999999999818</v>
      </c>
    </row>
    <row r="7" spans="1:7" x14ac:dyDescent="0.25">
      <c r="A7" t="s">
        <v>2</v>
      </c>
      <c r="G7" t="s">
        <v>20</v>
      </c>
    </row>
    <row r="8" spans="1:7" x14ac:dyDescent="0.25">
      <c r="A8" t="s">
        <v>3</v>
      </c>
      <c r="G8" t="s">
        <v>20</v>
      </c>
    </row>
    <row r="9" spans="1:7" x14ac:dyDescent="0.25">
      <c r="A9" t="s">
        <v>4</v>
      </c>
      <c r="B9">
        <v>2646.7</v>
      </c>
      <c r="C9">
        <v>2618.1</v>
      </c>
      <c r="D9">
        <v>2324</v>
      </c>
      <c r="E9">
        <v>2099.1999999999998</v>
      </c>
      <c r="F9">
        <v>1794.4</v>
      </c>
      <c r="G9">
        <f t="shared" si="0"/>
        <v>11482.4</v>
      </c>
    </row>
    <row r="10" spans="1:7" x14ac:dyDescent="0.25">
      <c r="A10" t="s">
        <v>5</v>
      </c>
      <c r="B10">
        <v>3050.5</v>
      </c>
      <c r="C10">
        <v>2976.8</v>
      </c>
      <c r="D10">
        <v>2829.7</v>
      </c>
      <c r="E10">
        <v>3459.6</v>
      </c>
      <c r="F10">
        <v>3847.3</v>
      </c>
      <c r="G10">
        <f t="shared" si="0"/>
        <v>16163.900000000001</v>
      </c>
    </row>
    <row r="11" spans="1:7" x14ac:dyDescent="0.25">
      <c r="A11" t="s">
        <v>6</v>
      </c>
      <c r="B11">
        <v>11.5</v>
      </c>
      <c r="C11">
        <v>2.4</v>
      </c>
      <c r="D11">
        <v>2.8</v>
      </c>
      <c r="E11">
        <v>2.4</v>
      </c>
      <c r="F11">
        <v>1.7</v>
      </c>
      <c r="G11">
        <f t="shared" si="0"/>
        <v>20.799999999999997</v>
      </c>
    </row>
    <row r="12" spans="1:7" x14ac:dyDescent="0.25">
      <c r="A12" t="s">
        <v>7</v>
      </c>
      <c r="B12">
        <v>3.1</v>
      </c>
      <c r="C12">
        <v>1.1000000000000001</v>
      </c>
      <c r="D12">
        <v>0.2</v>
      </c>
      <c r="E12">
        <v>2.2000000000000002</v>
      </c>
      <c r="F12">
        <v>0.2</v>
      </c>
      <c r="G12">
        <f t="shared" si="0"/>
        <v>6.8000000000000007</v>
      </c>
    </row>
    <row r="13" spans="1:7" x14ac:dyDescent="0.25">
      <c r="A13" t="s">
        <v>8</v>
      </c>
      <c r="B13">
        <v>9</v>
      </c>
      <c r="G13">
        <f t="shared" si="0"/>
        <v>9</v>
      </c>
    </row>
    <row r="14" spans="1:7" x14ac:dyDescent="0.25">
      <c r="A14" t="s">
        <v>10</v>
      </c>
      <c r="B14">
        <v>3.7</v>
      </c>
      <c r="C14">
        <v>17.100000000000001</v>
      </c>
      <c r="D14">
        <v>19.3</v>
      </c>
      <c r="E14">
        <v>2.2999999999999998</v>
      </c>
      <c r="F14">
        <v>3.5</v>
      </c>
      <c r="G14">
        <f t="shared" si="0"/>
        <v>45.9</v>
      </c>
    </row>
    <row r="15" spans="1:7" x14ac:dyDescent="0.25">
      <c r="A15" t="s">
        <v>9</v>
      </c>
      <c r="B15">
        <f>SUM(B9:B14)</f>
        <v>5724.5</v>
      </c>
      <c r="C15">
        <f>SUM(C9:C14)</f>
        <v>5615.5</v>
      </c>
      <c r="D15">
        <f>SUM(D9:D14)</f>
        <v>5176</v>
      </c>
      <c r="E15">
        <f>SUM(E9:E14)</f>
        <v>5565.6999999999989</v>
      </c>
      <c r="F15">
        <f>SUM(F9:F14)</f>
        <v>5647.1</v>
      </c>
      <c r="G15">
        <f t="shared" si="0"/>
        <v>27728.799999999996</v>
      </c>
    </row>
    <row r="16" spans="1:7" x14ac:dyDescent="0.25">
      <c r="G16" t="s">
        <v>20</v>
      </c>
    </row>
    <row r="17" spans="1:7" x14ac:dyDescent="0.25">
      <c r="G17" t="s">
        <v>20</v>
      </c>
    </row>
    <row r="18" spans="1:7" x14ac:dyDescent="0.25">
      <c r="A18" t="s">
        <v>11</v>
      </c>
      <c r="G18" t="s">
        <v>20</v>
      </c>
    </row>
    <row r="19" spans="1:7" x14ac:dyDescent="0.25">
      <c r="A19" t="s">
        <v>12</v>
      </c>
      <c r="B19">
        <v>4986.5</v>
      </c>
      <c r="C19">
        <v>5220.6000000000004</v>
      </c>
      <c r="D19">
        <v>4967</v>
      </c>
      <c r="E19">
        <v>5302.7</v>
      </c>
      <c r="F19">
        <v>5635.2</v>
      </c>
      <c r="G19">
        <f t="shared" si="0"/>
        <v>26112</v>
      </c>
    </row>
    <row r="20" spans="1:7" x14ac:dyDescent="0.25">
      <c r="A20" t="s">
        <v>13</v>
      </c>
      <c r="B20">
        <v>85</v>
      </c>
      <c r="C20">
        <v>97.1</v>
      </c>
      <c r="D20">
        <v>122.1</v>
      </c>
      <c r="E20">
        <v>150.19999999999999</v>
      </c>
      <c r="F20">
        <v>40.700000000000003</v>
      </c>
      <c r="G20">
        <f t="shared" si="0"/>
        <v>495.09999999999997</v>
      </c>
    </row>
    <row r="21" spans="1:7" x14ac:dyDescent="0.25">
      <c r="A21" t="s">
        <v>14</v>
      </c>
      <c r="B21">
        <v>10.199999999999999</v>
      </c>
      <c r="C21">
        <v>17</v>
      </c>
      <c r="G21">
        <f t="shared" si="0"/>
        <v>27.2</v>
      </c>
    </row>
    <row r="22" spans="1:7" x14ac:dyDescent="0.25">
      <c r="A22" t="s">
        <v>15</v>
      </c>
      <c r="F22">
        <v>27.7</v>
      </c>
      <c r="G22">
        <f t="shared" si="0"/>
        <v>27.7</v>
      </c>
    </row>
    <row r="23" spans="1:7" x14ac:dyDescent="0.25">
      <c r="A23" t="s">
        <v>16</v>
      </c>
      <c r="B23">
        <v>31.8</v>
      </c>
      <c r="C23">
        <v>13.6</v>
      </c>
      <c r="D23">
        <v>8</v>
      </c>
      <c r="E23">
        <v>13.1</v>
      </c>
      <c r="F23">
        <v>9.6999999999999993</v>
      </c>
      <c r="G23">
        <f t="shared" si="0"/>
        <v>76.2</v>
      </c>
    </row>
    <row r="24" spans="1:7" x14ac:dyDescent="0.25">
      <c r="A24" t="s">
        <v>10</v>
      </c>
      <c r="B24">
        <v>1.6</v>
      </c>
      <c r="C24">
        <v>1.1000000000000001</v>
      </c>
      <c r="D24">
        <v>0.3</v>
      </c>
      <c r="E24">
        <v>2.7</v>
      </c>
      <c r="F24">
        <v>0.9</v>
      </c>
      <c r="G24">
        <f t="shared" si="0"/>
        <v>6.6000000000000005</v>
      </c>
    </row>
    <row r="25" spans="1:7" x14ac:dyDescent="0.25">
      <c r="A25" t="s">
        <v>17</v>
      </c>
      <c r="B25">
        <f>SUM(B19:B24)</f>
        <v>5115.1000000000004</v>
      </c>
      <c r="C25">
        <f>SUM(C19:C24)</f>
        <v>5349.4000000000015</v>
      </c>
      <c r="D25">
        <f>SUM(D19:D24)</f>
        <v>5097.4000000000005</v>
      </c>
      <c r="E25">
        <f>SUM(E19:E24)</f>
        <v>5468.7</v>
      </c>
      <c r="F25">
        <f>SUM(F19:F24)</f>
        <v>5714.1999999999989</v>
      </c>
      <c r="G25">
        <f t="shared" si="0"/>
        <v>26744.800000000003</v>
      </c>
    </row>
    <row r="26" spans="1:7" x14ac:dyDescent="0.25">
      <c r="A26" t="s">
        <v>37</v>
      </c>
      <c r="G26">
        <f>G15-G25</f>
        <v>983.99999999999272</v>
      </c>
    </row>
    <row r="27" spans="1:7" x14ac:dyDescent="0.25">
      <c r="G27" t="s">
        <v>20</v>
      </c>
    </row>
    <row r="28" spans="1:7" x14ac:dyDescent="0.25">
      <c r="A28" t="s">
        <v>23</v>
      </c>
      <c r="G28" t="s">
        <v>20</v>
      </c>
    </row>
    <row r="29" spans="1:7" x14ac:dyDescent="0.25">
      <c r="A29" t="s">
        <v>24</v>
      </c>
      <c r="B29">
        <v>-117.4</v>
      </c>
      <c r="C29">
        <v>-121.2</v>
      </c>
      <c r="D29">
        <v>-186.8</v>
      </c>
      <c r="E29">
        <v>-254.2</v>
      </c>
      <c r="F29">
        <v>-294.39999999999998</v>
      </c>
      <c r="G29">
        <f t="shared" si="0"/>
        <v>-974</v>
      </c>
    </row>
    <row r="30" spans="1:7" x14ac:dyDescent="0.25">
      <c r="A30" t="s">
        <v>25</v>
      </c>
      <c r="B30">
        <v>2.6</v>
      </c>
      <c r="C30">
        <v>252.1</v>
      </c>
      <c r="D30">
        <v>14.3</v>
      </c>
      <c r="E30">
        <v>12</v>
      </c>
      <c r="F30">
        <v>29.9</v>
      </c>
      <c r="G30">
        <f t="shared" si="0"/>
        <v>310.89999999999998</v>
      </c>
    </row>
    <row r="31" spans="1:7" x14ac:dyDescent="0.25">
      <c r="A31" t="s">
        <v>26</v>
      </c>
      <c r="D31">
        <v>1.1000000000000001</v>
      </c>
      <c r="E31">
        <v>67.3</v>
      </c>
      <c r="G31">
        <f t="shared" si="0"/>
        <v>68.399999999999991</v>
      </c>
    </row>
    <row r="32" spans="1:7" x14ac:dyDescent="0.25">
      <c r="A32" t="s">
        <v>27</v>
      </c>
      <c r="D32">
        <v>21.9</v>
      </c>
      <c r="G32">
        <f t="shared" si="0"/>
        <v>21.9</v>
      </c>
    </row>
    <row r="33" spans="1:7" x14ac:dyDescent="0.25">
      <c r="A33" t="s">
        <v>28</v>
      </c>
      <c r="B33">
        <v>0.1</v>
      </c>
      <c r="C33">
        <v>0.1</v>
      </c>
      <c r="E33">
        <v>20.7</v>
      </c>
      <c r="G33">
        <f t="shared" si="0"/>
        <v>20.9</v>
      </c>
    </row>
    <row r="34" spans="1:7" x14ac:dyDescent="0.25">
      <c r="A34" t="s">
        <v>10</v>
      </c>
      <c r="B34">
        <v>-8.4</v>
      </c>
      <c r="C34">
        <v>-2.2999999999999998</v>
      </c>
      <c r="D34">
        <v>4.8</v>
      </c>
      <c r="E34">
        <v>6.2</v>
      </c>
      <c r="F34">
        <v>2.2999999999999998</v>
      </c>
      <c r="G34">
        <f t="shared" si="0"/>
        <v>2.6000000000000005</v>
      </c>
    </row>
    <row r="35" spans="1:7" x14ac:dyDescent="0.25">
      <c r="A35" t="s">
        <v>38</v>
      </c>
      <c r="G35">
        <f>SUM(G29:G34)</f>
        <v>-549.30000000000007</v>
      </c>
    </row>
    <row r="36" spans="1:7" x14ac:dyDescent="0.25">
      <c r="G36" t="s">
        <v>20</v>
      </c>
    </row>
    <row r="37" spans="1:7" x14ac:dyDescent="0.25">
      <c r="A37" t="s">
        <v>29</v>
      </c>
      <c r="G37" t="s">
        <v>20</v>
      </c>
    </row>
    <row r="38" spans="1:7" x14ac:dyDescent="0.25">
      <c r="A38" t="s">
        <v>30</v>
      </c>
      <c r="C38">
        <v>750</v>
      </c>
      <c r="D38">
        <v>783</v>
      </c>
      <c r="E38">
        <v>971</v>
      </c>
      <c r="F38">
        <v>945.6</v>
      </c>
      <c r="G38">
        <f t="shared" si="0"/>
        <v>3449.6</v>
      </c>
    </row>
    <row r="39" spans="1:7" x14ac:dyDescent="0.25">
      <c r="A39" t="s">
        <v>31</v>
      </c>
      <c r="C39">
        <v>-920</v>
      </c>
      <c r="D39">
        <v>-659</v>
      </c>
      <c r="E39">
        <v>-1413.6</v>
      </c>
      <c r="F39">
        <v>-565.9</v>
      </c>
      <c r="G39">
        <f t="shared" si="0"/>
        <v>-3558.5</v>
      </c>
    </row>
    <row r="40" spans="1:7" x14ac:dyDescent="0.25">
      <c r="A40" t="s">
        <v>32</v>
      </c>
      <c r="E40">
        <v>550</v>
      </c>
      <c r="F40">
        <v>1</v>
      </c>
      <c r="G40">
        <f t="shared" si="0"/>
        <v>551</v>
      </c>
    </row>
    <row r="41" spans="1:7" x14ac:dyDescent="0.25">
      <c r="A41" t="s">
        <v>33</v>
      </c>
      <c r="B41">
        <v>-450</v>
      </c>
      <c r="C41">
        <v>-0.3</v>
      </c>
      <c r="D41">
        <v>-0.4</v>
      </c>
      <c r="E41">
        <v>-1.4</v>
      </c>
      <c r="F41">
        <v>-2.8</v>
      </c>
      <c r="G41">
        <f t="shared" si="0"/>
        <v>-454.9</v>
      </c>
    </row>
    <row r="42" spans="1:7" x14ac:dyDescent="0.25">
      <c r="A42" t="s">
        <v>34</v>
      </c>
      <c r="B42">
        <v>0.6</v>
      </c>
      <c r="F42">
        <v>-1.1000000000000001</v>
      </c>
      <c r="G42">
        <f t="shared" si="0"/>
        <v>-0.50000000000000011</v>
      </c>
    </row>
    <row r="43" spans="1:7" x14ac:dyDescent="0.25">
      <c r="A43" t="s">
        <v>35</v>
      </c>
      <c r="B43">
        <v>-56.4</v>
      </c>
      <c r="C43">
        <v>-56.3</v>
      </c>
      <c r="D43">
        <v>-56.54</v>
      </c>
      <c r="E43">
        <v>-56.4</v>
      </c>
      <c r="F43">
        <v>-56.2</v>
      </c>
      <c r="G43">
        <f t="shared" si="0"/>
        <v>-281.83999999999997</v>
      </c>
    </row>
    <row r="45" spans="1:7" x14ac:dyDescent="0.25">
      <c r="A45" t="s">
        <v>39</v>
      </c>
      <c r="G45">
        <f>SUM(G38:G43)</f>
        <v>-295.14000000000004</v>
      </c>
    </row>
    <row r="47" spans="1:7" x14ac:dyDescent="0.25">
      <c r="A47" t="s">
        <v>40</v>
      </c>
      <c r="G47">
        <f>SUM(G26,G35,G45)</f>
        <v>139.55999999999261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G3" sqref="G3"/>
    </sheetView>
  </sheetViews>
  <sheetFormatPr defaultRowHeight="13.2" x14ac:dyDescent="0.25"/>
  <cols>
    <col min="1" max="1" width="20.109375" bestFit="1" customWidth="1"/>
    <col min="7" max="7" width="17.109375" customWidth="1"/>
  </cols>
  <sheetData>
    <row r="1" spans="1:12" x14ac:dyDescent="0.25">
      <c r="A1" t="s">
        <v>0</v>
      </c>
    </row>
    <row r="3" spans="1:12" x14ac:dyDescent="0.25">
      <c r="B3">
        <v>1991</v>
      </c>
      <c r="C3">
        <f>B3-1</f>
        <v>1990</v>
      </c>
      <c r="D3">
        <f>C3-1</f>
        <v>1989</v>
      </c>
      <c r="E3">
        <f>D3-1</f>
        <v>1988</v>
      </c>
      <c r="F3">
        <f>E3-1</f>
        <v>1987</v>
      </c>
    </row>
    <row r="5" spans="1:12" x14ac:dyDescent="0.25">
      <c r="A5" t="s">
        <v>1</v>
      </c>
      <c r="B5">
        <v>200.8</v>
      </c>
      <c r="C5">
        <v>210.4</v>
      </c>
      <c r="D5">
        <v>-80.5</v>
      </c>
      <c r="E5">
        <v>104.2</v>
      </c>
      <c r="F5">
        <v>94.2</v>
      </c>
    </row>
    <row r="6" spans="1:12" x14ac:dyDescent="0.25">
      <c r="A6" t="s">
        <v>18</v>
      </c>
      <c r="B6">
        <f>B15-B34</f>
        <v>609.39999999999964</v>
      </c>
      <c r="C6">
        <f>C15-C34</f>
        <v>266.09999999999854</v>
      </c>
      <c r="D6">
        <f>D15-D34</f>
        <v>78.599999999999454</v>
      </c>
      <c r="E6">
        <f>E15-E34</f>
        <v>96.999999999999091</v>
      </c>
      <c r="F6">
        <f>F15-F34</f>
        <v>-67.099999999998545</v>
      </c>
    </row>
    <row r="7" spans="1:12" x14ac:dyDescent="0.25">
      <c r="A7" t="s">
        <v>2</v>
      </c>
    </row>
    <row r="8" spans="1:12" x14ac:dyDescent="0.25">
      <c r="A8" t="s">
        <v>3</v>
      </c>
      <c r="G8" t="s">
        <v>11</v>
      </c>
    </row>
    <row r="9" spans="1:12" x14ac:dyDescent="0.25">
      <c r="A9" t="s">
        <v>4</v>
      </c>
      <c r="B9">
        <v>2646.7</v>
      </c>
      <c r="C9">
        <v>2618.1</v>
      </c>
      <c r="D9">
        <v>2324</v>
      </c>
      <c r="E9">
        <v>2099.1999999999998</v>
      </c>
      <c r="F9">
        <v>1794.4</v>
      </c>
      <c r="G9" t="s">
        <v>12</v>
      </c>
      <c r="H9">
        <v>4986.5</v>
      </c>
      <c r="I9">
        <v>5220.6000000000004</v>
      </c>
      <c r="J9">
        <v>4967</v>
      </c>
      <c r="K9">
        <v>5302.7</v>
      </c>
      <c r="L9">
        <v>5635.2</v>
      </c>
    </row>
    <row r="10" spans="1:12" x14ac:dyDescent="0.25">
      <c r="A10" t="s">
        <v>5</v>
      </c>
      <c r="B10">
        <v>3050.5</v>
      </c>
      <c r="C10">
        <v>2976.8</v>
      </c>
      <c r="D10">
        <v>2829.7</v>
      </c>
      <c r="E10">
        <v>3459.6</v>
      </c>
      <c r="F10">
        <v>3847.3</v>
      </c>
      <c r="G10" t="s">
        <v>13</v>
      </c>
      <c r="H10">
        <v>85</v>
      </c>
      <c r="I10">
        <v>97.1</v>
      </c>
      <c r="J10">
        <v>122.1</v>
      </c>
      <c r="K10">
        <v>150.19999999999999</v>
      </c>
      <c r="L10">
        <v>40.700000000000003</v>
      </c>
    </row>
    <row r="11" spans="1:12" x14ac:dyDescent="0.25">
      <c r="A11" t="s">
        <v>6</v>
      </c>
      <c r="B11">
        <v>11.5</v>
      </c>
      <c r="C11">
        <v>2.4</v>
      </c>
      <c r="D11">
        <v>2.8</v>
      </c>
      <c r="E11">
        <v>2.4</v>
      </c>
      <c r="F11">
        <v>1.7</v>
      </c>
      <c r="G11" t="s">
        <v>14</v>
      </c>
      <c r="H11">
        <v>10.199999999999999</v>
      </c>
      <c r="I11">
        <v>17</v>
      </c>
    </row>
    <row r="12" spans="1:12" x14ac:dyDescent="0.25">
      <c r="A12" t="s">
        <v>7</v>
      </c>
      <c r="B12">
        <v>3.1</v>
      </c>
      <c r="C12">
        <v>1.1000000000000001</v>
      </c>
      <c r="D12">
        <v>0.2</v>
      </c>
      <c r="E12">
        <v>2.2000000000000002</v>
      </c>
      <c r="F12">
        <v>0.2</v>
      </c>
      <c r="G12" t="s">
        <v>15</v>
      </c>
      <c r="L12">
        <v>27.7</v>
      </c>
    </row>
    <row r="13" spans="1:12" x14ac:dyDescent="0.25">
      <c r="A13" t="s">
        <v>8</v>
      </c>
      <c r="B13">
        <v>9</v>
      </c>
      <c r="G13" t="s">
        <v>16</v>
      </c>
      <c r="H13">
        <v>31.8</v>
      </c>
      <c r="I13">
        <v>13.6</v>
      </c>
      <c r="J13">
        <v>8</v>
      </c>
      <c r="K13">
        <v>13.1</v>
      </c>
      <c r="L13">
        <v>9.6999999999999993</v>
      </c>
    </row>
    <row r="14" spans="1:12" x14ac:dyDescent="0.25">
      <c r="A14" t="s">
        <v>10</v>
      </c>
      <c r="B14">
        <v>3.7</v>
      </c>
      <c r="C14">
        <v>17.100000000000001</v>
      </c>
      <c r="D14">
        <v>19.3</v>
      </c>
      <c r="E14">
        <v>2.2999999999999998</v>
      </c>
      <c r="F14">
        <v>3.5</v>
      </c>
      <c r="G14" t="s">
        <v>10</v>
      </c>
      <c r="H14">
        <v>1.6</v>
      </c>
      <c r="I14">
        <v>1.1000000000000001</v>
      </c>
      <c r="J14">
        <v>0.3</v>
      </c>
      <c r="K14">
        <v>2.7</v>
      </c>
      <c r="L14">
        <v>0.9</v>
      </c>
    </row>
    <row r="15" spans="1:12" x14ac:dyDescent="0.25">
      <c r="A15" t="s">
        <v>9</v>
      </c>
      <c r="B15">
        <f>SUM(B9:B14)</f>
        <v>5724.5</v>
      </c>
      <c r="C15">
        <f>SUM(C9:C14)</f>
        <v>5615.5</v>
      </c>
      <c r="D15">
        <f>SUM(D9:D14)</f>
        <v>5176</v>
      </c>
      <c r="E15">
        <f>SUM(E9:E14)</f>
        <v>5565.6999999999989</v>
      </c>
      <c r="F15">
        <f>SUM(F9:F14)</f>
        <v>5647.1</v>
      </c>
      <c r="G15" t="s">
        <v>17</v>
      </c>
      <c r="H15">
        <v>5115.1000000000004</v>
      </c>
      <c r="I15">
        <v>5349.4</v>
      </c>
      <c r="J15">
        <v>5097.3999999999996</v>
      </c>
      <c r="K15">
        <v>5468.7</v>
      </c>
      <c r="L15">
        <v>5714.2</v>
      </c>
    </row>
    <row r="17" spans="1:12" x14ac:dyDescent="0.25">
      <c r="A17" t="s">
        <v>2</v>
      </c>
    </row>
    <row r="18" spans="1:12" x14ac:dyDescent="0.25">
      <c r="A18" t="s">
        <v>3</v>
      </c>
    </row>
    <row r="19" spans="1:12" x14ac:dyDescent="0.25">
      <c r="A19" t="s">
        <v>4</v>
      </c>
      <c r="B19" s="1">
        <f>B9/B$15</f>
        <v>0.46234605642414184</v>
      </c>
      <c r="C19" s="1">
        <f>C9/C$15</f>
        <v>0.46622740628617221</v>
      </c>
      <c r="D19" s="1">
        <f>D9/D$15</f>
        <v>0.44899536321483774</v>
      </c>
      <c r="E19" s="1">
        <f>E9/E$15</f>
        <v>0.37716729252385151</v>
      </c>
      <c r="F19" s="1">
        <f>F9/F$15</f>
        <v>0.31775601636238071</v>
      </c>
      <c r="G19" t="s">
        <v>12</v>
      </c>
      <c r="H19" s="1">
        <v>0.97485875153955925</v>
      </c>
      <c r="I19" s="1">
        <v>0.97592253336822798</v>
      </c>
      <c r="J19" s="1">
        <v>0.97441833091379904</v>
      </c>
      <c r="K19" s="1">
        <v>0.96964543675827897</v>
      </c>
      <c r="L19" s="1">
        <v>0.98617479262188945</v>
      </c>
    </row>
    <row r="20" spans="1:12" x14ac:dyDescent="0.25">
      <c r="A20" t="s">
        <v>5</v>
      </c>
      <c r="B20" s="1">
        <f t="shared" ref="B20:C25" si="0">B10/B$15</f>
        <v>0.53288496811948638</v>
      </c>
      <c r="C20" s="1">
        <f t="shared" si="0"/>
        <v>0.53010417594159032</v>
      </c>
      <c r="D20" s="1">
        <f t="shared" ref="D20:F25" si="1">D10/D$15</f>
        <v>0.54669629057187008</v>
      </c>
      <c r="E20" s="1">
        <f t="shared" si="1"/>
        <v>0.62159297123452584</v>
      </c>
      <c r="F20" s="1">
        <f t="shared" si="1"/>
        <v>0.68128774061022468</v>
      </c>
      <c r="G20" t="s">
        <v>13</v>
      </c>
      <c r="H20" s="1">
        <v>1.6617465934194834E-2</v>
      </c>
      <c r="I20" s="1">
        <v>1.8151568400194409E-2</v>
      </c>
      <c r="J20" s="1">
        <v>2.3953388001726368E-2</v>
      </c>
      <c r="K20" s="1">
        <v>2.7465393969316288E-2</v>
      </c>
      <c r="L20" s="1">
        <v>7.1226068391025887E-3</v>
      </c>
    </row>
    <row r="21" spans="1:12" x14ac:dyDescent="0.25">
      <c r="A21" t="s">
        <v>6</v>
      </c>
      <c r="B21" s="1">
        <f t="shared" si="0"/>
        <v>2.0089090750283868E-3</v>
      </c>
      <c r="C21" s="1">
        <f t="shared" si="0"/>
        <v>4.2738847831893861E-4</v>
      </c>
      <c r="D21" s="1">
        <f t="shared" si="1"/>
        <v>5.4095826893353941E-4</v>
      </c>
      <c r="E21" s="1">
        <f t="shared" si="1"/>
        <v>4.3121260578184243E-4</v>
      </c>
      <c r="F21" s="1">
        <f t="shared" si="1"/>
        <v>3.0103947158718631E-4</v>
      </c>
      <c r="G21" t="s">
        <v>14</v>
      </c>
      <c r="H21" s="1">
        <v>1.9940959121033798E-3</v>
      </c>
      <c r="I21" s="1">
        <v>3.1779264964295053E-3</v>
      </c>
      <c r="J21" s="1">
        <v>0</v>
      </c>
      <c r="K21" s="1">
        <v>0</v>
      </c>
      <c r="L21" s="1">
        <v>0</v>
      </c>
    </row>
    <row r="22" spans="1:12" x14ac:dyDescent="0.25">
      <c r="A22" t="s">
        <v>7</v>
      </c>
      <c r="B22" s="1">
        <f t="shared" si="0"/>
        <v>5.4153201152939122E-4</v>
      </c>
      <c r="C22" s="1">
        <f t="shared" si="0"/>
        <v>1.9588638589618023E-4</v>
      </c>
      <c r="D22" s="1">
        <f t="shared" si="1"/>
        <v>3.8639876352395674E-5</v>
      </c>
      <c r="E22" s="1">
        <f t="shared" si="1"/>
        <v>3.9527822196668894E-4</v>
      </c>
      <c r="F22" s="1">
        <f t="shared" si="1"/>
        <v>3.5416408422021925E-5</v>
      </c>
      <c r="G22" t="s">
        <v>15</v>
      </c>
      <c r="H22" s="1">
        <v>0</v>
      </c>
      <c r="I22" s="1">
        <v>0</v>
      </c>
      <c r="J22" s="1">
        <v>0</v>
      </c>
      <c r="K22" s="1">
        <v>0</v>
      </c>
      <c r="L22" s="1">
        <v>4.8475727135907044E-3</v>
      </c>
    </row>
    <row r="23" spans="1:12" x14ac:dyDescent="0.25">
      <c r="A23" t="s">
        <v>8</v>
      </c>
      <c r="B23" s="1">
        <f t="shared" si="0"/>
        <v>1.5721897108917809E-3</v>
      </c>
      <c r="C23" s="1">
        <f t="shared" si="0"/>
        <v>0</v>
      </c>
      <c r="D23" s="1">
        <f t="shared" si="1"/>
        <v>0</v>
      </c>
      <c r="E23" s="1">
        <f t="shared" si="1"/>
        <v>0</v>
      </c>
      <c r="F23" s="1">
        <f t="shared" si="1"/>
        <v>0</v>
      </c>
      <c r="G23" t="s">
        <v>16</v>
      </c>
      <c r="H23" s="1">
        <v>6.2168872553811259E-3</v>
      </c>
      <c r="I23" s="1">
        <v>2.542341197143604E-3</v>
      </c>
      <c r="J23" s="1">
        <v>1.5694275513006629E-3</v>
      </c>
      <c r="K23" s="1">
        <v>2.3954504726900359E-3</v>
      </c>
      <c r="L23" s="1">
        <v>1.6975254628819434E-3</v>
      </c>
    </row>
    <row r="24" spans="1:12" x14ac:dyDescent="0.25">
      <c r="A24" t="s">
        <v>10</v>
      </c>
      <c r="B24" s="1">
        <f t="shared" si="0"/>
        <v>6.4634465892217667E-4</v>
      </c>
      <c r="C24" s="1">
        <f t="shared" si="0"/>
        <v>3.0451429080224383E-3</v>
      </c>
      <c r="D24" s="1">
        <f t="shared" si="1"/>
        <v>3.7287480680061823E-3</v>
      </c>
      <c r="E24" s="1">
        <f t="shared" si="1"/>
        <v>4.1324541387426566E-4</v>
      </c>
      <c r="F24" s="1">
        <f t="shared" si="1"/>
        <v>6.1978714738538364E-4</v>
      </c>
      <c r="G24" t="s">
        <v>10</v>
      </c>
      <c r="H24" s="1">
        <v>3.1279935876131455E-4</v>
      </c>
      <c r="I24" s="1">
        <v>2.0563053800426212E-4</v>
      </c>
      <c r="J24" s="1">
        <v>5.8853533173774859E-5</v>
      </c>
      <c r="K24" s="1">
        <v>4.9371879971474026E-4</v>
      </c>
      <c r="L24" s="1">
        <v>1.5750236253543807E-4</v>
      </c>
    </row>
    <row r="25" spans="1:12" x14ac:dyDescent="0.25">
      <c r="A25" t="s">
        <v>9</v>
      </c>
      <c r="B25" s="1">
        <f t="shared" si="0"/>
        <v>1</v>
      </c>
      <c r="C25" s="1">
        <f t="shared" si="0"/>
        <v>1</v>
      </c>
      <c r="D25" s="1">
        <f t="shared" si="1"/>
        <v>1</v>
      </c>
      <c r="E25" s="1">
        <f t="shared" si="1"/>
        <v>1</v>
      </c>
      <c r="F25" s="1">
        <f t="shared" si="1"/>
        <v>1</v>
      </c>
      <c r="G25" t="s">
        <v>17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</row>
    <row r="27" spans="1:12" x14ac:dyDescent="0.25">
      <c r="A27" t="s">
        <v>11</v>
      </c>
    </row>
    <row r="28" spans="1:12" x14ac:dyDescent="0.25">
      <c r="A28" t="s">
        <v>12</v>
      </c>
      <c r="B28">
        <v>4986.5</v>
      </c>
      <c r="C28">
        <v>5220.6000000000004</v>
      </c>
      <c r="D28">
        <v>4967</v>
      </c>
      <c r="E28">
        <v>5302.7</v>
      </c>
      <c r="F28">
        <v>5635.2</v>
      </c>
    </row>
    <row r="29" spans="1:12" x14ac:dyDescent="0.25">
      <c r="A29" t="s">
        <v>13</v>
      </c>
      <c r="B29">
        <v>85</v>
      </c>
      <c r="C29">
        <v>97.1</v>
      </c>
      <c r="D29">
        <v>122.1</v>
      </c>
      <c r="E29">
        <v>150.19999999999999</v>
      </c>
      <c r="F29">
        <v>40.700000000000003</v>
      </c>
    </row>
    <row r="30" spans="1:12" x14ac:dyDescent="0.25">
      <c r="A30" t="s">
        <v>14</v>
      </c>
      <c r="B30">
        <v>10.199999999999999</v>
      </c>
      <c r="C30">
        <v>17</v>
      </c>
    </row>
    <row r="31" spans="1:12" x14ac:dyDescent="0.25">
      <c r="A31" t="s">
        <v>15</v>
      </c>
      <c r="F31">
        <v>27.7</v>
      </c>
    </row>
    <row r="32" spans="1:12" x14ac:dyDescent="0.25">
      <c r="A32" t="s">
        <v>16</v>
      </c>
      <c r="B32">
        <v>31.8</v>
      </c>
      <c r="C32">
        <v>13.6</v>
      </c>
      <c r="D32">
        <v>8</v>
      </c>
      <c r="E32">
        <v>13.1</v>
      </c>
      <c r="F32">
        <v>9.6999999999999993</v>
      </c>
    </row>
    <row r="33" spans="1:6" x14ac:dyDescent="0.25">
      <c r="A33" t="s">
        <v>10</v>
      </c>
      <c r="B33">
        <v>1.6</v>
      </c>
      <c r="C33">
        <v>1.1000000000000001</v>
      </c>
      <c r="D33">
        <v>0.3</v>
      </c>
      <c r="E33">
        <v>2.7</v>
      </c>
      <c r="F33">
        <v>0.9</v>
      </c>
    </row>
    <row r="34" spans="1:6" x14ac:dyDescent="0.25">
      <c r="A34" t="s">
        <v>17</v>
      </c>
      <c r="B34">
        <f>SUM(B28:B33)</f>
        <v>5115.1000000000004</v>
      </c>
      <c r="C34">
        <f>SUM(C28:C33)</f>
        <v>5349.4000000000015</v>
      </c>
      <c r="D34">
        <f>SUM(D28:D33)</f>
        <v>5097.4000000000005</v>
      </c>
      <c r="E34">
        <f>SUM(E28:E33)</f>
        <v>5468.7</v>
      </c>
      <c r="F34">
        <f>SUM(F28:F33)</f>
        <v>5714.1999999999989</v>
      </c>
    </row>
    <row r="36" spans="1:6" x14ac:dyDescent="0.25">
      <c r="A36" t="s">
        <v>12</v>
      </c>
      <c r="B36" s="1">
        <f t="shared" ref="B36:F40" si="2">B28/B$34</f>
        <v>0.97485875153955925</v>
      </c>
      <c r="C36" s="1">
        <f t="shared" si="2"/>
        <v>0.97592253336822798</v>
      </c>
      <c r="D36" s="1">
        <f t="shared" si="2"/>
        <v>0.97441833091379904</v>
      </c>
      <c r="E36" s="1">
        <f t="shared" si="2"/>
        <v>0.96964543675827897</v>
      </c>
      <c r="F36" s="1">
        <f t="shared" si="2"/>
        <v>0.98617479262188945</v>
      </c>
    </row>
    <row r="37" spans="1:6" x14ac:dyDescent="0.25">
      <c r="A37" t="s">
        <v>13</v>
      </c>
      <c r="B37" s="1">
        <f t="shared" si="2"/>
        <v>1.6617465934194834E-2</v>
      </c>
      <c r="C37" s="1">
        <f t="shared" si="2"/>
        <v>1.8151568400194409E-2</v>
      </c>
      <c r="D37" s="1">
        <f t="shared" si="2"/>
        <v>2.3953388001726368E-2</v>
      </c>
      <c r="E37" s="1">
        <f t="shared" si="2"/>
        <v>2.7465393969316288E-2</v>
      </c>
      <c r="F37" s="1">
        <f t="shared" si="2"/>
        <v>7.1226068391025887E-3</v>
      </c>
    </row>
    <row r="38" spans="1:6" x14ac:dyDescent="0.25">
      <c r="A38" t="s">
        <v>14</v>
      </c>
      <c r="B38" s="1">
        <f t="shared" si="2"/>
        <v>1.9940959121033798E-3</v>
      </c>
      <c r="C38" s="1">
        <f t="shared" si="2"/>
        <v>3.1779264964295053E-3</v>
      </c>
      <c r="D38" s="1">
        <f t="shared" si="2"/>
        <v>0</v>
      </c>
      <c r="E38" s="1">
        <f t="shared" si="2"/>
        <v>0</v>
      </c>
      <c r="F38" s="1">
        <f t="shared" si="2"/>
        <v>0</v>
      </c>
    </row>
    <row r="39" spans="1:6" x14ac:dyDescent="0.25">
      <c r="A39" t="s">
        <v>15</v>
      </c>
      <c r="B39" s="1">
        <f t="shared" si="2"/>
        <v>0</v>
      </c>
      <c r="C39" s="1">
        <f t="shared" si="2"/>
        <v>0</v>
      </c>
      <c r="D39" s="1">
        <f t="shared" si="2"/>
        <v>0</v>
      </c>
      <c r="E39" s="1">
        <f t="shared" si="2"/>
        <v>0</v>
      </c>
      <c r="F39" s="1">
        <f t="shared" si="2"/>
        <v>4.8475727135907044E-3</v>
      </c>
    </row>
    <row r="40" spans="1:6" x14ac:dyDescent="0.25">
      <c r="A40" t="s">
        <v>16</v>
      </c>
      <c r="B40" s="1">
        <f t="shared" si="2"/>
        <v>6.2168872553811259E-3</v>
      </c>
      <c r="C40" s="1">
        <f t="shared" si="2"/>
        <v>2.542341197143604E-3</v>
      </c>
      <c r="D40" s="1">
        <f t="shared" si="2"/>
        <v>1.5694275513006629E-3</v>
      </c>
      <c r="E40" s="1">
        <f t="shared" si="2"/>
        <v>2.3954504726900359E-3</v>
      </c>
      <c r="F40" s="1">
        <f t="shared" si="2"/>
        <v>1.6975254628819434E-3</v>
      </c>
    </row>
    <row r="41" spans="1:6" x14ac:dyDescent="0.25">
      <c r="A41" t="s">
        <v>10</v>
      </c>
      <c r="B41" s="1">
        <f t="shared" ref="B41:F42" si="3">B33/B$34</f>
        <v>3.1279935876131455E-4</v>
      </c>
      <c r="C41" s="1">
        <f t="shared" si="3"/>
        <v>2.0563053800426212E-4</v>
      </c>
      <c r="D41" s="1">
        <f t="shared" si="3"/>
        <v>5.8853533173774859E-5</v>
      </c>
      <c r="E41" s="1">
        <f t="shared" si="3"/>
        <v>4.9371879971474026E-4</v>
      </c>
      <c r="F41" s="1">
        <f t="shared" si="3"/>
        <v>1.5750236253543807E-4</v>
      </c>
    </row>
    <row r="42" spans="1:6" x14ac:dyDescent="0.25">
      <c r="A42" t="s">
        <v>17</v>
      </c>
      <c r="B42" s="1">
        <f t="shared" si="3"/>
        <v>1</v>
      </c>
      <c r="C42" s="1">
        <f t="shared" si="3"/>
        <v>1</v>
      </c>
      <c r="D42" s="1">
        <f t="shared" si="3"/>
        <v>1</v>
      </c>
      <c r="E42" s="1">
        <f t="shared" si="3"/>
        <v>1</v>
      </c>
      <c r="F42" s="1">
        <f t="shared" si="3"/>
        <v>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1"/>
  <sheetViews>
    <sheetView workbookViewId="0">
      <selection activeCell="B24" sqref="B24"/>
    </sheetView>
  </sheetViews>
  <sheetFormatPr defaultRowHeight="13.2" x14ac:dyDescent="0.25"/>
  <sheetData>
    <row r="5" spans="1:7" x14ac:dyDescent="0.25">
      <c r="A5" t="s">
        <v>20</v>
      </c>
    </row>
    <row r="6" spans="1:7" x14ac:dyDescent="0.25">
      <c r="A6" t="s">
        <v>19</v>
      </c>
      <c r="C6">
        <v>1058.2</v>
      </c>
      <c r="D6">
        <v>-1085.4000000000001</v>
      </c>
      <c r="E6">
        <v>-1209</v>
      </c>
      <c r="F6">
        <v>-1034.4000000000001</v>
      </c>
      <c r="G6">
        <v>-750.4</v>
      </c>
    </row>
    <row r="7" spans="1:7" x14ac:dyDescent="0.25">
      <c r="C7">
        <v>-1054</v>
      </c>
      <c r="D7">
        <v>1204.2</v>
      </c>
      <c r="E7">
        <v>1137.5</v>
      </c>
      <c r="F7">
        <v>790.4</v>
      </c>
      <c r="G7">
        <v>292.60000000000002</v>
      </c>
    </row>
    <row r="8" spans="1:7" x14ac:dyDescent="0.25">
      <c r="C8">
        <f>SUM(C6:C7)</f>
        <v>4.2000000000000455</v>
      </c>
      <c r="D8">
        <f>SUM(D6:D7)</f>
        <v>118.79999999999995</v>
      </c>
      <c r="E8">
        <f>SUM(E6:E7)</f>
        <v>-71.5</v>
      </c>
      <c r="F8">
        <f>SUM(F6:F7)</f>
        <v>-244.00000000000011</v>
      </c>
      <c r="G8">
        <f>SUM(G6:G7)</f>
        <v>-457.79999999999995</v>
      </c>
    </row>
    <row r="9" spans="1:7" x14ac:dyDescent="0.25">
      <c r="G9" t="s">
        <v>22</v>
      </c>
    </row>
    <row r="10" spans="1:7" x14ac:dyDescent="0.25">
      <c r="C10">
        <v>1991</v>
      </c>
    </row>
    <row r="11" spans="1:7" x14ac:dyDescent="0.25">
      <c r="A11" t="s">
        <v>21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topLeftCell="A25" workbookViewId="0">
      <selection activeCell="D34" sqref="D34"/>
    </sheetView>
  </sheetViews>
  <sheetFormatPr defaultRowHeight="13.2" x14ac:dyDescent="0.25"/>
  <cols>
    <col min="1" max="1" width="32.5546875" bestFit="1" customWidth="1"/>
    <col min="2" max="2" width="17.109375" customWidth="1"/>
  </cols>
  <sheetData>
    <row r="1" spans="1:2" x14ac:dyDescent="0.25">
      <c r="A1" t="s">
        <v>0</v>
      </c>
    </row>
    <row r="3" spans="1:2" x14ac:dyDescent="0.25">
      <c r="B3" t="s">
        <v>41</v>
      </c>
    </row>
    <row r="5" spans="1:2" x14ac:dyDescent="0.25">
      <c r="A5" t="s">
        <v>1</v>
      </c>
      <c r="B5">
        <v>529.1</v>
      </c>
    </row>
    <row r="6" spans="1:2" x14ac:dyDescent="0.25">
      <c r="A6" t="s">
        <v>18</v>
      </c>
      <c r="B6">
        <v>983.99999999999818</v>
      </c>
    </row>
    <row r="7" spans="1:2" x14ac:dyDescent="0.25">
      <c r="A7" t="s">
        <v>2</v>
      </c>
      <c r="B7" t="s">
        <v>20</v>
      </c>
    </row>
    <row r="8" spans="1:2" x14ac:dyDescent="0.25">
      <c r="A8" t="s">
        <v>3</v>
      </c>
      <c r="B8" t="s">
        <v>20</v>
      </c>
    </row>
    <row r="9" spans="1:2" x14ac:dyDescent="0.25">
      <c r="A9" t="s">
        <v>4</v>
      </c>
      <c r="B9">
        <v>11482.4</v>
      </c>
    </row>
    <row r="10" spans="1:2" x14ac:dyDescent="0.25">
      <c r="A10" t="s">
        <v>5</v>
      </c>
      <c r="B10">
        <v>16163.9</v>
      </c>
    </row>
    <row r="11" spans="1:2" x14ac:dyDescent="0.25">
      <c r="A11" t="s">
        <v>6</v>
      </c>
      <c r="B11">
        <v>20.8</v>
      </c>
    </row>
    <row r="12" spans="1:2" x14ac:dyDescent="0.25">
      <c r="A12" t="s">
        <v>7</v>
      </c>
      <c r="B12">
        <v>6.8</v>
      </c>
    </row>
    <row r="13" spans="1:2" x14ac:dyDescent="0.25">
      <c r="A13" t="s">
        <v>8</v>
      </c>
      <c r="B13">
        <v>9</v>
      </c>
    </row>
    <row r="14" spans="1:2" x14ac:dyDescent="0.25">
      <c r="A14" t="s">
        <v>10</v>
      </c>
      <c r="B14">
        <v>45.9</v>
      </c>
    </row>
    <row r="15" spans="1:2" x14ac:dyDescent="0.25">
      <c r="A15" t="s">
        <v>9</v>
      </c>
      <c r="B15">
        <v>27728.799999999999</v>
      </c>
    </row>
    <row r="16" spans="1:2" x14ac:dyDescent="0.25">
      <c r="B16" t="s">
        <v>20</v>
      </c>
    </row>
    <row r="17" spans="1:4" x14ac:dyDescent="0.25">
      <c r="B17" t="s">
        <v>20</v>
      </c>
    </row>
    <row r="18" spans="1:4" x14ac:dyDescent="0.25">
      <c r="A18" t="s">
        <v>11</v>
      </c>
      <c r="B18" t="s">
        <v>20</v>
      </c>
    </row>
    <row r="19" spans="1:4" x14ac:dyDescent="0.25">
      <c r="A19" t="s">
        <v>12</v>
      </c>
      <c r="B19">
        <v>26112</v>
      </c>
    </row>
    <row r="20" spans="1:4" x14ac:dyDescent="0.25">
      <c r="A20" t="s">
        <v>13</v>
      </c>
      <c r="B20">
        <v>495.1</v>
      </c>
    </row>
    <row r="21" spans="1:4" x14ac:dyDescent="0.25">
      <c r="A21" t="s">
        <v>14</v>
      </c>
      <c r="B21">
        <v>27.2</v>
      </c>
    </row>
    <row r="22" spans="1:4" x14ac:dyDescent="0.25">
      <c r="A22" t="s">
        <v>15</v>
      </c>
      <c r="B22">
        <v>27.7</v>
      </c>
    </row>
    <row r="23" spans="1:4" x14ac:dyDescent="0.25">
      <c r="A23" t="s">
        <v>16</v>
      </c>
      <c r="B23">
        <v>76.2</v>
      </c>
    </row>
    <row r="24" spans="1:4" x14ac:dyDescent="0.25">
      <c r="A24" t="s">
        <v>10</v>
      </c>
      <c r="B24">
        <v>6.6</v>
      </c>
    </row>
    <row r="25" spans="1:4" x14ac:dyDescent="0.25">
      <c r="A25" t="s">
        <v>17</v>
      </c>
      <c r="B25">
        <v>26744.799999999999</v>
      </c>
    </row>
    <row r="26" spans="1:4" x14ac:dyDescent="0.25">
      <c r="A26" t="s">
        <v>37</v>
      </c>
      <c r="B26">
        <v>983.99999999999272</v>
      </c>
    </row>
    <row r="27" spans="1:4" x14ac:dyDescent="0.25">
      <c r="B27" t="s">
        <v>20</v>
      </c>
    </row>
    <row r="28" spans="1:4" x14ac:dyDescent="0.25">
      <c r="A28" t="s">
        <v>23</v>
      </c>
      <c r="B28" t="s">
        <v>20</v>
      </c>
    </row>
    <row r="29" spans="1:4" x14ac:dyDescent="0.25">
      <c r="A29" t="s">
        <v>24</v>
      </c>
      <c r="B29">
        <v>-974</v>
      </c>
    </row>
    <row r="30" spans="1:4" x14ac:dyDescent="0.25">
      <c r="A30" t="s">
        <v>25</v>
      </c>
      <c r="B30">
        <v>310.89999999999998</v>
      </c>
    </row>
    <row r="31" spans="1:4" x14ac:dyDescent="0.25">
      <c r="A31" t="s">
        <v>26</v>
      </c>
      <c r="B31">
        <v>68.400000000000006</v>
      </c>
    </row>
    <row r="32" spans="1:4" x14ac:dyDescent="0.25">
      <c r="A32" t="s">
        <v>27</v>
      </c>
      <c r="B32">
        <v>21.9</v>
      </c>
      <c r="D32" t="s">
        <v>20</v>
      </c>
    </row>
    <row r="33" spans="1:4" x14ac:dyDescent="0.25">
      <c r="A33" t="s">
        <v>28</v>
      </c>
      <c r="B33">
        <v>20.9</v>
      </c>
      <c r="D33">
        <f>SUM(B30:B32)</f>
        <v>401.19999999999993</v>
      </c>
    </row>
    <row r="34" spans="1:4" x14ac:dyDescent="0.25">
      <c r="A34" t="s">
        <v>10</v>
      </c>
      <c r="B34">
        <v>2.6</v>
      </c>
    </row>
    <row r="35" spans="1:4" x14ac:dyDescent="0.25">
      <c r="A35" t="s">
        <v>38</v>
      </c>
      <c r="B35">
        <v>-549.29999999999995</v>
      </c>
    </row>
    <row r="36" spans="1:4" x14ac:dyDescent="0.25">
      <c r="B36" t="s">
        <v>20</v>
      </c>
    </row>
    <row r="37" spans="1:4" x14ac:dyDescent="0.25">
      <c r="A37" t="s">
        <v>29</v>
      </c>
      <c r="B37" t="s">
        <v>20</v>
      </c>
    </row>
    <row r="38" spans="1:4" x14ac:dyDescent="0.25">
      <c r="A38" t="s">
        <v>30</v>
      </c>
      <c r="B38">
        <v>3449.6</v>
      </c>
    </row>
    <row r="39" spans="1:4" x14ac:dyDescent="0.25">
      <c r="A39" t="s">
        <v>31</v>
      </c>
      <c r="B39">
        <v>-3558.5</v>
      </c>
    </row>
    <row r="40" spans="1:4" x14ac:dyDescent="0.25">
      <c r="A40" t="s">
        <v>32</v>
      </c>
      <c r="B40">
        <v>551</v>
      </c>
    </row>
    <row r="41" spans="1:4" x14ac:dyDescent="0.25">
      <c r="A41" t="s">
        <v>33</v>
      </c>
      <c r="B41">
        <v>-454.9</v>
      </c>
    </row>
    <row r="42" spans="1:4" x14ac:dyDescent="0.25">
      <c r="A42" t="s">
        <v>34</v>
      </c>
      <c r="B42">
        <v>-0.5</v>
      </c>
    </row>
    <row r="43" spans="1:4" x14ac:dyDescent="0.25">
      <c r="A43" t="s">
        <v>35</v>
      </c>
      <c r="B43">
        <v>-281.83999999999997</v>
      </c>
    </row>
    <row r="45" spans="1:4" x14ac:dyDescent="0.25">
      <c r="A45" t="s">
        <v>39</v>
      </c>
      <c r="B45">
        <v>-295.14</v>
      </c>
      <c r="C45">
        <f>B45/(295.14+549.3)</f>
        <v>-0.3495097342617593</v>
      </c>
    </row>
    <row r="47" spans="1:4" x14ac:dyDescent="0.25">
      <c r="A47" t="s">
        <v>40</v>
      </c>
      <c r="B47">
        <v>139.55999999999261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(3)</vt:lpstr>
      <vt:lpstr>Sheet1 (2)</vt:lpstr>
      <vt:lpstr>Sheet1</vt:lpstr>
      <vt:lpstr>Sheet2</vt:lpstr>
      <vt:lpstr>Sheet3</vt:lpstr>
    </vt:vector>
  </TitlesOfParts>
  <Company>A&amp;R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Kupiecki</dc:creator>
  <cp:lastModifiedBy>Havlíček Jan</cp:lastModifiedBy>
  <dcterms:created xsi:type="dcterms:W3CDTF">2000-09-09T19:46:48Z</dcterms:created>
  <dcterms:modified xsi:type="dcterms:W3CDTF">2023-09-10T12:22:04Z</dcterms:modified>
</cp:coreProperties>
</file>