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0" windowWidth="15048" windowHeight="8832"/>
  </bookViews>
  <sheets>
    <sheet name="Administration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7" i="1" l="1"/>
  <c r="F8" i="1"/>
  <c r="F9" i="1"/>
  <c r="D12" i="1"/>
  <c r="E12" i="1"/>
  <c r="F12" i="1"/>
  <c r="E15" i="1"/>
  <c r="E16" i="1"/>
  <c r="F16" i="1"/>
  <c r="E17" i="1"/>
  <c r="E19" i="1"/>
  <c r="E21" i="1"/>
  <c r="E22" i="1"/>
  <c r="D23" i="1"/>
  <c r="E23" i="1"/>
  <c r="F23" i="1"/>
  <c r="D24" i="1"/>
  <c r="E24" i="1"/>
  <c r="F24" i="1"/>
  <c r="E33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F42" i="1"/>
  <c r="G42" i="1"/>
  <c r="F43" i="1"/>
  <c r="G43" i="1"/>
  <c r="F44" i="1"/>
  <c r="G44" i="1"/>
  <c r="F45" i="1"/>
  <c r="G45" i="1"/>
  <c r="F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F58" i="1"/>
  <c r="G58" i="1"/>
</calcChain>
</file>

<file path=xl/sharedStrings.xml><?xml version="1.0" encoding="utf-8"?>
<sst xmlns="http://schemas.openxmlformats.org/spreadsheetml/2006/main" count="53" uniqueCount="52">
  <si>
    <t>Independent Energy Producers, Inc.</t>
  </si>
  <si>
    <t>Budget Worksheet for Year Ended December 31, 2001</t>
  </si>
  <si>
    <t>Interest</t>
  </si>
  <si>
    <t>Revenue</t>
  </si>
  <si>
    <t>Expenses</t>
  </si>
  <si>
    <t>Payroll and related expenses</t>
  </si>
  <si>
    <t>Office operations expenses</t>
  </si>
  <si>
    <t>Travel</t>
  </si>
  <si>
    <t>Meeting Expenses</t>
  </si>
  <si>
    <t>Consultants-Accounting</t>
  </si>
  <si>
    <t>Consultants-Legislative</t>
  </si>
  <si>
    <t>Total</t>
  </si>
  <si>
    <t>As of 10/31/2000</t>
  </si>
  <si>
    <t>Projected 2000</t>
  </si>
  <si>
    <t xml:space="preserve">   Net</t>
  </si>
  <si>
    <t>Budget 2001</t>
  </si>
  <si>
    <t>Annual Meeting (net)</t>
  </si>
  <si>
    <t>Consultants-Other/Data Base</t>
  </si>
  <si>
    <t>Capital Expense</t>
  </si>
  <si>
    <t>office Expenses</t>
  </si>
  <si>
    <t>Advertising</t>
  </si>
  <si>
    <t xml:space="preserve">Bank </t>
  </si>
  <si>
    <t>copier</t>
  </si>
  <si>
    <t>Insur -workers comp</t>
  </si>
  <si>
    <t>insur-liability</t>
  </si>
  <si>
    <t>services</t>
  </si>
  <si>
    <t>Misc</t>
  </si>
  <si>
    <t>meeting expenses</t>
  </si>
  <si>
    <t>parking</t>
  </si>
  <si>
    <t>postage</t>
  </si>
  <si>
    <t>courier</t>
  </si>
  <si>
    <t>printing</t>
  </si>
  <si>
    <t>prof dues</t>
  </si>
  <si>
    <t>publicat</t>
  </si>
  <si>
    <t>rent</t>
  </si>
  <si>
    <t>supplies</t>
  </si>
  <si>
    <t>seminars</t>
  </si>
  <si>
    <t>small equip</t>
  </si>
  <si>
    <t>taxes/fees-payroll</t>
  </si>
  <si>
    <t>taxes/fees-corp</t>
  </si>
  <si>
    <t>taxes-fees-prop</t>
  </si>
  <si>
    <t>tele/fax</t>
  </si>
  <si>
    <t>paging</t>
  </si>
  <si>
    <t>travel</t>
  </si>
  <si>
    <t>depreciation</t>
  </si>
  <si>
    <t>thru Oct</t>
  </si>
  <si>
    <t>Thru Dec</t>
  </si>
  <si>
    <t>JSJ</t>
  </si>
  <si>
    <t>Revenue-Charter  [17 @ $48,000]</t>
  </si>
  <si>
    <t>Revenue-Regular Membership  [22 @ $12,000]</t>
  </si>
  <si>
    <t>Revenue-Associate  [6 @ $2,000]</t>
  </si>
  <si>
    <t>BOARD MATERIALS    JANUARY 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</si>
</sst>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4" fontId="0" fillId="0" borderId="0" xfId="2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168" fontId="2" fillId="0" borderId="0" xfId="0" applyNumberFormat="1" applyFont="1"/>
    <xf numFmtId="168" fontId="0" fillId="0" borderId="0" xfId="0" applyNumberFormat="1"/>
    <xf numFmtId="43" fontId="2" fillId="0" borderId="4" xfId="1" applyFont="1" applyBorder="1"/>
    <xf numFmtId="3" fontId="2" fillId="0" borderId="4" xfId="1" applyNumberFormat="1" applyFont="1" applyBorder="1"/>
    <xf numFmtId="44" fontId="2" fillId="0" borderId="5" xfId="2" applyFont="1" applyBorder="1"/>
    <xf numFmtId="3" fontId="2" fillId="0" borderId="5" xfId="2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abSelected="1" topLeftCell="A13" workbookViewId="0">
      <selection activeCell="A2" sqref="A2:G24"/>
    </sheetView>
  </sheetViews>
  <sheetFormatPr defaultRowHeight="13.2" x14ac:dyDescent="0.25"/>
  <cols>
    <col min="1" max="1" width="4.109375" customWidth="1"/>
    <col min="2" max="2" width="29" customWidth="1"/>
    <col min="4" max="4" width="15.33203125" customWidth="1"/>
    <col min="5" max="5" width="14.33203125" customWidth="1"/>
    <col min="6" max="6" width="14.5546875" customWidth="1"/>
  </cols>
  <sheetData>
    <row r="2" spans="1:9" ht="24.9" customHeight="1" x14ac:dyDescent="0.3">
      <c r="A2" s="15" t="s">
        <v>0</v>
      </c>
      <c r="B2" s="15"/>
      <c r="C2" s="15"/>
      <c r="D2" s="15"/>
      <c r="E2" s="15"/>
      <c r="F2" s="15"/>
      <c r="G2" s="15"/>
      <c r="I2" s="3"/>
    </row>
    <row r="3" spans="1:9" ht="24.9" customHeight="1" x14ac:dyDescent="0.3">
      <c r="A3" s="15" t="s">
        <v>1</v>
      </c>
      <c r="B3" s="15"/>
      <c r="C3" s="15"/>
      <c r="D3" s="15"/>
      <c r="E3" s="15"/>
      <c r="F3" s="15"/>
      <c r="G3" s="15"/>
    </row>
    <row r="4" spans="1:9" ht="24.9" customHeight="1" x14ac:dyDescent="0.3">
      <c r="A4" s="15" t="s">
        <v>51</v>
      </c>
      <c r="B4" s="15"/>
      <c r="C4" s="15"/>
      <c r="D4" s="15"/>
      <c r="E4" s="15"/>
      <c r="F4" s="15"/>
      <c r="G4" s="15"/>
    </row>
    <row r="5" spans="1:9" ht="45.75" customHeight="1" thickBot="1" x14ac:dyDescent="0.3">
      <c r="D5" s="4" t="s">
        <v>12</v>
      </c>
      <c r="E5" s="4" t="s">
        <v>13</v>
      </c>
      <c r="F5" s="5" t="s">
        <v>15</v>
      </c>
    </row>
    <row r="6" spans="1:9" ht="24.9" customHeight="1" x14ac:dyDescent="0.25">
      <c r="A6" s="3" t="s">
        <v>3</v>
      </c>
      <c r="D6" s="1"/>
    </row>
    <row r="7" spans="1:9" ht="24.9" customHeight="1" x14ac:dyDescent="0.25">
      <c r="B7" t="s">
        <v>48</v>
      </c>
      <c r="D7" s="2">
        <v>656930.17000000004</v>
      </c>
      <c r="E7" s="2">
        <v>656930.17000000004</v>
      </c>
      <c r="F7" s="6">
        <f>17*48000</f>
        <v>816000</v>
      </c>
    </row>
    <row r="8" spans="1:9" ht="24.9" customHeight="1" x14ac:dyDescent="0.25">
      <c r="B8" t="s">
        <v>49</v>
      </c>
      <c r="D8" s="1">
        <v>219000</v>
      </c>
      <c r="E8" s="1">
        <v>219000</v>
      </c>
      <c r="F8" s="6">
        <f>22*12000</f>
        <v>264000</v>
      </c>
    </row>
    <row r="9" spans="1:9" ht="24.9" customHeight="1" x14ac:dyDescent="0.25">
      <c r="B9" t="s">
        <v>50</v>
      </c>
      <c r="D9" s="1">
        <v>12000</v>
      </c>
      <c r="E9" s="1">
        <v>12000</v>
      </c>
      <c r="F9" s="6">
        <f>6*2000</f>
        <v>12000</v>
      </c>
    </row>
    <row r="10" spans="1:9" ht="24.9" customHeight="1" x14ac:dyDescent="0.25">
      <c r="B10" t="s">
        <v>2</v>
      </c>
      <c r="D10" s="1">
        <v>1895</v>
      </c>
      <c r="E10" s="1">
        <v>1895</v>
      </c>
      <c r="F10" s="6">
        <v>2000</v>
      </c>
    </row>
    <row r="11" spans="1:9" ht="24.9" customHeight="1" x14ac:dyDescent="0.25">
      <c r="B11" t="s">
        <v>16</v>
      </c>
      <c r="D11" s="1">
        <v>153633</v>
      </c>
      <c r="E11" s="1">
        <v>153633</v>
      </c>
      <c r="F11" s="6">
        <v>100000</v>
      </c>
    </row>
    <row r="12" spans="1:9" ht="24.9" customHeight="1" x14ac:dyDescent="0.25">
      <c r="C12" s="3" t="s">
        <v>11</v>
      </c>
      <c r="D12" s="11">
        <f>SUM(D7:D11)</f>
        <v>1043458.17</v>
      </c>
      <c r="E12" s="11">
        <f>SUM(E7:E11)</f>
        <v>1043458.17</v>
      </c>
      <c r="F12" s="11">
        <f>SUM(F7:F11)</f>
        <v>1194000</v>
      </c>
    </row>
    <row r="13" spans="1:9" ht="24.9" customHeight="1" x14ac:dyDescent="0.25">
      <c r="D13" s="1"/>
    </row>
    <row r="14" spans="1:9" ht="24.9" customHeight="1" x14ac:dyDescent="0.25">
      <c r="A14" s="3" t="s">
        <v>4</v>
      </c>
      <c r="D14" s="1"/>
      <c r="F14" s="7"/>
    </row>
    <row r="15" spans="1:9" ht="24.9" customHeight="1" x14ac:dyDescent="0.25">
      <c r="B15" t="s">
        <v>5</v>
      </c>
      <c r="D15" s="1">
        <v>368544.78</v>
      </c>
      <c r="E15" s="1">
        <f>+D15/10*12</f>
        <v>442253.73600000003</v>
      </c>
      <c r="F15" s="6">
        <v>605000</v>
      </c>
    </row>
    <row r="16" spans="1:9" ht="24.9" customHeight="1" x14ac:dyDescent="0.25">
      <c r="B16" t="s">
        <v>7</v>
      </c>
      <c r="D16" s="1">
        <v>66782.289999999994</v>
      </c>
      <c r="E16" s="1">
        <f t="shared" ref="E16:E21" si="0">+D16/10*12</f>
        <v>80138.747999999992</v>
      </c>
      <c r="F16" s="8">
        <f>+E16*0.93588</f>
        <v>75000.251478239996</v>
      </c>
    </row>
    <row r="17" spans="2:19" ht="24.9" customHeight="1" x14ac:dyDescent="0.25">
      <c r="B17" t="s">
        <v>8</v>
      </c>
      <c r="D17" s="1">
        <v>25060.81</v>
      </c>
      <c r="E17" s="1">
        <f t="shared" si="0"/>
        <v>30072.972000000002</v>
      </c>
      <c r="F17" s="8">
        <v>30000</v>
      </c>
      <c r="L17" s="3"/>
    </row>
    <row r="18" spans="2:19" ht="24.9" customHeight="1" x14ac:dyDescent="0.25">
      <c r="B18" t="s">
        <v>18</v>
      </c>
      <c r="D18" s="1"/>
      <c r="E18" s="1">
        <v>0</v>
      </c>
      <c r="F18" s="8">
        <v>10000</v>
      </c>
    </row>
    <row r="19" spans="2:19" ht="24.9" customHeight="1" x14ac:dyDescent="0.25">
      <c r="B19" t="s">
        <v>9</v>
      </c>
      <c r="D19" s="1">
        <v>21745.72</v>
      </c>
      <c r="E19" s="1">
        <f t="shared" si="0"/>
        <v>26094.864000000001</v>
      </c>
      <c r="F19" s="8">
        <v>48000</v>
      </c>
    </row>
    <row r="20" spans="2:19" ht="24.9" customHeight="1" x14ac:dyDescent="0.25">
      <c r="B20" t="s">
        <v>17</v>
      </c>
      <c r="D20" s="1">
        <v>23820.66</v>
      </c>
      <c r="E20" s="1">
        <v>35000</v>
      </c>
      <c r="F20" s="8">
        <v>5000</v>
      </c>
    </row>
    <row r="21" spans="2:19" ht="24.9" customHeight="1" x14ac:dyDescent="0.25">
      <c r="B21" t="s">
        <v>10</v>
      </c>
      <c r="D21" s="1">
        <v>135862.19</v>
      </c>
      <c r="E21" s="1">
        <f t="shared" si="0"/>
        <v>163034.62800000003</v>
      </c>
      <c r="F21" s="6">
        <v>150000</v>
      </c>
    </row>
    <row r="22" spans="2:19" ht="24.9" customHeight="1" x14ac:dyDescent="0.25">
      <c r="B22" t="s">
        <v>6</v>
      </c>
      <c r="D22" s="1">
        <v>156180.82</v>
      </c>
      <c r="E22" s="1">
        <f>(+D22/10*12)</f>
        <v>187416.984</v>
      </c>
      <c r="F22" s="6">
        <v>259633</v>
      </c>
    </row>
    <row r="23" spans="2:19" ht="24.9" customHeight="1" x14ac:dyDescent="0.25">
      <c r="C23" s="3" t="s">
        <v>11</v>
      </c>
      <c r="D23" s="11">
        <f>SUM(D15:D22)</f>
        <v>797997.27</v>
      </c>
      <c r="E23" s="11">
        <f>SUM(E15:E22)</f>
        <v>964011.93200000003</v>
      </c>
      <c r="F23" s="12">
        <f>SUM(F15:F22)</f>
        <v>1182633.2514782399</v>
      </c>
    </row>
    <row r="24" spans="2:19" ht="24.9" customHeight="1" thickBot="1" x14ac:dyDescent="0.3">
      <c r="C24" s="3" t="s">
        <v>14</v>
      </c>
      <c r="D24" s="13">
        <f>+D12-D23</f>
        <v>245460.90000000002</v>
      </c>
      <c r="E24" s="13">
        <f>+E12-E23</f>
        <v>79446.238000000012</v>
      </c>
      <c r="F24" s="14">
        <f>+F12-F23</f>
        <v>11366.748521760106</v>
      </c>
    </row>
    <row r="25" spans="2:19" ht="24.9" customHeight="1" thickTop="1" x14ac:dyDescent="0.25">
      <c r="D25" s="1"/>
    </row>
    <row r="26" spans="2:19" x14ac:dyDescent="0.25">
      <c r="D26" s="1"/>
    </row>
    <row r="27" spans="2:19" x14ac:dyDescent="0.25">
      <c r="D27" s="1"/>
    </row>
    <row r="28" spans="2:19" x14ac:dyDescent="0.25">
      <c r="D28" s="1"/>
    </row>
    <row r="29" spans="2:19" x14ac:dyDescent="0.25">
      <c r="S29" t="s">
        <v>47</v>
      </c>
    </row>
    <row r="32" spans="2:19" x14ac:dyDescent="0.25">
      <c r="E32" t="s">
        <v>45</v>
      </c>
      <c r="F32" t="s">
        <v>46</v>
      </c>
      <c r="G32">
        <v>2001</v>
      </c>
    </row>
    <row r="33" spans="2:7" x14ac:dyDescent="0.25">
      <c r="B33" s="3" t="s">
        <v>19</v>
      </c>
      <c r="C33" s="3"/>
      <c r="D33" s="3"/>
      <c r="E33" s="9">
        <f>SUM(E34:E58)</f>
        <v>272016</v>
      </c>
      <c r="F33" s="9">
        <f>SUM(F34:F58)</f>
        <v>326419.19999999995</v>
      </c>
      <c r="G33" s="9">
        <f>SUM(G34:G58)</f>
        <v>259633.32</v>
      </c>
    </row>
    <row r="34" spans="2:7" x14ac:dyDescent="0.25">
      <c r="D34" t="s">
        <v>20</v>
      </c>
      <c r="E34">
        <v>1428</v>
      </c>
      <c r="F34" s="6">
        <f>+E34/10*12</f>
        <v>1713.6000000000001</v>
      </c>
      <c r="G34" s="10">
        <f t="shared" ref="G34:G58" si="1">+F34*1.1</f>
        <v>1884.9600000000003</v>
      </c>
    </row>
    <row r="35" spans="2:7" x14ac:dyDescent="0.25">
      <c r="D35" t="s">
        <v>21</v>
      </c>
      <c r="E35">
        <v>77</v>
      </c>
      <c r="F35" s="6">
        <f t="shared" ref="F35:F58" si="2">+E35/10*12</f>
        <v>92.4</v>
      </c>
      <c r="G35" s="10">
        <f t="shared" si="1"/>
        <v>101.64000000000001</v>
      </c>
    </row>
    <row r="36" spans="2:7" x14ac:dyDescent="0.25">
      <c r="D36" t="s">
        <v>22</v>
      </c>
      <c r="E36">
        <v>5759</v>
      </c>
      <c r="F36" s="6">
        <f t="shared" si="2"/>
        <v>6910.7999999999993</v>
      </c>
      <c r="G36" s="10">
        <f t="shared" si="1"/>
        <v>7601.88</v>
      </c>
    </row>
    <row r="37" spans="2:7" x14ac:dyDescent="0.25">
      <c r="D37" t="s">
        <v>23</v>
      </c>
      <c r="E37">
        <v>4595</v>
      </c>
      <c r="F37" s="6">
        <f t="shared" si="2"/>
        <v>5514</v>
      </c>
      <c r="G37" s="10">
        <f t="shared" si="1"/>
        <v>6065.4000000000005</v>
      </c>
    </row>
    <row r="38" spans="2:7" x14ac:dyDescent="0.25">
      <c r="D38" t="s">
        <v>24</v>
      </c>
      <c r="E38">
        <v>2122</v>
      </c>
      <c r="F38" s="6">
        <f t="shared" si="2"/>
        <v>2546.3999999999996</v>
      </c>
      <c r="G38" s="10">
        <f t="shared" si="1"/>
        <v>2801.04</v>
      </c>
    </row>
    <row r="39" spans="2:7" x14ac:dyDescent="0.25">
      <c r="D39" t="s">
        <v>25</v>
      </c>
      <c r="E39">
        <v>4581</v>
      </c>
      <c r="F39" s="6">
        <f t="shared" si="2"/>
        <v>5497.2000000000007</v>
      </c>
      <c r="G39" s="10">
        <f t="shared" si="1"/>
        <v>6046.920000000001</v>
      </c>
    </row>
    <row r="40" spans="2:7" x14ac:dyDescent="0.25">
      <c r="D40" t="s">
        <v>26</v>
      </c>
      <c r="E40">
        <v>140</v>
      </c>
      <c r="F40" s="6">
        <f t="shared" si="2"/>
        <v>168</v>
      </c>
      <c r="G40" s="10">
        <f t="shared" si="1"/>
        <v>184.8</v>
      </c>
    </row>
    <row r="41" spans="2:7" x14ac:dyDescent="0.25">
      <c r="D41" t="s">
        <v>27</v>
      </c>
      <c r="E41">
        <v>25060</v>
      </c>
      <c r="F41" s="6">
        <f t="shared" si="2"/>
        <v>30072</v>
      </c>
      <c r="G41" s="10">
        <v>0</v>
      </c>
    </row>
    <row r="42" spans="2:7" x14ac:dyDescent="0.25">
      <c r="D42" t="s">
        <v>28</v>
      </c>
      <c r="E42">
        <v>1465</v>
      </c>
      <c r="F42" s="6">
        <f t="shared" si="2"/>
        <v>1758</v>
      </c>
      <c r="G42" s="10">
        <f t="shared" si="1"/>
        <v>1933.8000000000002</v>
      </c>
    </row>
    <row r="43" spans="2:7" x14ac:dyDescent="0.25">
      <c r="D43" t="s">
        <v>29</v>
      </c>
      <c r="E43">
        <v>6459</v>
      </c>
      <c r="F43" s="6">
        <f t="shared" si="2"/>
        <v>7750.7999999999993</v>
      </c>
      <c r="G43" s="10">
        <f t="shared" si="1"/>
        <v>8525.8799999999992</v>
      </c>
    </row>
    <row r="44" spans="2:7" x14ac:dyDescent="0.25">
      <c r="D44" t="s">
        <v>30</v>
      </c>
      <c r="E44">
        <v>692</v>
      </c>
      <c r="F44" s="6">
        <f t="shared" si="2"/>
        <v>830.40000000000009</v>
      </c>
      <c r="G44" s="10">
        <f t="shared" si="1"/>
        <v>913.44000000000017</v>
      </c>
    </row>
    <row r="45" spans="2:7" x14ac:dyDescent="0.25">
      <c r="D45" t="s">
        <v>31</v>
      </c>
      <c r="E45">
        <v>11796</v>
      </c>
      <c r="F45" s="6">
        <f t="shared" si="2"/>
        <v>14155.199999999999</v>
      </c>
      <c r="G45" s="10">
        <f t="shared" si="1"/>
        <v>15570.72</v>
      </c>
    </row>
    <row r="46" spans="2:7" x14ac:dyDescent="0.25">
      <c r="D46" t="s">
        <v>32</v>
      </c>
      <c r="E46">
        <v>14415</v>
      </c>
      <c r="F46" s="6">
        <f t="shared" si="2"/>
        <v>17298</v>
      </c>
      <c r="G46" s="10">
        <v>18000</v>
      </c>
    </row>
    <row r="47" spans="2:7" x14ac:dyDescent="0.25">
      <c r="D47" t="s">
        <v>33</v>
      </c>
      <c r="E47">
        <v>7263</v>
      </c>
      <c r="F47" s="6">
        <f t="shared" si="2"/>
        <v>8715.5999999999985</v>
      </c>
      <c r="G47" s="10">
        <f t="shared" si="1"/>
        <v>9587.16</v>
      </c>
    </row>
    <row r="48" spans="2:7" x14ac:dyDescent="0.25">
      <c r="D48" t="s">
        <v>34</v>
      </c>
      <c r="E48">
        <v>28158</v>
      </c>
      <c r="F48" s="6">
        <f t="shared" si="2"/>
        <v>33789.600000000006</v>
      </c>
      <c r="G48" s="10">
        <f>5000*12</f>
        <v>60000</v>
      </c>
    </row>
    <row r="49" spans="4:7" x14ac:dyDescent="0.25">
      <c r="D49" t="s">
        <v>35</v>
      </c>
      <c r="E49">
        <v>8458</v>
      </c>
      <c r="F49" s="6">
        <f t="shared" si="2"/>
        <v>10149.599999999999</v>
      </c>
      <c r="G49" s="10">
        <f t="shared" si="1"/>
        <v>11164.56</v>
      </c>
    </row>
    <row r="50" spans="4:7" x14ac:dyDescent="0.25">
      <c r="D50" t="s">
        <v>36</v>
      </c>
      <c r="E50">
        <v>5000</v>
      </c>
      <c r="F50" s="6">
        <f t="shared" si="2"/>
        <v>6000</v>
      </c>
      <c r="G50" s="10">
        <f t="shared" si="1"/>
        <v>6600.0000000000009</v>
      </c>
    </row>
    <row r="51" spans="4:7" x14ac:dyDescent="0.25">
      <c r="D51" t="s">
        <v>37</v>
      </c>
      <c r="E51">
        <v>1618</v>
      </c>
      <c r="F51" s="6">
        <f t="shared" si="2"/>
        <v>1941.6000000000001</v>
      </c>
      <c r="G51" s="10">
        <f t="shared" si="1"/>
        <v>2135.7600000000002</v>
      </c>
    </row>
    <row r="52" spans="4:7" x14ac:dyDescent="0.25">
      <c r="D52" t="s">
        <v>38</v>
      </c>
      <c r="E52">
        <v>8115</v>
      </c>
      <c r="F52" s="6">
        <f t="shared" si="2"/>
        <v>9738</v>
      </c>
      <c r="G52" s="10">
        <f t="shared" si="1"/>
        <v>10711.800000000001</v>
      </c>
    </row>
    <row r="53" spans="4:7" x14ac:dyDescent="0.25">
      <c r="D53" t="s">
        <v>39</v>
      </c>
      <c r="E53">
        <v>581</v>
      </c>
      <c r="F53" s="6">
        <f t="shared" si="2"/>
        <v>697.2</v>
      </c>
      <c r="G53" s="10">
        <f t="shared" si="1"/>
        <v>766.92000000000007</v>
      </c>
    </row>
    <row r="54" spans="4:7" x14ac:dyDescent="0.25">
      <c r="D54" t="s">
        <v>40</v>
      </c>
      <c r="E54">
        <v>494</v>
      </c>
      <c r="F54" s="6">
        <f t="shared" si="2"/>
        <v>592.79999999999995</v>
      </c>
      <c r="G54" s="10">
        <f t="shared" si="1"/>
        <v>652.08000000000004</v>
      </c>
    </row>
    <row r="55" spans="4:7" x14ac:dyDescent="0.25">
      <c r="D55" t="s">
        <v>41</v>
      </c>
      <c r="E55">
        <v>65729</v>
      </c>
      <c r="F55" s="6">
        <f t="shared" si="2"/>
        <v>78874.799999999988</v>
      </c>
      <c r="G55" s="10">
        <f t="shared" si="1"/>
        <v>86762.28</v>
      </c>
    </row>
    <row r="56" spans="4:7" x14ac:dyDescent="0.25">
      <c r="D56" t="s">
        <v>42</v>
      </c>
      <c r="E56">
        <v>366</v>
      </c>
      <c r="F56" s="6">
        <f t="shared" si="2"/>
        <v>439.20000000000005</v>
      </c>
      <c r="G56" s="10">
        <f t="shared" si="1"/>
        <v>483.12000000000006</v>
      </c>
    </row>
    <row r="57" spans="4:7" x14ac:dyDescent="0.25">
      <c r="D57" t="s">
        <v>43</v>
      </c>
      <c r="E57">
        <v>66782</v>
      </c>
      <c r="F57" s="6">
        <f t="shared" si="2"/>
        <v>80138.399999999994</v>
      </c>
      <c r="G57" s="10">
        <v>0</v>
      </c>
    </row>
    <row r="58" spans="4:7" x14ac:dyDescent="0.25">
      <c r="D58" t="s">
        <v>44</v>
      </c>
      <c r="E58">
        <v>863</v>
      </c>
      <c r="F58" s="6">
        <f t="shared" si="2"/>
        <v>1035.5999999999999</v>
      </c>
      <c r="G58" s="10">
        <f t="shared" si="1"/>
        <v>1139.1600000000001</v>
      </c>
    </row>
    <row r="59" spans="4:7" x14ac:dyDescent="0.25">
      <c r="G59" s="10"/>
    </row>
  </sheetData>
  <mergeCells count="3">
    <mergeCell ref="A2:G2"/>
    <mergeCell ref="A3:G3"/>
    <mergeCell ref="A4:G4"/>
  </mergeCells>
  <phoneticPr fontId="0" type="noConversion"/>
  <pageMargins left="0.75" right="0.75" top="0.38" bottom="1" header="0.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Administration</vt:lpstr>
      <vt:lpstr>Sheet2</vt:lpstr>
      <vt:lpstr>Sheet3</vt:lpstr>
    </vt:vector>
  </TitlesOfParts>
  <Company>Daniel Ross Accountancy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D. Ross</dc:creator>
  <cp:lastModifiedBy>Havlíček Jan</cp:lastModifiedBy>
  <cp:lastPrinted>2001-01-09T03:18:35Z</cp:lastPrinted>
  <dcterms:created xsi:type="dcterms:W3CDTF">2000-12-15T22:05:39Z</dcterms:created>
  <dcterms:modified xsi:type="dcterms:W3CDTF">2023-09-10T12:23:30Z</dcterms:modified>
</cp:coreProperties>
</file>