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0" windowWidth="15180" windowHeight="6168" activeTab="1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D4" i="16"/>
  <c r="D5" i="16"/>
  <c r="C12" i="16"/>
  <c r="D12" i="16"/>
  <c r="E12" i="16"/>
  <c r="F12" i="16"/>
  <c r="G12" i="16"/>
  <c r="B14" i="16"/>
  <c r="C14" i="16"/>
  <c r="D14" i="16"/>
  <c r="E14" i="16"/>
  <c r="F14" i="16"/>
  <c r="G14" i="16"/>
  <c r="B15" i="16"/>
  <c r="C15" i="16"/>
  <c r="D15" i="16"/>
  <c r="E15" i="16"/>
  <c r="F15" i="16"/>
  <c r="G15" i="16"/>
  <c r="B16" i="16"/>
  <c r="C16" i="16"/>
  <c r="D16" i="16"/>
  <c r="E16" i="16"/>
  <c r="F16" i="16"/>
  <c r="G16" i="16"/>
  <c r="D2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2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<sst xmlns="http://schemas.openxmlformats.org/spreadsheetml/2006/main" count="171" uniqueCount="85">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</sst>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122516556291386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17218543046357"/>
          <c:y val="9.5108695652173905E-2"/>
          <c:w val="0.42549668874172186"/>
          <c:h val="0.80163043478260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C3-44A9-A59F-6FC14F36BE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C3-44A9-A59F-6FC14F36BE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C3-44A9-A59F-6FC14F36BE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C3-44A9-A59F-6FC14F36BE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C3-44A9-A59F-6FC14F36BE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C3-44A9-A59F-6FC14F36BE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3-44A9-A59F-6FC14F36BE1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C3-44A9-A59F-6FC14F36B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42792"/>
        <c:axId val="1"/>
      </c:scatterChart>
      <c:valAx>
        <c:axId val="14774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1059602649006627"/>
              <c:y val="0.9388586956521739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605960264900662"/>
              <c:y val="0.426630434782608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2792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726680" cy="3870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35280"/>
          <a:ext cx="3566160" cy="9601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301240"/>
          <a:ext cx="5349240" cy="156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56082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339840" cy="1175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29" sqref="G29"/>
    </sheetView>
  </sheetViews>
  <sheetFormatPr defaultRowHeight="13.2" x14ac:dyDescent="0.25"/>
  <cols>
    <col min="2" max="2" width="13.109375" bestFit="1" customWidth="1"/>
    <col min="3" max="8" width="15.109375" bestFit="1" customWidth="1"/>
  </cols>
  <sheetData>
    <row r="1" spans="1:8" x14ac:dyDescent="0.25">
      <c r="A1" s="24"/>
      <c r="B1" s="24"/>
      <c r="C1" s="102" t="s">
        <v>75</v>
      </c>
      <c r="D1" s="102"/>
      <c r="E1" s="102"/>
      <c r="F1" s="102"/>
      <c r="G1" s="102"/>
      <c r="H1" s="102"/>
    </row>
    <row r="2" spans="1:8" ht="13.8" thickBot="1" x14ac:dyDescent="0.3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8" thickTop="1" x14ac:dyDescent="0.25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5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5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5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5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5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5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5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5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5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5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5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5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5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5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5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5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5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5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5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5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5">
      <c r="A25" t="s">
        <v>74</v>
      </c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tabSelected="1" workbookViewId="0">
      <selection activeCell="A15" sqref="A15"/>
    </sheetView>
  </sheetViews>
  <sheetFormatPr defaultRowHeight="13.2" x14ac:dyDescent="0.25"/>
  <cols>
    <col min="1" max="1" width="21" bestFit="1" customWidth="1"/>
    <col min="2" max="4" width="10.33203125" bestFit="1" customWidth="1"/>
    <col min="5" max="8" width="8.6640625" bestFit="1" customWidth="1"/>
  </cols>
  <sheetData>
    <row r="3" spans="1:9" ht="25.5" customHeight="1" thickBot="1" x14ac:dyDescent="0.3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5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5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5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5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5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3">
      <c r="A12" s="99" t="s">
        <v>7</v>
      </c>
      <c r="B12" s="100">
        <v>4.8800000000000003E-2</v>
      </c>
      <c r="C12" s="100">
        <f>DiscRate-0.0025</f>
        <v>4.6300000000000001E-2</v>
      </c>
      <c r="D12" s="100">
        <f>DiscRate-0.005</f>
        <v>4.3800000000000006E-2</v>
      </c>
      <c r="E12" s="100">
        <f>DiscRate+0.0025</f>
        <v>5.1300000000000005E-2</v>
      </c>
      <c r="F12" s="100">
        <f>DiscRate+0.005</f>
        <v>5.3800000000000001E-2</v>
      </c>
      <c r="G12" s="100">
        <f>DiscRate+0.0075</f>
        <v>5.6300000000000003E-2</v>
      </c>
      <c r="H12" s="29"/>
    </row>
    <row r="13" spans="1:9" ht="24.75" customHeight="1" thickTop="1" x14ac:dyDescent="0.25">
      <c r="A13" s="97" t="s">
        <v>83</v>
      </c>
      <c r="B13" s="98">
        <v>318.52835153629991</v>
      </c>
      <c r="C13" s="98">
        <v>319.53488163322675</v>
      </c>
      <c r="D13" s="98">
        <v>320.54583590625344</v>
      </c>
      <c r="E13" s="98">
        <v>317.52622308253854</v>
      </c>
      <c r="F13" s="98">
        <v>316.52847386532915</v>
      </c>
      <c r="G13" s="98">
        <v>315.53508160360451</v>
      </c>
      <c r="H13" s="29"/>
    </row>
    <row r="14" spans="1:9" ht="24.75" customHeight="1" x14ac:dyDescent="0.25">
      <c r="A14" s="88" t="s">
        <v>84</v>
      </c>
      <c r="B14" s="95">
        <f>facts!C24*1000000/$D$4</f>
        <v>197.27173111518894</v>
      </c>
      <c r="C14" s="95">
        <f>facts!D24*1000000/$D$4</f>
        <v>197.89509771248748</v>
      </c>
      <c r="D14" s="95">
        <f>facts!E24*1000000/$D$4</f>
        <v>198.52120430097918</v>
      </c>
      <c r="E14" s="95">
        <f>facts!F24*1000000/$D$4</f>
        <v>196.65109055393341</v>
      </c>
      <c r="F14" s="95">
        <f>facts!G24*1000000/$D$4</f>
        <v>196.03316215180405</v>
      </c>
      <c r="G14" s="95">
        <f>facts!H24*1000000/$D$4</f>
        <v>195.41793210963772</v>
      </c>
      <c r="H14" s="29"/>
    </row>
    <row r="15" spans="1:9" ht="24.75" customHeight="1" x14ac:dyDescent="0.25">
      <c r="A15" s="86" t="s">
        <v>81</v>
      </c>
      <c r="B15" s="96">
        <f t="shared" ref="B15:G15" si="0">$D$5</f>
        <v>2.3639999999999999</v>
      </c>
      <c r="C15" s="96">
        <f t="shared" si="0"/>
        <v>2.3639999999999999</v>
      </c>
      <c r="D15" s="96">
        <f t="shared" si="0"/>
        <v>2.3639999999999999</v>
      </c>
      <c r="E15" s="96">
        <f t="shared" si="0"/>
        <v>2.3639999999999999</v>
      </c>
      <c r="F15" s="96">
        <f t="shared" si="0"/>
        <v>2.3639999999999999</v>
      </c>
      <c r="G15" s="96">
        <f t="shared" si="0"/>
        <v>2.3639999999999999</v>
      </c>
      <c r="H15" s="29"/>
    </row>
    <row r="16" spans="1:9" ht="24.75" customHeight="1" x14ac:dyDescent="0.25">
      <c r="A16" s="88" t="s">
        <v>18</v>
      </c>
      <c r="B16" s="95">
        <f t="shared" ref="B16:G16" si="1">B14*B15</f>
        <v>466.35037235630665</v>
      </c>
      <c r="C16" s="95">
        <f t="shared" si="1"/>
        <v>467.82401099232038</v>
      </c>
      <c r="D16" s="95">
        <f t="shared" si="1"/>
        <v>469.30412696751478</v>
      </c>
      <c r="E16" s="95">
        <f t="shared" si="1"/>
        <v>464.88317806949857</v>
      </c>
      <c r="F16" s="95">
        <f t="shared" si="1"/>
        <v>463.42239532686477</v>
      </c>
      <c r="G16" s="95">
        <f t="shared" si="1"/>
        <v>461.96799150718357</v>
      </c>
      <c r="H16" s="29"/>
    </row>
    <row r="17" spans="1:9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5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5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5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5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5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5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5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5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5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5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5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5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5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5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5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5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5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5">
      <c r="A37" s="29"/>
      <c r="B37" s="29"/>
      <c r="C37" s="29"/>
      <c r="D37" s="29"/>
      <c r="E37" s="29"/>
      <c r="F37" s="29"/>
      <c r="G37" s="29"/>
      <c r="H37" s="29"/>
      <c r="I37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41" activePane="bottomRight" state="frozen"/>
      <selection pane="topRight" activeCell="C1" sqref="C1"/>
      <selection pane="bottomLeft" activeCell="A2" sqref="A2"/>
      <selection pane="bottomRight" activeCell="B1" sqref="B1:B70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9.6640625" bestFit="1" customWidth="1"/>
    <col min="7" max="7" width="12" bestFit="1" customWidth="1"/>
    <col min="8" max="8" width="9.109375" style="51" customWidth="1"/>
    <col min="9" max="9" width="7.88671875" bestFit="1" customWidth="1"/>
    <col min="10" max="10" width="9.109375" style="56" customWidth="1"/>
  </cols>
  <sheetData>
    <row r="1" spans="1:14" x14ac:dyDescent="0.25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2" t="s">
        <v>65</v>
      </c>
      <c r="K1" s="102"/>
    </row>
    <row r="2" spans="1:14" s="74" customFormat="1" ht="13.8" thickBot="1" x14ac:dyDescent="0.3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5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5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5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5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5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5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5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5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5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5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5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5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5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5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5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5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5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5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5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5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5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5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5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5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5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5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5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5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5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5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5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5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5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5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5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5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5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5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5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5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5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5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5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5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5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5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5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5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5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5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5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5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5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5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5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5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5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5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5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5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5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5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5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5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5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5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5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5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43" activePane="bottomRight" state="frozen"/>
      <selection pane="topRight" activeCell="C1" sqref="C1"/>
      <selection pane="bottomLeft" activeCell="A2" sqref="A2"/>
      <selection pane="bottomRight" sqref="A1:K70"/>
    </sheetView>
  </sheetViews>
  <sheetFormatPr defaultRowHeight="13.2" x14ac:dyDescent="0.25"/>
  <cols>
    <col min="1" max="1" width="7.5546875" bestFit="1" customWidth="1"/>
    <col min="2" max="2" width="6.6640625" bestFit="1" customWidth="1"/>
    <col min="3" max="3" width="7.88671875" style="52" bestFit="1" customWidth="1"/>
    <col min="4" max="5" width="8.44140625" bestFit="1" customWidth="1"/>
    <col min="6" max="6" width="8.88671875" bestFit="1" customWidth="1"/>
    <col min="7" max="7" width="12" bestFit="1" customWidth="1"/>
    <col min="8" max="8" width="8.88671875" style="51" bestFit="1" customWidth="1"/>
    <col min="9" max="9" width="7.88671875" bestFit="1" customWidth="1"/>
    <col min="10" max="10" width="7.88671875" style="56" bestFit="1" customWidth="1"/>
    <col min="11" max="11" width="7.88671875" bestFit="1" customWidth="1"/>
  </cols>
  <sheetData>
    <row r="1" spans="1:14" x14ac:dyDescent="0.25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2" t="s">
        <v>65</v>
      </c>
      <c r="K1" s="102"/>
    </row>
    <row r="2" spans="1:14" s="74" customFormat="1" ht="13.8" thickBot="1" x14ac:dyDescent="0.3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8" thickTop="1" x14ac:dyDescent="0.25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5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5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5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5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5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5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5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5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5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5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5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5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5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5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5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5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5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5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5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5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5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5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5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5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5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5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5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5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7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5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7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5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7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5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5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7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5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5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5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5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5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5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5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5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5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5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5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5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5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5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5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5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5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5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5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5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5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5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5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5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5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5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5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5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5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5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5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5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7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5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5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5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3.2" x14ac:dyDescent="0.25"/>
  <cols>
    <col min="1" max="1" width="13.5546875" customWidth="1"/>
    <col min="2" max="2" width="10" customWidth="1"/>
    <col min="3" max="3" width="15" bestFit="1" customWidth="1"/>
    <col min="4" max="4" width="12.88671875" bestFit="1" customWidth="1"/>
    <col min="5" max="5" width="10.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/>
      <c r="B8" s="21">
        <f>B6/B7</f>
        <v>11.3</v>
      </c>
      <c r="D8" s="10"/>
    </row>
    <row r="9" spans="1:8" x14ac:dyDescent="0.25">
      <c r="A9" s="3" t="s">
        <v>5</v>
      </c>
      <c r="B9" s="1">
        <v>45</v>
      </c>
    </row>
    <row r="10" spans="1:8" x14ac:dyDescent="0.25">
      <c r="B10" s="2"/>
    </row>
    <row r="11" spans="1:8" x14ac:dyDescent="0.25">
      <c r="B11" s="2"/>
    </row>
    <row r="13" spans="1:8" x14ac:dyDescent="0.25">
      <c r="B13" s="19"/>
    </row>
    <row r="15" spans="1:8" x14ac:dyDescent="0.25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C16" s="33"/>
      <c r="D16" s="33"/>
      <c r="E16" s="33"/>
      <c r="F16" s="33"/>
      <c r="G16" s="33"/>
      <c r="H16" s="33"/>
    </row>
    <row r="17" spans="1:10" x14ac:dyDescent="0.25">
      <c r="A17" s="5"/>
      <c r="C17" s="33"/>
      <c r="D17" s="33"/>
      <c r="E17" s="33"/>
      <c r="F17" s="33"/>
      <c r="G17" s="33"/>
      <c r="H17" s="33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5">
      <c r="A22" t="s">
        <v>11</v>
      </c>
      <c r="C22" s="7"/>
    </row>
    <row r="23" spans="1:10" x14ac:dyDescent="0.25">
      <c r="B23" s="3" t="s">
        <v>46</v>
      </c>
      <c r="C23" s="37">
        <f>B6</f>
        <v>339</v>
      </c>
      <c r="J23" s="10"/>
    </row>
    <row r="24" spans="1:10" x14ac:dyDescent="0.25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C25" s="49"/>
      <c r="J25" s="4"/>
    </row>
    <row r="26" spans="1:10" x14ac:dyDescent="0.25">
      <c r="A26" t="s">
        <v>10</v>
      </c>
      <c r="J26" s="4"/>
    </row>
    <row r="27" spans="1:10" x14ac:dyDescent="0.25">
      <c r="B27" t="s">
        <v>13</v>
      </c>
    </row>
    <row r="28" spans="1:10" x14ac:dyDescent="0.25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5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5">
      <c r="B30" s="5"/>
      <c r="C30" s="6"/>
      <c r="D30" s="11"/>
      <c r="E30" s="6"/>
      <c r="F30" s="11"/>
      <c r="G30" s="11"/>
      <c r="H30" s="11"/>
    </row>
    <row r="31" spans="1:10" x14ac:dyDescent="0.25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5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5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5">
      <c r="A34" s="59" t="s">
        <v>63</v>
      </c>
      <c r="E34" s="6"/>
    </row>
    <row r="35" spans="1:8" x14ac:dyDescent="0.25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5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5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3.2" x14ac:dyDescent="0.25"/>
  <cols>
    <col min="1" max="1" width="13.5546875" customWidth="1"/>
    <col min="2" max="2" width="10.88671875" customWidth="1"/>
    <col min="3" max="3" width="15.33203125" bestFit="1" customWidth="1"/>
    <col min="4" max="4" width="13.109375" bestFit="1" customWidth="1"/>
    <col min="5" max="8" width="10.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6</v>
      </c>
    </row>
    <row r="5" spans="1:8" x14ac:dyDescent="0.25">
      <c r="A5" t="s">
        <v>3</v>
      </c>
      <c r="B5" s="20">
        <v>363.5</v>
      </c>
    </row>
    <row r="6" spans="1:8" x14ac:dyDescent="0.25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5">
      <c r="A7" s="39" t="s">
        <v>47</v>
      </c>
      <c r="B7" s="18">
        <v>30</v>
      </c>
      <c r="C7" t="s">
        <v>48</v>
      </c>
      <c r="D7" s="10"/>
    </row>
    <row r="8" spans="1:8" x14ac:dyDescent="0.25">
      <c r="A8" s="3" t="s">
        <v>38</v>
      </c>
      <c r="B8" s="58">
        <f>B6/B7</f>
        <v>11.3</v>
      </c>
      <c r="D8" s="10"/>
    </row>
    <row r="9" spans="1:8" x14ac:dyDescent="0.25">
      <c r="A9" s="3"/>
      <c r="B9" s="1"/>
    </row>
    <row r="10" spans="1:8" x14ac:dyDescent="0.25">
      <c r="B10" s="2"/>
    </row>
    <row r="11" spans="1:8" x14ac:dyDescent="0.25">
      <c r="B11" s="2"/>
    </row>
    <row r="15" spans="1:8" x14ac:dyDescent="0.25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5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5">
      <c r="C17" s="7"/>
    </row>
    <row r="18" spans="1:10" x14ac:dyDescent="0.25">
      <c r="A18" s="5" t="s">
        <v>61</v>
      </c>
      <c r="C18" s="33"/>
      <c r="D18" s="33"/>
      <c r="E18" s="33"/>
      <c r="F18" s="33"/>
      <c r="G18" s="33"/>
      <c r="H18" s="33"/>
    </row>
    <row r="19" spans="1:10" x14ac:dyDescent="0.25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5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5">
      <c r="C21" s="6"/>
      <c r="D21" s="6"/>
      <c r="E21" s="6"/>
      <c r="F21" s="6"/>
      <c r="G21" s="6"/>
      <c r="H21" s="6"/>
    </row>
    <row r="22" spans="1:10" x14ac:dyDescent="0.25">
      <c r="A22" t="s">
        <v>11</v>
      </c>
    </row>
    <row r="23" spans="1:10" x14ac:dyDescent="0.25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5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5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5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5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5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5">
      <c r="C29" s="6"/>
      <c r="J29" s="22"/>
    </row>
    <row r="30" spans="1:10" x14ac:dyDescent="0.25">
      <c r="A30" t="s">
        <v>10</v>
      </c>
      <c r="J30" s="22"/>
    </row>
    <row r="31" spans="1:10" x14ac:dyDescent="0.25">
      <c r="B31" t="s">
        <v>13</v>
      </c>
      <c r="C31" s="4"/>
      <c r="D31" s="8"/>
      <c r="E31" s="8"/>
      <c r="F31" s="8"/>
      <c r="G31" s="8"/>
      <c r="H31" s="8"/>
    </row>
    <row r="32" spans="1:10" x14ac:dyDescent="0.25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5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5">
      <c r="A34" s="5"/>
    </row>
    <row r="35" spans="1:8" x14ac:dyDescent="0.25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5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3.2" x14ac:dyDescent="0.25"/>
  <cols>
    <col min="1" max="1" width="3" style="24" bestFit="1" customWidth="1"/>
    <col min="2" max="2" width="6.33203125" style="24" bestFit="1" customWidth="1"/>
    <col min="3" max="3" width="11.44140625" bestFit="1" customWidth="1"/>
    <col min="4" max="4" width="7.33203125" bestFit="1" customWidth="1"/>
    <col min="5" max="5" width="14.109375" bestFit="1" customWidth="1"/>
    <col min="6" max="6" width="14.88671875" bestFit="1" customWidth="1"/>
    <col min="7" max="7" width="12.44140625" bestFit="1" customWidth="1"/>
    <col min="8" max="8" width="14.88671875" bestFit="1" customWidth="1"/>
    <col min="9" max="9" width="14.109375" bestFit="1" customWidth="1"/>
    <col min="10" max="10" width="14.88671875" bestFit="1" customWidth="1"/>
    <col min="11" max="11" width="12.44140625" bestFit="1" customWidth="1"/>
    <col min="12" max="12" width="9.33203125" bestFit="1" customWidth="1"/>
    <col min="13" max="13" width="14.109375" bestFit="1" customWidth="1"/>
    <col min="14" max="14" width="14.88671875" bestFit="1" customWidth="1"/>
  </cols>
  <sheetData>
    <row r="1" spans="1:11" x14ac:dyDescent="0.25">
      <c r="A1" s="29" t="s">
        <v>54</v>
      </c>
    </row>
    <row r="2" spans="1:11" x14ac:dyDescent="0.25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5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5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5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5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5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5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5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5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5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5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5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5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5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5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5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5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5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5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5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5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5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5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5">
      <c r="A26" s="29" t="s">
        <v>71</v>
      </c>
      <c r="I26" s="41"/>
    </row>
    <row r="27" spans="1:14" x14ac:dyDescent="0.25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5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5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5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5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5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5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5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5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5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5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5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5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5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5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5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5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5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5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5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5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5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5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5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3.2" x14ac:dyDescent="0.25"/>
  <cols>
    <col min="2" max="2" width="10.44140625" style="6" customWidth="1"/>
    <col min="3" max="3" width="10" bestFit="1" customWidth="1"/>
    <col min="4" max="4" width="12" bestFit="1" customWidth="1"/>
    <col min="5" max="5" width="12.88671875" customWidth="1"/>
    <col min="6" max="7" width="10.5546875" bestFit="1" customWidth="1"/>
    <col min="8" max="12" width="10.6640625" customWidth="1"/>
  </cols>
  <sheetData>
    <row r="1" spans="1:11" x14ac:dyDescent="0.25">
      <c r="A1" t="s">
        <v>26</v>
      </c>
      <c r="B1" s="40">
        <v>0.03</v>
      </c>
    </row>
    <row r="2" spans="1:11" s="17" customFormat="1" x14ac:dyDescent="0.25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5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5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5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5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5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5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5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5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5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5">
      <c r="B12" s="13"/>
      <c r="I12" s="4"/>
      <c r="J12" s="4"/>
    </row>
    <row r="13" spans="1:11" x14ac:dyDescent="0.25">
      <c r="B13" s="13" t="s">
        <v>27</v>
      </c>
      <c r="F13" s="12"/>
      <c r="I13" s="4"/>
    </row>
    <row r="14" spans="1:11" x14ac:dyDescent="0.25">
      <c r="B14" s="13" t="s">
        <v>28</v>
      </c>
      <c r="I14" s="6"/>
    </row>
    <row r="15" spans="1:11" x14ac:dyDescent="0.25">
      <c r="B15" s="13"/>
    </row>
    <row r="16" spans="1:11" s="25" customFormat="1" x14ac:dyDescent="0.25">
      <c r="A16" s="25" t="s">
        <v>32</v>
      </c>
      <c r="B16" s="27"/>
      <c r="D16" s="45">
        <f>DiscRate</f>
        <v>4.8800000000000003E-2</v>
      </c>
    </row>
    <row r="17" spans="1:10" s="25" customFormat="1" x14ac:dyDescent="0.25">
      <c r="B17" s="27"/>
      <c r="C17" s="25" t="s">
        <v>55</v>
      </c>
      <c r="D17" s="25" t="s">
        <v>33</v>
      </c>
      <c r="E17" s="102" t="s">
        <v>32</v>
      </c>
      <c r="F17" s="102"/>
      <c r="G17" s="102"/>
      <c r="H17" s="102"/>
      <c r="I17" s="102"/>
      <c r="J17" s="102"/>
    </row>
    <row r="18" spans="1:10" s="25" customFormat="1" x14ac:dyDescent="0.25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5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5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5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5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5">
      <c r="A23" s="25" t="s">
        <v>32</v>
      </c>
      <c r="B23" s="27"/>
      <c r="D23" s="45">
        <f>DiscRate3</f>
        <v>4.3800000000000006E-2</v>
      </c>
    </row>
    <row r="24" spans="1:10" s="25" customFormat="1" x14ac:dyDescent="0.25">
      <c r="B24" s="27"/>
      <c r="C24" s="25" t="s">
        <v>55</v>
      </c>
      <c r="D24" s="25" t="s">
        <v>33</v>
      </c>
      <c r="E24" s="102" t="s">
        <v>32</v>
      </c>
      <c r="F24" s="102"/>
      <c r="G24" s="102"/>
      <c r="H24" s="102"/>
      <c r="I24" s="102"/>
      <c r="J24" s="102"/>
    </row>
    <row r="25" spans="1:10" s="25" customFormat="1" x14ac:dyDescent="0.25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5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5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5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5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5">
      <c r="A30" s="25" t="s">
        <v>32</v>
      </c>
      <c r="B30" s="27"/>
      <c r="D30" s="45">
        <f>DiscRate5</f>
        <v>5.3800000000000001E-2</v>
      </c>
    </row>
    <row r="31" spans="1:10" s="25" customFormat="1" x14ac:dyDescent="0.25">
      <c r="B31" s="27"/>
      <c r="C31" s="25" t="s">
        <v>55</v>
      </c>
      <c r="D31" s="25" t="s">
        <v>33</v>
      </c>
      <c r="E31" s="102" t="s">
        <v>32</v>
      </c>
      <c r="F31" s="102"/>
      <c r="G31" s="102"/>
      <c r="H31" s="102"/>
      <c r="I31" s="102"/>
      <c r="J31" s="102"/>
    </row>
    <row r="32" spans="1:10" s="25" customFormat="1" x14ac:dyDescent="0.25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5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5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5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5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5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5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5">
      <c r="E39" s="7"/>
    </row>
    <row r="40" spans="1:11" x14ac:dyDescent="0.25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3.2" x14ac:dyDescent="0.25"/>
  <cols>
    <col min="2" max="2" width="5" bestFit="1" customWidth="1"/>
    <col min="3" max="3" width="12" bestFit="1" customWidth="1"/>
    <col min="4" max="4" width="10" bestFit="1" customWidth="1"/>
    <col min="5" max="5" width="10.109375" bestFit="1" customWidth="1"/>
    <col min="6" max="6" width="10.33203125" bestFit="1" customWidth="1"/>
  </cols>
  <sheetData>
    <row r="1" spans="2:10" ht="16.5" customHeight="1" x14ac:dyDescent="0.25"/>
    <row r="3" spans="2:10" x14ac:dyDescent="0.25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5">
      <c r="B4">
        <f>elasticity!B4</f>
        <v>1989</v>
      </c>
      <c r="C4" s="41"/>
      <c r="D4" s="41"/>
      <c r="E4" s="41"/>
    </row>
    <row r="5" spans="2:10" x14ac:dyDescent="0.25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5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5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5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5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5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5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5">
      <c r="C12" s="43"/>
      <c r="D12" s="43"/>
      <c r="E12" s="43"/>
    </row>
    <row r="13" spans="2:10" s="17" customFormat="1" x14ac:dyDescent="0.25">
      <c r="B13" s="42"/>
    </row>
    <row r="14" spans="2:10" s="17" customFormat="1" x14ac:dyDescent="0.25"/>
    <row r="15" spans="2:10" x14ac:dyDescent="0.25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5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5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5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5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5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5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5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5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Havlíček Jan</cp:lastModifiedBy>
  <cp:lastPrinted>2000-12-04T06:37:56Z</cp:lastPrinted>
  <dcterms:created xsi:type="dcterms:W3CDTF">2000-11-08T00:18:13Z</dcterms:created>
  <dcterms:modified xsi:type="dcterms:W3CDTF">2023-09-10T13:48:47Z</dcterms:modified>
</cp:coreProperties>
</file>