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6720" windowHeight="3588"/>
  </bookViews>
  <sheets>
    <sheet name="Spreadsheet" sheetId="1" r:id="rId1"/>
    <sheet name="Graph" sheetId="2" r:id="rId2"/>
    <sheet name="Sheet3" sheetId="3" r:id="rId3"/>
  </sheets>
  <definedNames>
    <definedName name="_xlnm.Print_Area" localSheetId="0">Spreadsheet!$A$1:$L$86</definedName>
  </definedNames>
  <calcPr calcId="92512"/>
</workbook>
</file>

<file path=xl/calcChain.xml><?xml version="1.0" encoding="utf-8"?>
<calcChain xmlns="http://schemas.openxmlformats.org/spreadsheetml/2006/main">
  <c r="C4" i="1" l="1"/>
  <c r="D4" i="1"/>
  <c r="F4" i="1"/>
  <c r="I4" i="1"/>
  <c r="K4" i="1"/>
  <c r="L4" i="1"/>
  <c r="C5" i="1"/>
  <c r="D5" i="1"/>
  <c r="F5" i="1"/>
  <c r="I5" i="1"/>
  <c r="K5" i="1"/>
  <c r="L5" i="1"/>
  <c r="D8" i="1"/>
  <c r="F8" i="1"/>
  <c r="I8" i="1"/>
  <c r="K8" i="1"/>
  <c r="L8" i="1"/>
  <c r="D9" i="1"/>
  <c r="F9" i="1"/>
  <c r="I9" i="1"/>
  <c r="K9" i="1"/>
  <c r="L9" i="1"/>
  <c r="D11" i="1"/>
  <c r="F11" i="1"/>
  <c r="I11" i="1"/>
  <c r="K11" i="1"/>
  <c r="D13" i="1"/>
  <c r="E13" i="1"/>
  <c r="F13" i="1"/>
  <c r="I13" i="1"/>
  <c r="K13" i="1"/>
  <c r="C22" i="1"/>
  <c r="E22" i="1"/>
  <c r="G22" i="1"/>
  <c r="H22" i="1"/>
  <c r="I22" i="1"/>
  <c r="C30" i="1"/>
  <c r="H30" i="1"/>
  <c r="C31" i="1"/>
  <c r="H31" i="1"/>
  <c r="H34" i="1"/>
  <c r="H35" i="1"/>
  <c r="H37" i="1"/>
  <c r="E39" i="1"/>
  <c r="C48" i="1"/>
  <c r="E48" i="1"/>
  <c r="F48" i="1"/>
  <c r="G48" i="1"/>
  <c r="H48" i="1"/>
  <c r="I48" i="1"/>
  <c r="L54" i="1"/>
  <c r="L55" i="1"/>
  <c r="L56" i="1"/>
  <c r="L57" i="1"/>
  <c r="L58" i="1"/>
  <c r="L59" i="1"/>
  <c r="L60" i="1"/>
  <c r="L61" i="1"/>
  <c r="L62" i="1"/>
  <c r="L63" i="1"/>
  <c r="C66" i="1"/>
  <c r="D66" i="1"/>
  <c r="F66" i="1"/>
  <c r="K66" i="1"/>
  <c r="L66" i="1"/>
  <c r="C67" i="1"/>
  <c r="D67" i="1"/>
  <c r="F67" i="1"/>
  <c r="K67" i="1"/>
  <c r="L67" i="1"/>
  <c r="D70" i="1"/>
  <c r="F70" i="1"/>
  <c r="K70" i="1"/>
  <c r="L70" i="1"/>
  <c r="D71" i="1"/>
  <c r="F71" i="1"/>
  <c r="K71" i="1"/>
  <c r="L71" i="1"/>
  <c r="D72" i="1"/>
  <c r="F72" i="1"/>
  <c r="K72" i="1"/>
  <c r="D73" i="1"/>
  <c r="N79" i="1"/>
  <c r="N80" i="1"/>
</calcChain>
</file>

<file path=xl/sharedStrings.xml><?xml version="1.0" encoding="utf-8"?>
<sst xmlns="http://schemas.openxmlformats.org/spreadsheetml/2006/main" count="123" uniqueCount="40">
  <si>
    <t>Year</t>
  </si>
  <si>
    <t>June</t>
  </si>
  <si>
    <t>May</t>
  </si>
  <si>
    <t>April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</si>
  <si>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</si>
  <si>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</si>
  <si>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</si>
  <si>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</si>
  <si>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</si>
  <si>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</si>
  <si>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</si>
  <si>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</si>
  <si>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</si>
  <si>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</si>
  <si>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</si>
  <si>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</si>
  <si>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</si>
  <si>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</si>
  <si>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</si>
  <si>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</si>
  <si>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</si>
  <si>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</si>
  <si>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</si>
  <si>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</si>
  <si>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</si>
  <si>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</si>
  <si>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</si>
  <si>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</si>
  <si>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</si>
  <si>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</si>
  <si>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</si>
  <si>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</si>
  <si>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</si>
  <si>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</si>
  <si>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</si>
  <si>
    <t>Mar</t>
  </si>
  <si>
    <t>Apr</t>
  </si>
  <si>
    <t>MO</t>
  </si>
  <si>
    <t>CAISO</t>
  </si>
  <si>
    <t>Invoice received from Enron April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</si>
</sst>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9" formatCode="&quot;$&quot;#,##0.00000_);\(&quot;$&quot;#,##0.00000\)"/>
  </numFmts>
  <fonts count="10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gray0625"/>
    </fill>
    <fill>
      <patternFill patternType="lightGrid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Fill="1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8" fillId="0" borderId="0" xfId="0" applyFont="1" applyBorder="1"/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164" fontId="0" fillId="0" borderId="12" xfId="0" applyNumberFormat="1" applyBorder="1"/>
    <xf numFmtId="0" fontId="0" fillId="0" borderId="12" xfId="0" applyBorder="1"/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3" fontId="2" fillId="0" borderId="22" xfId="0" applyNumberFormat="1" applyFon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0" borderId="26" xfId="0" applyNumberFormat="1" applyFont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168" fontId="2" fillId="0" borderId="30" xfId="0" applyNumberFormat="1" applyFont="1" applyBorder="1" applyAlignment="1">
      <alignment horizontal="center"/>
    </xf>
    <xf numFmtId="168" fontId="2" fillId="0" borderId="26" xfId="0" applyNumberFormat="1" applyFont="1" applyBorder="1" applyAlignment="1">
      <alignment horizontal="center"/>
    </xf>
    <xf numFmtId="0" fontId="0" fillId="0" borderId="26" xfId="0" applyBorder="1"/>
    <xf numFmtId="0" fontId="0" fillId="0" borderId="29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168" fontId="5" fillId="0" borderId="26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0" borderId="29" xfId="0" applyBorder="1"/>
    <xf numFmtId="0" fontId="1" fillId="0" borderId="26" xfId="0" applyFont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5" fillId="2" borderId="27" xfId="0" applyNumberFormat="1" applyFont="1" applyFill="1" applyBorder="1" applyAlignment="1">
      <alignment horizontal="center"/>
    </xf>
    <xf numFmtId="164" fontId="5" fillId="2" borderId="26" xfId="0" applyNumberFormat="1" applyFont="1" applyFill="1" applyBorder="1" applyAlignment="1">
      <alignment horizontal="center"/>
    </xf>
    <xf numFmtId="164" fontId="0" fillId="0" borderId="26" xfId="0" applyNumberFormat="1" applyBorder="1"/>
    <xf numFmtId="169" fontId="0" fillId="0" borderId="29" xfId="0" applyNumberFormat="1" applyBorder="1"/>
    <xf numFmtId="169" fontId="0" fillId="0" borderId="26" xfId="0" applyNumberFormat="1" applyBorder="1"/>
    <xf numFmtId="5" fontId="2" fillId="0" borderId="26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0" xfId="0" applyNumberFormat="1" applyFont="1" applyFill="1" applyBorder="1" applyAlignment="1">
      <alignment horizontal="center"/>
    </xf>
    <xf numFmtId="3" fontId="2" fillId="1" borderId="26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3" borderId="22" xfId="0" applyNumberFormat="1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/>
    <xf numFmtId="171" fontId="0" fillId="0" borderId="0" xfId="0" applyNumberFormat="1" applyBorder="1"/>
    <xf numFmtId="166" fontId="1" fillId="0" borderId="0" xfId="0" applyNumberFormat="1" applyFont="1" applyBorder="1"/>
    <xf numFmtId="0" fontId="0" fillId="4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5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5" fillId="2" borderId="27" xfId="0" applyNumberFormat="1" applyFont="1" applyFill="1" applyBorder="1" applyAlignment="1">
      <alignment horizontal="center"/>
    </xf>
    <xf numFmtId="3" fontId="2" fillId="6" borderId="27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164" fontId="2" fillId="6" borderId="28" xfId="0" applyNumberFormat="1" applyFont="1" applyFill="1" applyBorder="1" applyAlignment="1">
      <alignment horizontal="center"/>
    </xf>
    <xf numFmtId="168" fontId="2" fillId="0" borderId="26" xfId="0" applyNumberFormat="1" applyFont="1" applyFill="1" applyBorder="1" applyAlignment="1">
      <alignment horizontal="center"/>
    </xf>
    <xf numFmtId="3" fontId="5" fillId="7" borderId="26" xfId="0" applyNumberFormat="1" applyFont="1" applyFill="1" applyBorder="1" applyAlignment="1">
      <alignment horizontal="center"/>
    </xf>
    <xf numFmtId="164" fontId="2" fillId="7" borderId="26" xfId="0" applyNumberFormat="1" applyFont="1" applyFill="1" applyBorder="1" applyAlignment="1">
      <alignment horizontal="center"/>
    </xf>
    <xf numFmtId="5" fontId="2" fillId="7" borderId="26" xfId="0" applyNumberFormat="1" applyFont="1" applyFill="1" applyBorder="1" applyAlignment="1">
      <alignment horizontal="center"/>
    </xf>
    <xf numFmtId="5" fontId="2" fillId="0" borderId="26" xfId="0" applyNumberFormat="1" applyFont="1" applyFill="1" applyBorder="1" applyAlignment="1">
      <alignment horizontal="center"/>
    </xf>
    <xf numFmtId="3" fontId="5" fillId="0" borderId="26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168" fontId="2" fillId="7" borderId="26" xfId="0" applyNumberFormat="1" applyFont="1" applyFill="1" applyBorder="1" applyAlignment="1">
      <alignment horizontal="center"/>
    </xf>
    <xf numFmtId="168" fontId="5" fillId="7" borderId="26" xfId="0" applyNumberFormat="1" applyFont="1" applyFill="1" applyBorder="1" applyAlignment="1">
      <alignment horizontal="center"/>
    </xf>
    <xf numFmtId="164" fontId="5" fillId="7" borderId="26" xfId="0" applyNumberFormat="1" applyFont="1" applyFill="1" applyBorder="1" applyAlignment="1">
      <alignment horizontal="center"/>
    </xf>
    <xf numFmtId="179" fontId="2" fillId="7" borderId="26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5" fillId="7" borderId="7" xfId="0" applyNumberFormat="1" applyFont="1" applyFill="1" applyBorder="1" applyAlignment="1">
      <alignment horizontal="center"/>
    </xf>
    <xf numFmtId="3" fontId="5" fillId="7" borderId="8" xfId="0" applyNumberFormat="1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5" fontId="2" fillId="7" borderId="32" xfId="0" applyNumberFormat="1" applyFont="1" applyFill="1" applyBorder="1" applyAlignment="1">
      <alignment horizontal="center"/>
    </xf>
    <xf numFmtId="5" fontId="2" fillId="7" borderId="30" xfId="0" applyNumberFormat="1" applyFont="1" applyFill="1" applyBorder="1" applyAlignment="1">
      <alignment horizontal="center"/>
    </xf>
    <xf numFmtId="5" fontId="5" fillId="7" borderId="5" xfId="0" applyNumberFormat="1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168" fontId="1" fillId="0" borderId="30" xfId="0" applyNumberFormat="1" applyFont="1" applyBorder="1" applyAlignment="1">
      <alignment horizontal="center"/>
    </xf>
    <xf numFmtId="168" fontId="1" fillId="0" borderId="28" xfId="0" applyNumberFormat="1" applyFont="1" applyBorder="1" applyAlignment="1">
      <alignment horizontal="center"/>
    </xf>
    <xf numFmtId="168" fontId="1" fillId="0" borderId="2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947373723174359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36883007345049"/>
          <c:y val="0.22872370128057118"/>
          <c:w val="0.73473816384846491"/>
          <c:h val="0.21010665582750143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Spreadsheet!$B$54:$B$83</c:f>
              <c:strCache>
                <c:ptCount val="2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</c:v>
                </c:pt>
                <c:pt idx="17">
                  <c:v>Mar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  <c:pt idx="23">
                  <c:v>Oct</c:v>
                </c:pt>
                <c:pt idx="24">
                  <c:v>Nov</c:v>
                </c:pt>
                <c:pt idx="25">
                  <c:v>Dec</c:v>
                </c:pt>
              </c:strCache>
            </c:strRef>
          </c:cat>
          <c:val>
            <c:numRef>
              <c:f>Spreadsheet!#REF!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F63-B4E9-88E8475D3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94136"/>
        <c:axId val="1"/>
      </c:barChart>
      <c:catAx>
        <c:axId val="1491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2421074976234797"/>
              <c:y val="0.86436282460680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338902490831E-2"/>
              <c:y val="0.2632982142648435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4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83</xdr:row>
      <xdr:rowOff>144780</xdr:rowOff>
    </xdr:from>
    <xdr:to>
      <xdr:col>10</xdr:col>
      <xdr:colOff>388620</xdr:colOff>
      <xdr:row>85</xdr:row>
      <xdr:rowOff>144780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618220" y="14043660"/>
          <a:ext cx="76200" cy="358140"/>
        </a:xfrm>
        <a:prstGeom prst="downArrow">
          <a:avLst>
            <a:gd name="adj1" fmla="val 50000"/>
            <a:gd name="adj2" fmla="val 1175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127</xdr:row>
      <xdr:rowOff>91440</xdr:rowOff>
    </xdr:from>
    <xdr:to>
      <xdr:col>10</xdr:col>
      <xdr:colOff>685800</xdr:colOff>
      <xdr:row>127</xdr:row>
      <xdr:rowOff>167640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458200" y="2141220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45720</xdr:rowOff>
    </xdr:from>
    <xdr:to>
      <xdr:col>10</xdr:col>
      <xdr:colOff>685800</xdr:colOff>
      <xdr:row>128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458200" y="21534120"/>
          <a:ext cx="533400" cy="106680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144780</xdr:colOff>
      <xdr:row>129</xdr:row>
      <xdr:rowOff>38100</xdr:rowOff>
    </xdr:from>
    <xdr:to>
      <xdr:col>10</xdr:col>
      <xdr:colOff>678180</xdr:colOff>
      <xdr:row>129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450580" y="2169414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130</xdr:row>
      <xdr:rowOff>30480</xdr:rowOff>
    </xdr:from>
    <xdr:to>
      <xdr:col>10</xdr:col>
      <xdr:colOff>685800</xdr:colOff>
      <xdr:row>130</xdr:row>
      <xdr:rowOff>106680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458200" y="2185416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891540</xdr:colOff>
      <xdr:row>15</xdr:row>
      <xdr:rowOff>22860</xdr:rowOff>
    </xdr:from>
    <xdr:to>
      <xdr:col>11</xdr:col>
      <xdr:colOff>967740</xdr:colOff>
      <xdr:row>19</xdr:row>
      <xdr:rowOff>144780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8214360" y="2651760"/>
          <a:ext cx="192786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891540</xdr:colOff>
      <xdr:row>42</xdr:row>
      <xdr:rowOff>30480</xdr:rowOff>
    </xdr:from>
    <xdr:to>
      <xdr:col>11</xdr:col>
      <xdr:colOff>967740</xdr:colOff>
      <xdr:row>46</xdr:row>
      <xdr:rowOff>144780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8214360" y="7071360"/>
          <a:ext cx="192786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891540</xdr:colOff>
      <xdr:row>78</xdr:row>
      <xdr:rowOff>30480</xdr:rowOff>
    </xdr:from>
    <xdr:to>
      <xdr:col>11</xdr:col>
      <xdr:colOff>967740</xdr:colOff>
      <xdr:row>82</xdr:row>
      <xdr:rowOff>144780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8214360" y="13053060"/>
          <a:ext cx="1927860" cy="815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Exhibit 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144780</xdr:rowOff>
    </xdr:from>
    <xdr:to>
      <xdr:col>8</xdr:col>
      <xdr:colOff>556260</xdr:colOff>
      <xdr:row>19</xdr:row>
      <xdr:rowOff>160020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zoomScaleNormal="100" zoomScaleSheetLayoutView="75" workbookViewId="0">
      <selection activeCell="F16" sqref="F16"/>
    </sheetView>
  </sheetViews>
  <sheetFormatPr defaultColWidth="10.6640625" defaultRowHeight="13.2" x14ac:dyDescent="0.25"/>
  <cols>
    <col min="2" max="2" width="7.109375" customWidth="1"/>
    <col min="3" max="3" width="12.88671875" customWidth="1"/>
    <col min="4" max="4" width="10.109375" customWidth="1"/>
    <col min="5" max="5" width="14.33203125" customWidth="1"/>
    <col min="6" max="6" width="14.88671875" customWidth="1"/>
    <col min="7" max="8" width="11.33203125" customWidth="1"/>
    <col min="9" max="9" width="14.109375" customWidth="1"/>
    <col min="10" max="10" width="14.33203125" customWidth="1"/>
    <col min="11" max="11" width="12.6640625" customWidth="1"/>
    <col min="12" max="12" width="14.5546875" customWidth="1"/>
    <col min="13" max="13" width="11.6640625" customWidth="1"/>
    <col min="14" max="17" width="11.6640625" bestFit="1" customWidth="1"/>
    <col min="18" max="18" width="13.88671875" bestFit="1" customWidth="1"/>
  </cols>
  <sheetData>
    <row r="1" spans="1:12" ht="14.4" thickBot="1" x14ac:dyDescent="0.3">
      <c r="A1" s="20"/>
      <c r="B1" s="20"/>
      <c r="C1" s="20"/>
      <c r="D1" s="20"/>
      <c r="E1" s="21"/>
      <c r="F1" s="22"/>
      <c r="G1" s="22"/>
      <c r="H1" s="22"/>
      <c r="I1" s="139">
        <v>4.9029999999999997E-2</v>
      </c>
      <c r="J1" s="23"/>
      <c r="K1" s="23"/>
      <c r="L1" s="18"/>
    </row>
    <row r="2" spans="1:12" x14ac:dyDescent="0.25">
      <c r="A2" s="26" t="s">
        <v>0</v>
      </c>
      <c r="B2" s="26" t="s">
        <v>37</v>
      </c>
      <c r="C2" s="26" t="s">
        <v>13</v>
      </c>
      <c r="D2" s="26" t="s">
        <v>14</v>
      </c>
      <c r="E2" s="26" t="s">
        <v>22</v>
      </c>
      <c r="F2" s="26" t="s">
        <v>32</v>
      </c>
      <c r="G2" s="26" t="s">
        <v>14</v>
      </c>
      <c r="H2" s="26" t="s">
        <v>25</v>
      </c>
      <c r="I2" s="26" t="s">
        <v>26</v>
      </c>
      <c r="J2" s="27" t="s">
        <v>5</v>
      </c>
      <c r="K2" s="26" t="s">
        <v>14</v>
      </c>
      <c r="L2" s="30" t="s">
        <v>16</v>
      </c>
    </row>
    <row r="3" spans="1:12" ht="13.8" thickBot="1" x14ac:dyDescent="0.3">
      <c r="A3" s="28"/>
      <c r="B3" s="28"/>
      <c r="C3" s="28" t="s">
        <v>18</v>
      </c>
      <c r="D3" s="28" t="s">
        <v>15</v>
      </c>
      <c r="E3" s="28" t="s">
        <v>24</v>
      </c>
      <c r="F3" s="28" t="s">
        <v>33</v>
      </c>
      <c r="G3" s="28" t="s">
        <v>17</v>
      </c>
      <c r="H3" s="28" t="s">
        <v>30</v>
      </c>
      <c r="I3" s="137" t="s">
        <v>31</v>
      </c>
      <c r="J3" s="29" t="s">
        <v>20</v>
      </c>
      <c r="K3" s="28" t="s">
        <v>21</v>
      </c>
      <c r="L3" s="28" t="s">
        <v>21</v>
      </c>
    </row>
    <row r="4" spans="1:12" ht="13.8" x14ac:dyDescent="0.25">
      <c r="A4" s="62">
        <v>2001</v>
      </c>
      <c r="B4" s="72" t="s">
        <v>9</v>
      </c>
      <c r="C4" s="64">
        <f>21535000-1340000</f>
        <v>20195000</v>
      </c>
      <c r="D4" s="78">
        <f>G4/C4</f>
        <v>4.3110423372121814E-2</v>
      </c>
      <c r="E4" s="65">
        <v>18024144</v>
      </c>
      <c r="F4" s="66">
        <f>G4/E4</f>
        <v>4.8302709965033566E-2</v>
      </c>
      <c r="G4" s="67">
        <v>870615</v>
      </c>
      <c r="H4" s="75">
        <v>870615</v>
      </c>
      <c r="I4" s="141">
        <f>$I$1*E4</f>
        <v>883723.7803199999</v>
      </c>
      <c r="J4" s="69">
        <v>133588</v>
      </c>
      <c r="K4" s="70">
        <f>C4/J4</f>
        <v>151.17375812198699</v>
      </c>
      <c r="L4" s="71">
        <f>E4/J4</f>
        <v>134.92337635116925</v>
      </c>
    </row>
    <row r="5" spans="1:12" ht="13.8" x14ac:dyDescent="0.25">
      <c r="A5" s="62">
        <v>2001</v>
      </c>
      <c r="B5" s="72" t="s">
        <v>10</v>
      </c>
      <c r="C5" s="64">
        <f>16517000-2843000</f>
        <v>13674000</v>
      </c>
      <c r="D5" s="78">
        <f>G5/C5</f>
        <v>4.6533328214129005E-2</v>
      </c>
      <c r="E5" s="65">
        <v>10501488</v>
      </c>
      <c r="F5" s="79">
        <f>G5/E5</f>
        <v>6.059110194669555E-2</v>
      </c>
      <c r="G5" s="67">
        <v>636296.73</v>
      </c>
      <c r="H5" s="75">
        <v>636296.73</v>
      </c>
      <c r="I5" s="141">
        <f>$I$1*E5</f>
        <v>514887.95663999999</v>
      </c>
      <c r="J5" s="69">
        <v>99309</v>
      </c>
      <c r="K5" s="70">
        <f>C5/J5</f>
        <v>137.69144790502372</v>
      </c>
      <c r="L5" s="71">
        <f>E5/J5</f>
        <v>105.74558197142252</v>
      </c>
    </row>
    <row r="6" spans="1:12" ht="13.8" x14ac:dyDescent="0.25">
      <c r="A6" s="37"/>
      <c r="B6" s="49"/>
      <c r="C6" s="51"/>
      <c r="D6" s="52"/>
      <c r="E6" s="52"/>
      <c r="F6" s="32"/>
      <c r="G6" s="5"/>
      <c r="H6" s="149"/>
      <c r="I6" s="39"/>
      <c r="J6" s="52"/>
      <c r="K6" s="53"/>
      <c r="L6" s="38"/>
    </row>
    <row r="7" spans="1:12" ht="13.8" x14ac:dyDescent="0.25">
      <c r="A7" s="37"/>
      <c r="B7" s="49"/>
      <c r="C7" s="3"/>
      <c r="D7" s="16"/>
      <c r="E7" s="16"/>
      <c r="F7" s="32"/>
      <c r="G7" s="5"/>
      <c r="H7" s="149"/>
      <c r="I7" s="33"/>
      <c r="J7" s="31"/>
      <c r="K7" s="31"/>
      <c r="L7" s="38"/>
    </row>
    <row r="8" spans="1:12" ht="13.8" x14ac:dyDescent="0.25">
      <c r="A8" s="100">
        <v>2002</v>
      </c>
      <c r="B8" s="72" t="s">
        <v>11</v>
      </c>
      <c r="C8" s="140">
        <v>16281000</v>
      </c>
      <c r="D8" s="78">
        <f>G8/C8</f>
        <v>4.3240152324795778E-2</v>
      </c>
      <c r="E8" s="65">
        <v>4847292</v>
      </c>
      <c r="F8" s="80">
        <f>G8/E8</f>
        <v>0.14523427101152561</v>
      </c>
      <c r="G8" s="67">
        <v>703992.92</v>
      </c>
      <c r="H8" s="75">
        <v>500000</v>
      </c>
      <c r="I8" s="141">
        <f>$I$1*E8</f>
        <v>237662.72675999999</v>
      </c>
      <c r="J8" s="69">
        <v>38055</v>
      </c>
      <c r="K8" s="70">
        <f>C8/J8</f>
        <v>427.8281434765471</v>
      </c>
      <c r="L8" s="71">
        <f>E8/J8</f>
        <v>127.37595585337012</v>
      </c>
    </row>
    <row r="9" spans="1:12" ht="13.8" x14ac:dyDescent="0.25">
      <c r="A9" s="100">
        <v>2002</v>
      </c>
      <c r="B9" s="63" t="s">
        <v>12</v>
      </c>
      <c r="C9" s="140">
        <v>6705000</v>
      </c>
      <c r="D9" s="78">
        <f>G9/C9</f>
        <v>4.324309619686801E-2</v>
      </c>
      <c r="E9" s="74">
        <v>15726720</v>
      </c>
      <c r="F9" s="80">
        <f>G9/E9</f>
        <v>1.8436454645342451E-2</v>
      </c>
      <c r="G9" s="67">
        <v>289944.96000000002</v>
      </c>
      <c r="H9" s="75">
        <v>494000</v>
      </c>
      <c r="I9" s="141">
        <f>$I$1*E9</f>
        <v>771081.08159999992</v>
      </c>
      <c r="J9" s="69">
        <v>141080</v>
      </c>
      <c r="K9" s="70">
        <f>C9/J9</f>
        <v>47.526226254607316</v>
      </c>
      <c r="L9" s="71">
        <f>E9/J9</f>
        <v>111.47377374539269</v>
      </c>
    </row>
    <row r="10" spans="1:12" ht="13.8" x14ac:dyDescent="0.25">
      <c r="A10" s="100"/>
      <c r="B10" s="63" t="s">
        <v>12</v>
      </c>
      <c r="C10" s="143" t="s">
        <v>38</v>
      </c>
      <c r="D10" s="164" t="s">
        <v>39</v>
      </c>
      <c r="E10" s="165"/>
      <c r="F10" s="166"/>
      <c r="G10" s="145">
        <v>143231</v>
      </c>
      <c r="H10" s="75"/>
      <c r="I10" s="141"/>
      <c r="J10" s="69"/>
      <c r="K10" s="70"/>
      <c r="L10" s="71"/>
    </row>
    <row r="11" spans="1:12" ht="13.8" x14ac:dyDescent="0.25">
      <c r="A11" s="100">
        <v>2002</v>
      </c>
      <c r="B11" s="72" t="s">
        <v>35</v>
      </c>
      <c r="C11" s="64">
        <v>16905000</v>
      </c>
      <c r="D11" s="78">
        <f>G11/C11</f>
        <v>4.3239804199940848E-2</v>
      </c>
      <c r="E11" s="74">
        <v>16966704</v>
      </c>
      <c r="F11" s="142">
        <f>G11/E11</f>
        <v>4.3082550977490974E-2</v>
      </c>
      <c r="G11" s="67">
        <v>730968.89</v>
      </c>
      <c r="H11" s="75">
        <v>740000</v>
      </c>
      <c r="I11" s="141">
        <f>$I$1*E11</f>
        <v>831877.49711999996</v>
      </c>
      <c r="J11" s="69">
        <v>145502</v>
      </c>
      <c r="K11" s="70">
        <f>C11/J11</f>
        <v>116.18396997979409</v>
      </c>
      <c r="L11" s="71">
        <v>125</v>
      </c>
    </row>
    <row r="12" spans="1:12" ht="13.8" x14ac:dyDescent="0.25">
      <c r="A12" s="100"/>
      <c r="B12" s="72"/>
      <c r="C12" s="143" t="s">
        <v>38</v>
      </c>
      <c r="D12" s="78"/>
      <c r="E12" s="74"/>
      <c r="F12" s="142"/>
      <c r="G12" s="67"/>
      <c r="H12" s="75"/>
      <c r="I12" s="141"/>
      <c r="J12" s="69"/>
      <c r="K12" s="70"/>
      <c r="L12" s="71"/>
    </row>
    <row r="13" spans="1:12" ht="13.8" x14ac:dyDescent="0.25">
      <c r="A13" s="101">
        <v>2002</v>
      </c>
      <c r="B13" s="72" t="s">
        <v>36</v>
      </c>
      <c r="C13" s="64">
        <v>16294000</v>
      </c>
      <c r="D13" s="78">
        <f>G13/C13</f>
        <v>4.3239290536393762E-2</v>
      </c>
      <c r="E13" s="135">
        <f>L13*J13</f>
        <v>13825000</v>
      </c>
      <c r="F13" s="142">
        <f>G13/E13</f>
        <v>5.0961374321880651E-2</v>
      </c>
      <c r="G13" s="67">
        <v>704541</v>
      </c>
      <c r="H13" s="75">
        <v>740000</v>
      </c>
      <c r="I13" s="141">
        <f>$I$1*E13</f>
        <v>677839.75</v>
      </c>
      <c r="J13" s="69">
        <v>110600</v>
      </c>
      <c r="K13" s="70">
        <f>C13/J13</f>
        <v>147.3236889692586</v>
      </c>
      <c r="L13" s="71">
        <v>125</v>
      </c>
    </row>
    <row r="14" spans="1:12" ht="13.8" x14ac:dyDescent="0.25">
      <c r="A14" s="101">
        <v>2002</v>
      </c>
      <c r="B14" s="72" t="s">
        <v>2</v>
      </c>
      <c r="C14" s="83"/>
      <c r="D14" s="84"/>
      <c r="E14" s="86"/>
      <c r="F14" s="87"/>
      <c r="G14" s="88"/>
      <c r="H14" s="88"/>
      <c r="I14" s="74"/>
      <c r="J14" s="89"/>
      <c r="K14" s="81"/>
      <c r="L14" s="90"/>
    </row>
    <row r="15" spans="1:12" ht="13.8" x14ac:dyDescent="0.25">
      <c r="A15" s="100">
        <v>2002</v>
      </c>
      <c r="B15" s="72" t="s">
        <v>1</v>
      </c>
      <c r="C15" s="83"/>
      <c r="D15" s="84"/>
      <c r="E15" s="135" t="s">
        <v>34</v>
      </c>
      <c r="F15" s="80"/>
      <c r="G15" s="67"/>
      <c r="H15" s="67"/>
      <c r="I15" s="65"/>
      <c r="J15" s="91"/>
      <c r="K15" s="81"/>
      <c r="L15" s="90"/>
    </row>
    <row r="16" spans="1:12" ht="13.8" x14ac:dyDescent="0.25">
      <c r="A16" s="102">
        <v>2002</v>
      </c>
      <c r="B16" s="63" t="s">
        <v>4</v>
      </c>
      <c r="C16" s="92"/>
      <c r="D16" s="93"/>
      <c r="E16" s="143" t="s">
        <v>38</v>
      </c>
      <c r="F16" s="163" t="s">
        <v>9</v>
      </c>
      <c r="G16" s="145">
        <v>-17983</v>
      </c>
      <c r="H16" s="95"/>
      <c r="I16" s="65"/>
      <c r="J16" s="96"/>
      <c r="K16" s="96"/>
      <c r="L16" s="90"/>
    </row>
    <row r="17" spans="1:12" ht="13.8" x14ac:dyDescent="0.25">
      <c r="A17" s="100">
        <v>2002</v>
      </c>
      <c r="B17" s="72" t="s">
        <v>6</v>
      </c>
      <c r="C17" s="83"/>
      <c r="D17" s="84"/>
      <c r="E17" s="143" t="s">
        <v>38</v>
      </c>
      <c r="F17" s="67" t="s">
        <v>10</v>
      </c>
      <c r="G17" s="145">
        <v>-42482</v>
      </c>
      <c r="H17" s="67"/>
      <c r="I17" s="65" t="s">
        <v>27</v>
      </c>
      <c r="J17" s="96"/>
      <c r="K17" s="81"/>
      <c r="L17" s="90"/>
    </row>
    <row r="18" spans="1:12" ht="13.8" x14ac:dyDescent="0.25">
      <c r="A18" s="100">
        <v>2002</v>
      </c>
      <c r="B18" s="72" t="s">
        <v>7</v>
      </c>
      <c r="C18" s="83"/>
      <c r="D18" s="84"/>
      <c r="E18" s="143" t="s">
        <v>38</v>
      </c>
      <c r="F18" s="67" t="s">
        <v>11</v>
      </c>
      <c r="G18" s="145">
        <v>-162559</v>
      </c>
      <c r="H18" s="67"/>
      <c r="I18" s="65" t="s">
        <v>29</v>
      </c>
      <c r="J18" s="96"/>
      <c r="K18" s="81"/>
      <c r="L18" s="90"/>
    </row>
    <row r="19" spans="1:12" ht="13.8" x14ac:dyDescent="0.25">
      <c r="A19" s="100">
        <v>2002</v>
      </c>
      <c r="B19" s="72" t="s">
        <v>8</v>
      </c>
      <c r="C19" s="83"/>
      <c r="D19" s="84"/>
      <c r="E19" s="143" t="s">
        <v>38</v>
      </c>
      <c r="F19" s="67"/>
      <c r="G19" s="67"/>
      <c r="H19" s="67"/>
      <c r="I19" s="65" t="s">
        <v>28</v>
      </c>
      <c r="J19" s="96"/>
      <c r="K19" s="81"/>
      <c r="L19" s="97"/>
    </row>
    <row r="20" spans="1:12" ht="13.8" x14ac:dyDescent="0.25">
      <c r="A20" s="100">
        <v>2002</v>
      </c>
      <c r="B20" s="72" t="s">
        <v>9</v>
      </c>
      <c r="C20" s="83"/>
      <c r="D20" s="84"/>
      <c r="E20" s="65"/>
      <c r="F20" s="67"/>
      <c r="G20" s="67"/>
      <c r="H20" s="67"/>
      <c r="I20" s="65"/>
      <c r="J20" s="96"/>
      <c r="K20" s="98"/>
      <c r="L20" s="97"/>
    </row>
    <row r="21" spans="1:12" ht="13.8" x14ac:dyDescent="0.25">
      <c r="A21" s="100">
        <v>2002</v>
      </c>
      <c r="B21" s="72" t="s">
        <v>10</v>
      </c>
      <c r="C21" s="83"/>
      <c r="D21" s="84"/>
      <c r="E21" s="65"/>
      <c r="F21" s="99"/>
      <c r="G21" s="99"/>
      <c r="H21" s="99"/>
      <c r="I21" s="65"/>
      <c r="J21" s="96"/>
      <c r="K21" s="98"/>
      <c r="L21" s="90"/>
    </row>
    <row r="22" spans="1:12" ht="14.4" thickBot="1" x14ac:dyDescent="0.3">
      <c r="A22" s="6"/>
      <c r="B22" s="113"/>
      <c r="C22" s="138">
        <f>SUM(C4:C20)</f>
        <v>90054000</v>
      </c>
      <c r="D22" s="113"/>
      <c r="E22" s="138">
        <f>SUM(E4:E20)</f>
        <v>79891348</v>
      </c>
      <c r="F22" s="112"/>
      <c r="G22" s="136">
        <f>SUM(G4:G20)</f>
        <v>3856566.5</v>
      </c>
      <c r="H22" s="136">
        <f>SUM(H4:H20)</f>
        <v>3980911.73</v>
      </c>
      <c r="I22" s="136">
        <f>SUM(I4:I20)</f>
        <v>3917072.7924399995</v>
      </c>
      <c r="J22" s="18"/>
      <c r="K22" s="18"/>
      <c r="L22" s="18"/>
    </row>
    <row r="23" spans="1:12" ht="14.4" thickTop="1" x14ac:dyDescent="0.25">
      <c r="A23" s="6"/>
      <c r="B23" s="113"/>
      <c r="C23" s="113"/>
      <c r="D23" s="113"/>
      <c r="E23" s="127"/>
      <c r="F23" s="112"/>
      <c r="G23" s="112"/>
      <c r="H23" s="112"/>
      <c r="I23" s="39"/>
      <c r="J23" s="18"/>
      <c r="K23" s="18"/>
      <c r="L23" s="115"/>
    </row>
    <row r="24" spans="1:12" ht="13.8" x14ac:dyDescent="0.25">
      <c r="A24" s="6"/>
      <c r="B24" s="117"/>
      <c r="C24" s="117"/>
      <c r="D24" s="117"/>
      <c r="E24" s="127"/>
      <c r="F24" s="112"/>
      <c r="G24" s="112"/>
      <c r="H24" s="112"/>
      <c r="I24" s="18"/>
      <c r="J24" s="18"/>
      <c r="K24" s="18"/>
      <c r="L24" s="18"/>
    </row>
    <row r="25" spans="1:12" ht="13.8" x14ac:dyDescent="0.25">
      <c r="A25" s="6"/>
      <c r="B25" s="113"/>
      <c r="C25" s="113"/>
      <c r="D25" s="113"/>
      <c r="E25" s="127"/>
      <c r="F25" s="112"/>
      <c r="G25" s="112"/>
      <c r="H25" s="112"/>
      <c r="I25" s="18"/>
      <c r="J25" s="18"/>
      <c r="K25" s="18"/>
      <c r="L25" s="18"/>
    </row>
    <row r="26" spans="1:12" ht="13.8" x14ac:dyDescent="0.25">
      <c r="A26" s="114"/>
      <c r="B26" s="113"/>
      <c r="C26" s="113"/>
      <c r="D26" s="113"/>
      <c r="E26" s="127"/>
      <c r="F26" s="112"/>
      <c r="G26" s="112"/>
      <c r="H26" s="112"/>
      <c r="I26" s="18"/>
      <c r="J26" s="18"/>
      <c r="K26" s="18"/>
      <c r="L26" s="18"/>
    </row>
    <row r="27" spans="1:12" ht="14.4" thickBot="1" x14ac:dyDescent="0.3">
      <c r="A27" s="114"/>
      <c r="B27" s="113"/>
      <c r="C27" s="113"/>
      <c r="D27" s="113"/>
      <c r="E27" s="128"/>
      <c r="F27" s="116"/>
      <c r="G27" s="116"/>
      <c r="H27" s="116"/>
      <c r="I27" s="18"/>
      <c r="J27" s="18"/>
      <c r="K27" s="18"/>
      <c r="L27" s="18"/>
    </row>
    <row r="28" spans="1:12" ht="13.8" x14ac:dyDescent="0.25">
      <c r="A28" s="26" t="s">
        <v>0</v>
      </c>
      <c r="B28" s="26" t="s">
        <v>37</v>
      </c>
      <c r="C28" s="26" t="s">
        <v>13</v>
      </c>
      <c r="D28" s="26"/>
      <c r="E28" s="26" t="s">
        <v>22</v>
      </c>
      <c r="F28" s="157" t="s">
        <v>38</v>
      </c>
      <c r="G28" s="26" t="s">
        <v>14</v>
      </c>
      <c r="H28" s="157" t="s">
        <v>38</v>
      </c>
      <c r="I28" s="26"/>
      <c r="J28" s="18"/>
      <c r="K28" s="18"/>
      <c r="L28" s="18"/>
    </row>
    <row r="29" spans="1:12" ht="14.4" thickBot="1" x14ac:dyDescent="0.3">
      <c r="A29" s="28"/>
      <c r="B29" s="28"/>
      <c r="C29" s="28" t="s">
        <v>18</v>
      </c>
      <c r="D29" s="28"/>
      <c r="E29" s="28" t="s">
        <v>24</v>
      </c>
      <c r="F29" s="158" t="s">
        <v>17</v>
      </c>
      <c r="G29" s="28" t="s">
        <v>17</v>
      </c>
      <c r="H29" s="159" t="s">
        <v>15</v>
      </c>
      <c r="I29" s="137"/>
      <c r="J29" s="18"/>
      <c r="K29" s="18"/>
      <c r="L29" s="18"/>
    </row>
    <row r="30" spans="1:12" ht="13.8" x14ac:dyDescent="0.25">
      <c r="A30" s="62">
        <v>2001</v>
      </c>
      <c r="B30" s="72" t="s">
        <v>9</v>
      </c>
      <c r="C30" s="64">
        <f>21535000-1340000</f>
        <v>20195000</v>
      </c>
      <c r="D30" s="78"/>
      <c r="E30" s="65">
        <v>18024144</v>
      </c>
      <c r="F30" s="160">
        <v>-17983</v>
      </c>
      <c r="G30" s="67">
        <v>870615</v>
      </c>
      <c r="H30" s="155">
        <f>F30/E30</f>
        <v>-9.9771728410514259E-4</v>
      </c>
      <c r="I30" s="148"/>
      <c r="J30" s="18"/>
      <c r="K30" s="18"/>
      <c r="L30" s="18"/>
    </row>
    <row r="31" spans="1:12" ht="13.8" x14ac:dyDescent="0.25">
      <c r="A31" s="62">
        <v>2001</v>
      </c>
      <c r="B31" s="72" t="s">
        <v>10</v>
      </c>
      <c r="C31" s="64">
        <f>16517000-2843000</f>
        <v>13674000</v>
      </c>
      <c r="D31" s="78"/>
      <c r="E31" s="65">
        <v>10501488</v>
      </c>
      <c r="F31" s="161">
        <v>-42481.51</v>
      </c>
      <c r="G31" s="67">
        <v>636296.73</v>
      </c>
      <c r="H31" s="155">
        <f>F31/E31</f>
        <v>-4.0452848205892351E-3</v>
      </c>
      <c r="I31" s="75"/>
      <c r="J31" s="18"/>
      <c r="K31" s="18"/>
      <c r="L31" s="18"/>
    </row>
    <row r="32" spans="1:12" ht="13.8" x14ac:dyDescent="0.25">
      <c r="A32" s="37"/>
      <c r="B32" s="49"/>
      <c r="C32" s="51"/>
      <c r="D32" s="52"/>
      <c r="E32" s="52"/>
      <c r="F32" s="156"/>
      <c r="G32" s="149"/>
      <c r="H32" s="149"/>
      <c r="I32" s="150"/>
      <c r="J32" s="18"/>
      <c r="K32" s="18"/>
      <c r="L32" s="18"/>
    </row>
    <row r="33" spans="1:45" ht="13.8" x14ac:dyDescent="0.25">
      <c r="A33" s="37"/>
      <c r="B33" s="49"/>
      <c r="C33" s="3"/>
      <c r="D33" s="16"/>
      <c r="E33" s="16"/>
      <c r="F33" s="156"/>
      <c r="G33" s="149"/>
      <c r="H33" s="149"/>
      <c r="I33" s="151"/>
      <c r="J33" s="18"/>
      <c r="K33" s="18"/>
      <c r="L33" s="18"/>
    </row>
    <row r="34" spans="1:45" ht="13.8" x14ac:dyDescent="0.25">
      <c r="A34" s="100">
        <v>2002</v>
      </c>
      <c r="B34" s="72" t="s">
        <v>11</v>
      </c>
      <c r="C34" s="140">
        <v>16281000</v>
      </c>
      <c r="D34" s="78"/>
      <c r="E34" s="65">
        <v>4847292</v>
      </c>
      <c r="F34" s="145">
        <v>-162558.6</v>
      </c>
      <c r="G34" s="67">
        <v>703992.92</v>
      </c>
      <c r="H34" s="155">
        <f>F34/E34</f>
        <v>-3.3535961935035066E-2</v>
      </c>
      <c r="I34" s="75"/>
      <c r="J34" s="18"/>
      <c r="K34" s="18"/>
      <c r="L34" s="18"/>
    </row>
    <row r="35" spans="1:45" ht="13.8" x14ac:dyDescent="0.25">
      <c r="A35" s="100">
        <v>2002</v>
      </c>
      <c r="B35" s="63" t="s">
        <v>12</v>
      </c>
      <c r="C35" s="140">
        <v>6705000</v>
      </c>
      <c r="D35" s="78"/>
      <c r="E35" s="74">
        <v>15726720</v>
      </c>
      <c r="F35" s="145">
        <v>143231</v>
      </c>
      <c r="G35" s="67">
        <v>289944.96000000002</v>
      </c>
      <c r="H35" s="155">
        <f>F35/E35</f>
        <v>9.1074934887885074E-3</v>
      </c>
      <c r="I35" s="75"/>
      <c r="J35" s="18"/>
      <c r="K35" s="18"/>
      <c r="L35" s="18"/>
      <c r="N35" s="13"/>
    </row>
    <row r="36" spans="1:45" ht="14.4" hidden="1" thickBot="1" x14ac:dyDescent="0.3">
      <c r="A36" s="100"/>
      <c r="B36" s="63"/>
      <c r="C36" s="147"/>
      <c r="D36" s="79"/>
      <c r="E36" s="66"/>
      <c r="F36" s="145"/>
      <c r="G36" s="146"/>
      <c r="H36" s="144"/>
      <c r="I36" s="75"/>
      <c r="J36" s="18"/>
      <c r="K36" s="18"/>
      <c r="L36" s="18"/>
      <c r="M36" s="18"/>
      <c r="N36" s="14"/>
      <c r="O36" s="19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</row>
    <row r="37" spans="1:45" ht="13.8" x14ac:dyDescent="0.25">
      <c r="A37" s="100">
        <v>2002</v>
      </c>
      <c r="B37" s="72" t="s">
        <v>35</v>
      </c>
      <c r="C37" s="64">
        <v>16905000</v>
      </c>
      <c r="D37" s="78"/>
      <c r="E37" s="74">
        <v>16966704</v>
      </c>
      <c r="F37" s="152"/>
      <c r="G37" s="67">
        <v>730968.89</v>
      </c>
      <c r="H37" s="155">
        <f>F37/E37</f>
        <v>0</v>
      </c>
      <c r="I37" s="75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</row>
    <row r="38" spans="1:45" ht="13.8" hidden="1" x14ac:dyDescent="0.25">
      <c r="A38" s="100"/>
      <c r="B38" s="72"/>
      <c r="C38" s="147"/>
      <c r="D38" s="78"/>
      <c r="E38" s="74"/>
      <c r="F38" s="152"/>
      <c r="G38" s="67"/>
      <c r="H38" s="155"/>
      <c r="I38" s="75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</row>
    <row r="39" spans="1:45" ht="13.8" x14ac:dyDescent="0.25">
      <c r="A39" s="101">
        <v>2002</v>
      </c>
      <c r="B39" s="72" t="s">
        <v>36</v>
      </c>
      <c r="C39" s="64">
        <v>16294000</v>
      </c>
      <c r="D39" s="78"/>
      <c r="E39" s="74">
        <f>L39*J39</f>
        <v>0</v>
      </c>
      <c r="F39" s="152"/>
      <c r="G39" s="67">
        <v>704541</v>
      </c>
      <c r="H39" s="155"/>
      <c r="I39" s="75"/>
      <c r="J39" s="18"/>
      <c r="K39" s="18"/>
      <c r="L39" s="18"/>
      <c r="M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</row>
    <row r="40" spans="1:45" ht="13.8" x14ac:dyDescent="0.25">
      <c r="A40" s="101">
        <v>2002</v>
      </c>
      <c r="B40" s="72" t="s">
        <v>2</v>
      </c>
      <c r="C40" s="83"/>
      <c r="D40" s="84"/>
      <c r="E40" s="86"/>
      <c r="F40" s="153"/>
      <c r="G40" s="88"/>
      <c r="H40" s="155"/>
      <c r="I40" s="140"/>
      <c r="J40" s="18"/>
      <c r="K40" s="18"/>
      <c r="L40" s="18"/>
      <c r="M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</row>
    <row r="41" spans="1:45" ht="13.8" x14ac:dyDescent="0.25">
      <c r="A41" s="100">
        <v>2002</v>
      </c>
      <c r="B41" s="72" t="s">
        <v>1</v>
      </c>
      <c r="C41" s="83"/>
      <c r="D41" s="84"/>
      <c r="E41" s="74"/>
      <c r="F41" s="152"/>
      <c r="G41" s="67"/>
      <c r="H41" s="155"/>
      <c r="I41" s="64"/>
      <c r="J41" s="18"/>
      <c r="K41" s="18"/>
      <c r="L41" s="18"/>
      <c r="M41" s="25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</row>
    <row r="42" spans="1:45" ht="13.8" x14ac:dyDescent="0.25">
      <c r="A42" s="102">
        <v>2002</v>
      </c>
      <c r="B42" s="63" t="s">
        <v>4</v>
      </c>
      <c r="C42" s="92"/>
      <c r="D42" s="93"/>
      <c r="E42" s="94"/>
      <c r="F42" s="154"/>
      <c r="G42" s="95"/>
      <c r="H42" s="155"/>
      <c r="I42" s="64"/>
      <c r="J42" s="91"/>
      <c r="K42" s="81"/>
      <c r="L42" s="90"/>
      <c r="M42" s="33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</row>
    <row r="43" spans="1:45" ht="13.8" x14ac:dyDescent="0.25">
      <c r="A43" s="100">
        <v>2002</v>
      </c>
      <c r="B43" s="72" t="s">
        <v>6</v>
      </c>
      <c r="C43" s="83"/>
      <c r="D43" s="84"/>
      <c r="E43" s="65"/>
      <c r="F43" s="67"/>
      <c r="G43" s="67"/>
      <c r="H43" s="67"/>
      <c r="I43" s="64"/>
      <c r="J43" s="96"/>
      <c r="K43" s="96"/>
      <c r="L43" s="90"/>
      <c r="M43" s="34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</row>
    <row r="44" spans="1:45" ht="13.8" x14ac:dyDescent="0.25">
      <c r="A44" s="100">
        <v>2002</v>
      </c>
      <c r="B44" s="72" t="s">
        <v>7</v>
      </c>
      <c r="C44" s="83"/>
      <c r="D44" s="84"/>
      <c r="E44" s="65"/>
      <c r="F44" s="67"/>
      <c r="G44" s="67"/>
      <c r="H44" s="67"/>
      <c r="I44" s="64"/>
      <c r="J44" s="96"/>
      <c r="K44" s="81"/>
      <c r="L44" s="90"/>
      <c r="M44" s="33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</row>
    <row r="45" spans="1:45" ht="13.8" x14ac:dyDescent="0.25">
      <c r="A45" s="100">
        <v>2002</v>
      </c>
      <c r="B45" s="72" t="s">
        <v>8</v>
      </c>
      <c r="C45" s="83"/>
      <c r="D45" s="84"/>
      <c r="E45" s="65"/>
      <c r="F45" s="67"/>
      <c r="G45" s="67"/>
      <c r="H45" s="67"/>
      <c r="I45" s="64"/>
      <c r="J45" s="96"/>
      <c r="K45" s="81"/>
      <c r="L45" s="90"/>
      <c r="M45" s="33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</row>
    <row r="46" spans="1:45" ht="13.8" x14ac:dyDescent="0.25">
      <c r="A46" s="100">
        <v>2002</v>
      </c>
      <c r="B46" s="72" t="s">
        <v>9</v>
      </c>
      <c r="C46" s="83"/>
      <c r="D46" s="84"/>
      <c r="E46" s="65"/>
      <c r="F46" s="67"/>
      <c r="G46" s="67"/>
      <c r="H46" s="67"/>
      <c r="I46" s="64"/>
      <c r="J46" s="96"/>
      <c r="K46" s="81"/>
      <c r="L46" s="97"/>
      <c r="M46" s="33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</row>
    <row r="47" spans="1:45" ht="13.8" x14ac:dyDescent="0.25">
      <c r="A47" s="100">
        <v>2002</v>
      </c>
      <c r="B47" s="72" t="s">
        <v>10</v>
      </c>
      <c r="C47" s="83"/>
      <c r="D47" s="84"/>
      <c r="E47" s="65"/>
      <c r="F47" s="99"/>
      <c r="G47" s="99"/>
      <c r="H47" s="99"/>
      <c r="I47" s="64"/>
      <c r="J47" s="96"/>
      <c r="K47" s="98"/>
      <c r="L47" s="97"/>
      <c r="M47" s="33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</row>
    <row r="48" spans="1:45" ht="14.4" thickBot="1" x14ac:dyDescent="0.3">
      <c r="A48" s="18"/>
      <c r="B48" s="18"/>
      <c r="C48" s="138">
        <f>SUM(C30:C46)</f>
        <v>90054000</v>
      </c>
      <c r="D48" s="113"/>
      <c r="E48" s="138">
        <f>SUM(E30:E46)</f>
        <v>66066348</v>
      </c>
      <c r="F48" s="162">
        <f>SUM(F30:F46)</f>
        <v>-79792.110000000015</v>
      </c>
      <c r="G48" s="136">
        <f>SUM(G30:G46)</f>
        <v>3936359.5</v>
      </c>
      <c r="H48" s="136">
        <f>SUM(H30:H46)</f>
        <v>-2.9471470550940935E-2</v>
      </c>
      <c r="I48" s="136">
        <f>SUM(I30:I46)</f>
        <v>0</v>
      </c>
      <c r="J48" s="96"/>
      <c r="K48" s="98"/>
      <c r="L48" s="90"/>
      <c r="M48" s="33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</row>
    <row r="49" spans="1:45" ht="14.4" thickTop="1" x14ac:dyDescent="0.25">
      <c r="A49" s="18"/>
      <c r="B49" s="18"/>
      <c r="C49" s="113"/>
      <c r="D49" s="113"/>
      <c r="E49" s="127"/>
      <c r="F49" s="112"/>
      <c r="G49" s="112"/>
      <c r="H49" s="112"/>
      <c r="I49" s="39"/>
      <c r="J49" s="18"/>
      <c r="K49" s="18"/>
      <c r="L49" s="18"/>
      <c r="M49" s="33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</row>
    <row r="50" spans="1:45" x14ac:dyDescent="0.25">
      <c r="M50" s="33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</row>
    <row r="51" spans="1:45" ht="14.4" thickBot="1" x14ac:dyDescent="0.3">
      <c r="A51" s="18"/>
      <c r="B51" s="18"/>
      <c r="C51" s="117"/>
      <c r="D51" s="117"/>
      <c r="E51" s="127"/>
      <c r="F51" s="112"/>
      <c r="G51" s="112"/>
      <c r="H51" s="112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</row>
    <row r="52" spans="1:45" x14ac:dyDescent="0.25">
      <c r="A52" s="26" t="s">
        <v>0</v>
      </c>
      <c r="B52" s="26" t="s">
        <v>37</v>
      </c>
      <c r="C52" s="26" t="s">
        <v>13</v>
      </c>
      <c r="D52" s="26" t="s">
        <v>14</v>
      </c>
      <c r="E52" s="26" t="s">
        <v>22</v>
      </c>
      <c r="F52" s="26" t="s">
        <v>22</v>
      </c>
      <c r="G52" s="26" t="s">
        <v>14</v>
      </c>
      <c r="H52" s="26"/>
      <c r="I52" s="26" t="s">
        <v>18</v>
      </c>
      <c r="J52" s="27" t="s">
        <v>5</v>
      </c>
      <c r="K52" s="26" t="s">
        <v>14</v>
      </c>
      <c r="L52" s="30" t="s">
        <v>16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</row>
    <row r="53" spans="1:45" ht="13.8" thickBot="1" x14ac:dyDescent="0.3">
      <c r="A53" s="28"/>
      <c r="B53" s="28"/>
      <c r="C53" s="28" t="s">
        <v>18</v>
      </c>
      <c r="D53" s="28" t="s">
        <v>15</v>
      </c>
      <c r="E53" s="28" t="s">
        <v>24</v>
      </c>
      <c r="F53" s="28" t="s">
        <v>23</v>
      </c>
      <c r="G53" s="28" t="s">
        <v>17</v>
      </c>
      <c r="H53" s="28"/>
      <c r="I53" s="28" t="s">
        <v>19</v>
      </c>
      <c r="J53" s="29" t="s">
        <v>20</v>
      </c>
      <c r="K53" s="28" t="s">
        <v>21</v>
      </c>
      <c r="L53" s="28" t="s">
        <v>21</v>
      </c>
      <c r="M53" s="1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</row>
    <row r="54" spans="1:45" ht="13.8" x14ac:dyDescent="0.25">
      <c r="A54" s="54">
        <v>2001</v>
      </c>
      <c r="B54" s="55" t="s">
        <v>11</v>
      </c>
      <c r="C54" s="103"/>
      <c r="D54" s="104"/>
      <c r="E54" s="56">
        <v>9652668</v>
      </c>
      <c r="F54" s="107">
        <v>17301396</v>
      </c>
      <c r="G54" s="57"/>
      <c r="H54" s="129"/>
      <c r="I54" s="58"/>
      <c r="J54" s="59">
        <v>90088</v>
      </c>
      <c r="K54" s="60"/>
      <c r="L54" s="61">
        <f>E54/J54</f>
        <v>107.14710061273422</v>
      </c>
      <c r="M54" s="17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</row>
    <row r="55" spans="1:45" ht="13.8" x14ac:dyDescent="0.25">
      <c r="A55" s="62">
        <v>2001</v>
      </c>
      <c r="B55" s="63" t="s">
        <v>12</v>
      </c>
      <c r="C55" s="105"/>
      <c r="D55" s="106"/>
      <c r="E55" s="65">
        <v>14641356</v>
      </c>
      <c r="F55" s="109">
        <v>6125364</v>
      </c>
      <c r="G55" s="67"/>
      <c r="H55" s="130"/>
      <c r="I55" s="68"/>
      <c r="J55" s="69">
        <v>113690</v>
      </c>
      <c r="K55" s="70"/>
      <c r="L55" s="71">
        <f t="shared" ref="L55:L70" si="0">E55/J55</f>
        <v>128.78314715454306</v>
      </c>
      <c r="M55" s="17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</row>
    <row r="56" spans="1:45" ht="13.8" x14ac:dyDescent="0.25">
      <c r="A56" s="62">
        <v>2001</v>
      </c>
      <c r="B56" s="72" t="s">
        <v>35</v>
      </c>
      <c r="C56" s="105"/>
      <c r="D56" s="106"/>
      <c r="E56" s="65">
        <v>14051724</v>
      </c>
      <c r="F56" s="109">
        <v>16665228</v>
      </c>
      <c r="G56" s="67"/>
      <c r="H56" s="130"/>
      <c r="I56" s="68"/>
      <c r="J56" s="69">
        <v>70483</v>
      </c>
      <c r="K56" s="70"/>
      <c r="L56" s="71">
        <f t="shared" si="0"/>
        <v>199.36330746421123</v>
      </c>
      <c r="M56" s="17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</row>
    <row r="57" spans="1:45" ht="13.8" x14ac:dyDescent="0.25">
      <c r="A57" s="62">
        <v>2001</v>
      </c>
      <c r="B57" s="72" t="s">
        <v>3</v>
      </c>
      <c r="C57" s="105"/>
      <c r="D57" s="106"/>
      <c r="E57" s="65">
        <v>19538760</v>
      </c>
      <c r="F57" s="68">
        <v>19648812</v>
      </c>
      <c r="G57" s="67"/>
      <c r="H57" s="130"/>
      <c r="I57" s="68"/>
      <c r="J57" s="69">
        <v>149997</v>
      </c>
      <c r="K57" s="70"/>
      <c r="L57" s="71">
        <f t="shared" si="0"/>
        <v>130.26100522010441</v>
      </c>
      <c r="M57" s="17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</row>
    <row r="58" spans="1:45" ht="13.8" x14ac:dyDescent="0.25">
      <c r="A58" s="73">
        <v>2001</v>
      </c>
      <c r="B58" s="72" t="s">
        <v>2</v>
      </c>
      <c r="C58" s="105"/>
      <c r="D58" s="106"/>
      <c r="E58" s="74">
        <v>16937628</v>
      </c>
      <c r="F58" s="76">
        <v>18325272</v>
      </c>
      <c r="G58" s="75"/>
      <c r="H58" s="131"/>
      <c r="I58" s="76"/>
      <c r="J58" s="69">
        <v>131585</v>
      </c>
      <c r="K58" s="70"/>
      <c r="L58" s="71">
        <f t="shared" si="0"/>
        <v>128.72005167762282</v>
      </c>
      <c r="M58" s="17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</row>
    <row r="59" spans="1:45" ht="13.8" x14ac:dyDescent="0.25">
      <c r="A59" s="62">
        <v>2001</v>
      </c>
      <c r="B59" s="72" t="s">
        <v>1</v>
      </c>
      <c r="C59" s="105"/>
      <c r="D59" s="106"/>
      <c r="E59" s="65">
        <v>17910024</v>
      </c>
      <c r="F59" s="68">
        <v>18160764</v>
      </c>
      <c r="G59" s="67"/>
      <c r="H59" s="130"/>
      <c r="I59" s="68"/>
      <c r="J59" s="69">
        <v>169369</v>
      </c>
      <c r="K59" s="70"/>
      <c r="L59" s="71">
        <f t="shared" si="0"/>
        <v>105.74558508345683</v>
      </c>
      <c r="M59" s="17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</row>
    <row r="60" spans="1:45" ht="13.8" x14ac:dyDescent="0.25">
      <c r="A60" s="77">
        <v>2001</v>
      </c>
      <c r="B60" s="72" t="s">
        <v>4</v>
      </c>
      <c r="C60" s="105"/>
      <c r="D60" s="106"/>
      <c r="E60" s="65">
        <v>17885844</v>
      </c>
      <c r="F60" s="68">
        <v>20071788</v>
      </c>
      <c r="G60" s="67"/>
      <c r="H60" s="130"/>
      <c r="I60" s="68"/>
      <c r="J60" s="69">
        <v>125506</v>
      </c>
      <c r="K60" s="70"/>
      <c r="L60" s="71">
        <f t="shared" si="0"/>
        <v>142.50987203799022</v>
      </c>
      <c r="M60" s="17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</row>
    <row r="61" spans="1:45" ht="13.8" x14ac:dyDescent="0.25">
      <c r="A61" s="62">
        <v>2001</v>
      </c>
      <c r="B61" s="72" t="s">
        <v>6</v>
      </c>
      <c r="C61" s="105"/>
      <c r="D61" s="106"/>
      <c r="E61" s="65">
        <v>19609332</v>
      </c>
      <c r="F61" s="68">
        <v>19221024</v>
      </c>
      <c r="G61" s="67"/>
      <c r="H61" s="130"/>
      <c r="I61" s="68"/>
      <c r="J61" s="69">
        <v>140401</v>
      </c>
      <c r="K61" s="70"/>
      <c r="L61" s="71">
        <f t="shared" si="0"/>
        <v>139.66661206116765</v>
      </c>
      <c r="M61" s="17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</row>
    <row r="62" spans="1:45" ht="13.8" x14ac:dyDescent="0.25">
      <c r="A62" s="62">
        <v>2001</v>
      </c>
      <c r="B62" s="72" t="s">
        <v>7</v>
      </c>
      <c r="C62" s="105"/>
      <c r="D62" s="106"/>
      <c r="E62" s="65">
        <v>17064564</v>
      </c>
      <c r="F62" s="68">
        <v>18910824</v>
      </c>
      <c r="G62" s="67"/>
      <c r="H62" s="130"/>
      <c r="I62" s="68"/>
      <c r="J62" s="69">
        <v>162227</v>
      </c>
      <c r="K62" s="70"/>
      <c r="L62" s="71">
        <f t="shared" si="0"/>
        <v>105.18941976366449</v>
      </c>
      <c r="M62" s="17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</row>
    <row r="63" spans="1:45" ht="14.4" thickBot="1" x14ac:dyDescent="0.3">
      <c r="A63" s="62">
        <v>2001</v>
      </c>
      <c r="B63" s="72" t="s">
        <v>8</v>
      </c>
      <c r="C63" s="105"/>
      <c r="D63" s="106"/>
      <c r="E63" s="65">
        <v>16726452</v>
      </c>
      <c r="F63" s="68">
        <v>19546584</v>
      </c>
      <c r="G63" s="67"/>
      <c r="H63" s="130"/>
      <c r="I63" s="68"/>
      <c r="J63" s="69">
        <v>115694</v>
      </c>
      <c r="K63" s="70"/>
      <c r="L63" s="71">
        <f t="shared" si="0"/>
        <v>144.57493041990077</v>
      </c>
      <c r="M63" s="17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</row>
    <row r="64" spans="1:45" ht="13.8" x14ac:dyDescent="0.25">
      <c r="A64" s="62"/>
      <c r="B64" s="72"/>
      <c r="C64" s="105"/>
      <c r="D64" s="106"/>
      <c r="E64" s="65"/>
      <c r="F64" s="26" t="s">
        <v>22</v>
      </c>
      <c r="G64" s="67"/>
      <c r="H64" s="130"/>
      <c r="I64" s="68"/>
      <c r="J64" s="69"/>
      <c r="K64" s="70"/>
      <c r="L64" s="71"/>
      <c r="M64" s="17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</row>
    <row r="65" spans="1:45" ht="14.4" thickBot="1" x14ac:dyDescent="0.3">
      <c r="A65" s="62"/>
      <c r="B65" s="72"/>
      <c r="C65" s="105"/>
      <c r="D65" s="106"/>
      <c r="E65" s="65"/>
      <c r="F65" s="28" t="s">
        <v>15</v>
      </c>
      <c r="G65" s="67"/>
      <c r="H65" s="130"/>
      <c r="I65" s="68"/>
      <c r="J65" s="69"/>
      <c r="K65" s="70"/>
      <c r="L65" s="71"/>
      <c r="M65" s="17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</row>
    <row r="66" spans="1:45" ht="13.8" x14ac:dyDescent="0.25">
      <c r="A66" s="62">
        <v>2001</v>
      </c>
      <c r="B66" s="72" t="s">
        <v>9</v>
      </c>
      <c r="C66" s="64">
        <f>21535000-1340000</f>
        <v>20195000</v>
      </c>
      <c r="D66" s="78">
        <f>G66/C66</f>
        <v>4.3110423372121814E-2</v>
      </c>
      <c r="E66" s="65">
        <v>18024144</v>
      </c>
      <c r="F66" s="66">
        <f>G66/E66</f>
        <v>4.8302709965033566E-2</v>
      </c>
      <c r="G66" s="67">
        <v>870615</v>
      </c>
      <c r="H66" s="130"/>
      <c r="I66" s="68">
        <v>19630848</v>
      </c>
      <c r="J66" s="69">
        <v>133588</v>
      </c>
      <c r="K66" s="70">
        <f>C66/J66</f>
        <v>151.17375812198699</v>
      </c>
      <c r="L66" s="71">
        <f t="shared" si="0"/>
        <v>134.92337635116925</v>
      </c>
      <c r="M66" s="17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</row>
    <row r="67" spans="1:45" ht="13.8" x14ac:dyDescent="0.25">
      <c r="A67" s="62">
        <v>2001</v>
      </c>
      <c r="B67" s="72" t="s">
        <v>10</v>
      </c>
      <c r="C67" s="64">
        <f>16517000-2843000</f>
        <v>13674000</v>
      </c>
      <c r="D67" s="78">
        <f>G67/C67</f>
        <v>4.6533328214129005E-2</v>
      </c>
      <c r="E67" s="65">
        <v>10501488</v>
      </c>
      <c r="F67" s="79">
        <f>G67/E67</f>
        <v>6.059110194669555E-2</v>
      </c>
      <c r="G67" s="67">
        <v>636296.73</v>
      </c>
      <c r="H67" s="132"/>
      <c r="I67" s="65">
        <v>16393956</v>
      </c>
      <c r="J67" s="69">
        <v>99309</v>
      </c>
      <c r="K67" s="70">
        <f>C67/J67</f>
        <v>137.69144790502372</v>
      </c>
      <c r="L67" s="71">
        <f t="shared" si="0"/>
        <v>105.74558197142252</v>
      </c>
      <c r="M67" s="17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</row>
    <row r="68" spans="1:45" ht="13.8" x14ac:dyDescent="0.25">
      <c r="A68" s="37"/>
      <c r="B68" s="49"/>
      <c r="C68" s="51"/>
      <c r="D68" s="52"/>
      <c r="E68" s="52"/>
      <c r="F68" s="32"/>
      <c r="G68" s="5"/>
      <c r="H68" s="112"/>
      <c r="I68" s="39"/>
      <c r="J68" s="52"/>
      <c r="K68" s="53"/>
      <c r="L68" s="38"/>
      <c r="M68" s="25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</row>
    <row r="69" spans="1:45" ht="13.8" x14ac:dyDescent="0.25">
      <c r="A69" s="37"/>
      <c r="B69" s="49"/>
      <c r="C69" s="3"/>
      <c r="D69" s="16"/>
      <c r="E69" s="16"/>
      <c r="F69" s="32"/>
      <c r="G69" s="5"/>
      <c r="H69" s="5"/>
      <c r="I69" s="31"/>
      <c r="J69" s="31"/>
      <c r="K69" s="31"/>
      <c r="L69" s="38"/>
      <c r="M69" s="33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</row>
    <row r="70" spans="1:45" ht="13.8" x14ac:dyDescent="0.25">
      <c r="A70" s="100">
        <v>2002</v>
      </c>
      <c r="B70" s="72" t="s">
        <v>11</v>
      </c>
      <c r="C70" s="108">
        <v>16281000</v>
      </c>
      <c r="D70" s="78">
        <f>G70/C70</f>
        <v>4.3240152324795778E-2</v>
      </c>
      <c r="E70" s="65">
        <v>4847292</v>
      </c>
      <c r="F70" s="80">
        <f>G70/E70</f>
        <v>0.14523427101152561</v>
      </c>
      <c r="G70" s="67">
        <v>703992.92</v>
      </c>
      <c r="H70" s="67"/>
      <c r="I70" s="64">
        <v>9652668</v>
      </c>
      <c r="J70" s="69">
        <v>38055</v>
      </c>
      <c r="K70" s="70">
        <f>C70/J70</f>
        <v>427.8281434765471</v>
      </c>
      <c r="L70" s="71">
        <f t="shared" si="0"/>
        <v>127.37595585337012</v>
      </c>
      <c r="M70" s="34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</row>
    <row r="71" spans="1:45" ht="13.8" hidden="1" x14ac:dyDescent="0.25">
      <c r="A71" s="100">
        <v>2002</v>
      </c>
      <c r="B71" s="63" t="s">
        <v>12</v>
      </c>
      <c r="C71" s="108">
        <v>6705000</v>
      </c>
      <c r="D71" s="78">
        <f>G71/C71</f>
        <v>4.324309619686801E-2</v>
      </c>
      <c r="E71" s="65">
        <v>15726720</v>
      </c>
      <c r="F71" s="80">
        <f>G71/E71</f>
        <v>1.8436454645342451E-2</v>
      </c>
      <c r="G71" s="67">
        <v>289944.96000000002</v>
      </c>
      <c r="H71" s="132"/>
      <c r="I71" s="65">
        <v>14641356</v>
      </c>
      <c r="J71" s="69">
        <v>141080</v>
      </c>
      <c r="K71" s="70">
        <f>C71/J71</f>
        <v>47.526226254607316</v>
      </c>
      <c r="L71" s="71">
        <f>E71/J71</f>
        <v>111.47377374539269</v>
      </c>
      <c r="M71" s="33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</row>
    <row r="72" spans="1:45" ht="13.8" x14ac:dyDescent="0.25">
      <c r="A72" s="100">
        <v>2002</v>
      </c>
      <c r="B72" s="72" t="s">
        <v>35</v>
      </c>
      <c r="C72" s="109">
        <v>16905000</v>
      </c>
      <c r="D72" s="78">
        <f>G72/C72</f>
        <v>4.3239804199940848E-2</v>
      </c>
      <c r="E72" s="65">
        <v>16966704</v>
      </c>
      <c r="F72" s="80">
        <f>G72/E72</f>
        <v>4.3082550977490974E-2</v>
      </c>
      <c r="G72" s="67">
        <v>730968.89</v>
      </c>
      <c r="H72" s="132"/>
      <c r="I72" s="65">
        <v>14051724</v>
      </c>
      <c r="J72" s="69">
        <v>145502</v>
      </c>
      <c r="K72" s="70">
        <f>C72/J72</f>
        <v>116.18396997979409</v>
      </c>
      <c r="L72" s="82"/>
      <c r="M72" s="33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</row>
    <row r="73" spans="1:45" ht="13.8" hidden="1" x14ac:dyDescent="0.25">
      <c r="A73" s="101">
        <v>2002</v>
      </c>
      <c r="B73" s="72" t="s">
        <v>36</v>
      </c>
      <c r="C73" s="109">
        <v>16294000</v>
      </c>
      <c r="D73" s="78">
        <f>G73/C73</f>
        <v>4.3239290536393762E-2</v>
      </c>
      <c r="E73" s="65"/>
      <c r="F73" s="80"/>
      <c r="G73" s="67">
        <v>704541</v>
      </c>
      <c r="H73" s="132"/>
      <c r="I73" s="65">
        <v>19538760</v>
      </c>
      <c r="J73" s="85"/>
      <c r="K73" s="81"/>
      <c r="L73" s="82"/>
      <c r="M73" s="33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</row>
    <row r="74" spans="1:45" ht="13.8" x14ac:dyDescent="0.25">
      <c r="A74" s="101">
        <v>2002</v>
      </c>
      <c r="B74" s="72" t="s">
        <v>2</v>
      </c>
      <c r="C74" s="83"/>
      <c r="D74" s="84"/>
      <c r="E74" s="86"/>
      <c r="F74" s="87"/>
      <c r="G74" s="88"/>
      <c r="H74" s="133"/>
      <c r="I74" s="74">
        <v>16937628</v>
      </c>
      <c r="J74" s="89"/>
      <c r="K74" s="81"/>
      <c r="L74" s="90"/>
      <c r="M74" s="33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</row>
    <row r="75" spans="1:45" ht="13.8" x14ac:dyDescent="0.25">
      <c r="A75" s="100">
        <v>2002</v>
      </c>
      <c r="B75" s="72" t="s">
        <v>1</v>
      </c>
      <c r="C75" s="83"/>
      <c r="D75" s="84"/>
      <c r="E75" s="65"/>
      <c r="F75" s="80"/>
      <c r="G75" s="67"/>
      <c r="H75" s="132"/>
      <c r="I75" s="65">
        <v>17910024</v>
      </c>
      <c r="J75" s="91"/>
      <c r="K75" s="81"/>
      <c r="L75" s="90"/>
      <c r="M75" s="33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</row>
    <row r="76" spans="1:45" ht="13.8" x14ac:dyDescent="0.25">
      <c r="A76" s="102">
        <v>2002</v>
      </c>
      <c r="B76" s="63" t="s">
        <v>4</v>
      </c>
      <c r="C76" s="92"/>
      <c r="D76" s="93"/>
      <c r="E76" s="94"/>
      <c r="F76" s="95"/>
      <c r="G76" s="95"/>
      <c r="H76" s="134"/>
      <c r="I76" s="65">
        <v>17885844</v>
      </c>
      <c r="J76" s="96"/>
      <c r="K76" s="96"/>
      <c r="L76" s="90"/>
      <c r="M76" s="33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</row>
    <row r="77" spans="1:45" ht="13.8" x14ac:dyDescent="0.25">
      <c r="A77" s="100">
        <v>2002</v>
      </c>
      <c r="B77" s="72" t="s">
        <v>6</v>
      </c>
      <c r="C77" s="83"/>
      <c r="D77" s="84"/>
      <c r="E77" s="65"/>
      <c r="F77" s="67"/>
      <c r="G77" s="67"/>
      <c r="H77" s="132"/>
      <c r="I77" s="65">
        <v>19609332</v>
      </c>
      <c r="J77" s="96"/>
      <c r="K77" s="81"/>
      <c r="L77" s="90"/>
      <c r="M77" s="33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</row>
    <row r="78" spans="1:45" ht="13.8" x14ac:dyDescent="0.25">
      <c r="A78" s="100">
        <v>2002</v>
      </c>
      <c r="B78" s="72" t="s">
        <v>7</v>
      </c>
      <c r="C78" s="83"/>
      <c r="D78" s="84"/>
      <c r="E78" s="65"/>
      <c r="F78" s="67"/>
      <c r="G78" s="67"/>
      <c r="H78" s="132"/>
      <c r="I78" s="65">
        <v>17064564</v>
      </c>
      <c r="J78" s="91"/>
      <c r="K78" s="81"/>
      <c r="L78" s="90"/>
      <c r="M78" s="33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</row>
    <row r="79" spans="1:45" ht="13.8" x14ac:dyDescent="0.25">
      <c r="A79" s="100">
        <v>2002</v>
      </c>
      <c r="B79" s="72" t="s">
        <v>8</v>
      </c>
      <c r="C79" s="83"/>
      <c r="D79" s="84"/>
      <c r="E79" s="65"/>
      <c r="F79" s="67"/>
      <c r="G79" s="67"/>
      <c r="H79" s="132"/>
      <c r="I79" s="65">
        <v>16726452</v>
      </c>
      <c r="J79" s="96"/>
      <c r="K79" s="96"/>
      <c r="L79" s="90"/>
      <c r="M79" s="35"/>
      <c r="N79" s="15">
        <f>L79-M79</f>
        <v>0</v>
      </c>
      <c r="AA79" s="120"/>
      <c r="AB79" s="120"/>
      <c r="AC79" s="120"/>
      <c r="AD79" s="120"/>
      <c r="AE79" s="120"/>
      <c r="AF79" s="120"/>
      <c r="AG79" s="120"/>
      <c r="AH79" s="120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</row>
    <row r="80" spans="1:45" ht="13.8" x14ac:dyDescent="0.25">
      <c r="A80" s="100">
        <v>2002</v>
      </c>
      <c r="B80" s="72" t="s">
        <v>9</v>
      </c>
      <c r="C80" s="83"/>
      <c r="D80" s="84"/>
      <c r="E80" s="65"/>
      <c r="F80" s="67"/>
      <c r="G80" s="67"/>
      <c r="H80" s="67"/>
      <c r="I80" s="64"/>
      <c r="J80" s="96"/>
      <c r="K80" s="81"/>
      <c r="L80" s="90"/>
      <c r="M80" s="35"/>
      <c r="N80" s="15">
        <f>L80-M80</f>
        <v>0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</row>
    <row r="81" spans="1:45" ht="13.8" x14ac:dyDescent="0.25">
      <c r="A81" s="100">
        <v>2002</v>
      </c>
      <c r="B81" s="72" t="s">
        <v>10</v>
      </c>
      <c r="C81" s="83"/>
      <c r="D81" s="84"/>
      <c r="E81" s="65"/>
      <c r="F81" s="99"/>
      <c r="G81" s="99"/>
      <c r="H81" s="99"/>
      <c r="I81" s="64"/>
      <c r="J81" s="96"/>
      <c r="K81" s="81"/>
      <c r="L81" s="90"/>
      <c r="M81" s="33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</row>
    <row r="82" spans="1:45" ht="13.8" x14ac:dyDescent="0.25">
      <c r="A82" s="37"/>
      <c r="B82" s="49"/>
      <c r="C82" s="24"/>
      <c r="D82" s="7"/>
      <c r="E82" s="16"/>
      <c r="F82" s="5"/>
      <c r="G82" s="5"/>
      <c r="H82" s="5"/>
      <c r="I82" s="3"/>
      <c r="J82" s="96"/>
      <c r="K82" s="81"/>
      <c r="L82" s="97"/>
      <c r="M82" s="33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</row>
    <row r="83" spans="1:45" ht="13.8" x14ac:dyDescent="0.25">
      <c r="A83" s="37"/>
      <c r="B83" s="49"/>
      <c r="C83" s="24"/>
      <c r="D83" s="7"/>
      <c r="E83" s="16"/>
      <c r="F83" s="5"/>
      <c r="G83" s="5"/>
      <c r="H83" s="5"/>
      <c r="I83" s="3"/>
      <c r="J83" s="96"/>
      <c r="K83" s="98"/>
      <c r="L83" s="97"/>
      <c r="M83" s="16"/>
      <c r="N83" s="2"/>
      <c r="O83" s="4"/>
      <c r="P83" s="12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</row>
    <row r="84" spans="1:45" ht="13.8" x14ac:dyDescent="0.25">
      <c r="A84" s="37"/>
      <c r="B84" s="49"/>
      <c r="C84" s="24"/>
      <c r="D84" s="7"/>
      <c r="E84" s="16"/>
      <c r="F84" s="5"/>
      <c r="G84" s="5"/>
      <c r="H84" s="5"/>
      <c r="I84" s="3"/>
      <c r="J84" s="96"/>
      <c r="K84" s="98"/>
      <c r="L84" s="90"/>
      <c r="M84" s="36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</row>
    <row r="85" spans="1:45" ht="14.4" thickBot="1" x14ac:dyDescent="0.3">
      <c r="A85" s="40"/>
      <c r="B85" s="50"/>
      <c r="C85" s="41"/>
      <c r="D85" s="42"/>
      <c r="E85" s="43"/>
      <c r="F85" s="44"/>
      <c r="G85" s="44"/>
      <c r="H85" s="44"/>
      <c r="I85" s="45"/>
      <c r="J85" s="46"/>
      <c r="K85" s="47"/>
      <c r="L85" s="48"/>
      <c r="M85" s="33"/>
      <c r="N85" s="13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</row>
    <row r="86" spans="1:45" x14ac:dyDescent="0.25">
      <c r="A86" s="23"/>
      <c r="B86" s="23"/>
      <c r="C86" s="23"/>
      <c r="D86" s="23"/>
      <c r="E86" s="23"/>
      <c r="F86" s="23"/>
      <c r="G86" s="23"/>
      <c r="H86" s="23"/>
      <c r="I86" s="18"/>
      <c r="J86" s="18"/>
      <c r="K86" s="18"/>
      <c r="L86" s="121"/>
      <c r="M86" s="121"/>
      <c r="N86" s="121"/>
      <c r="O86" s="121"/>
      <c r="P86" s="121"/>
      <c r="Q86" s="121"/>
      <c r="R86" s="121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</row>
    <row r="87" spans="1:45" ht="13.8" thickBot="1" x14ac:dyDescent="0.3">
      <c r="A87" s="23"/>
      <c r="B87" s="23"/>
      <c r="C87" s="23"/>
      <c r="D87" s="23"/>
      <c r="E87" s="23"/>
      <c r="F87" s="23"/>
      <c r="G87" s="23"/>
      <c r="H87" s="23"/>
      <c r="I87" s="18"/>
      <c r="J87" s="18"/>
      <c r="K87" s="18"/>
      <c r="L87" s="10"/>
      <c r="M87" s="10"/>
      <c r="N87" s="10"/>
      <c r="O87" s="10"/>
      <c r="P87" s="10"/>
      <c r="Q87" s="10"/>
      <c r="R87" s="10"/>
      <c r="S87" s="10"/>
      <c r="T87" s="120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</row>
    <row r="122" spans="1:45" x14ac:dyDescent="0.25">
      <c r="A122" s="123"/>
      <c r="B122" s="123"/>
      <c r="C122" s="123"/>
      <c r="D122" s="123"/>
      <c r="E122" s="123"/>
      <c r="F122" s="123"/>
      <c r="G122" s="123"/>
      <c r="H122" s="123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ht="13.8" thickBot="1" x14ac:dyDescent="0.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1"/>
      <c r="M123" s="11"/>
      <c r="N123" s="11"/>
      <c r="O123" s="11"/>
      <c r="P123" s="11"/>
      <c r="Q123" s="11"/>
      <c r="R123" s="11"/>
      <c r="S123" s="11"/>
      <c r="T123" s="120"/>
      <c r="U123" s="120"/>
      <c r="V123" s="120"/>
      <c r="W123" s="120"/>
      <c r="X123" s="120"/>
      <c r="Y123" s="120"/>
      <c r="Z123" s="120"/>
      <c r="AA123" s="120"/>
      <c r="AB123" s="120"/>
      <c r="AC123" s="120"/>
      <c r="AD123" s="120"/>
      <c r="AE123" s="120"/>
      <c r="AF123" s="120"/>
      <c r="AG123" s="120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</row>
    <row r="124" spans="1:45" ht="13.8" thickTop="1" x14ac:dyDescent="0.25">
      <c r="A124" s="110"/>
      <c r="B124" s="118"/>
      <c r="C124" s="118"/>
      <c r="D124" s="118"/>
      <c r="E124" s="122"/>
      <c r="F124" s="119"/>
      <c r="G124" s="119"/>
      <c r="H124" s="119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25">
      <c r="A125" s="18"/>
      <c r="B125" s="18"/>
      <c r="C125" s="18"/>
      <c r="D125" s="18"/>
      <c r="E125" s="18"/>
      <c r="F125" s="119"/>
      <c r="G125" s="119"/>
      <c r="H125" s="119"/>
      <c r="I125" s="18"/>
      <c r="J125" s="18"/>
      <c r="K125" s="18"/>
      <c r="L125" s="124"/>
      <c r="M125" s="124"/>
      <c r="N125" s="124"/>
      <c r="O125" s="124"/>
      <c r="P125" s="124"/>
      <c r="Q125" s="124"/>
      <c r="R125" s="124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25">
      <c r="A126" s="18"/>
      <c r="B126" s="18"/>
      <c r="C126" s="18"/>
      <c r="D126" s="18"/>
      <c r="E126" s="11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25">
      <c r="A127" s="110"/>
      <c r="B127" s="118"/>
      <c r="C127" s="118"/>
      <c r="D127" s="118"/>
      <c r="E127" s="125"/>
      <c r="F127" s="119"/>
      <c r="G127" s="119"/>
      <c r="H127" s="119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25">
      <c r="A128" s="18"/>
      <c r="B128" s="18"/>
      <c r="C128" s="18"/>
      <c r="D128" s="18"/>
      <c r="E128" s="8"/>
      <c r="F128" s="119"/>
      <c r="G128" s="119"/>
      <c r="H128" s="119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25">
      <c r="A129" s="18"/>
      <c r="B129" s="18"/>
      <c r="C129" s="18"/>
      <c r="D129" s="18"/>
      <c r="E129" s="8"/>
      <c r="F129" s="119"/>
      <c r="G129" s="119"/>
      <c r="H129" s="119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</row>
    <row r="130" spans="1:45" x14ac:dyDescent="0.25">
      <c r="A130" s="18"/>
      <c r="B130" s="118"/>
      <c r="C130" s="118"/>
      <c r="D130" s="118"/>
      <c r="E130" s="9"/>
      <c r="F130" s="119"/>
      <c r="G130" s="119"/>
      <c r="H130" s="119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</row>
    <row r="131" spans="1:45" x14ac:dyDescent="0.25">
      <c r="A131" s="18"/>
      <c r="B131" s="18"/>
      <c r="C131" s="18"/>
      <c r="D131" s="18"/>
      <c r="E131" s="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</row>
    <row r="132" spans="1:45" x14ac:dyDescent="0.2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</row>
    <row r="133" spans="1:4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</row>
    <row r="134" spans="1:4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</row>
    <row r="135" spans="1:4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</row>
    <row r="136" spans="1:4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</row>
    <row r="137" spans="1:4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</row>
    <row r="138" spans="1:4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</row>
    <row r="139" spans="1:4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</row>
    <row r="140" spans="1:4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</row>
    <row r="141" spans="1:4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</row>
    <row r="142" spans="1:4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</row>
    <row r="143" spans="1:4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</row>
    <row r="144" spans="1:4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</row>
    <row r="145" spans="1:4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</row>
    <row r="146" spans="1:4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</row>
    <row r="147" spans="1:4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</row>
    <row r="148" spans="1:4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</row>
    <row r="149" spans="1:4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</row>
    <row r="150" spans="1:4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</row>
    <row r="151" spans="1:4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</row>
    <row r="152" spans="1:4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</row>
    <row r="153" spans="1:4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</row>
    <row r="154" spans="1:4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</row>
    <row r="155" spans="1:4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</row>
    <row r="156" spans="1:4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</row>
    <row r="157" spans="1:45" x14ac:dyDescent="0.25">
      <c r="A157" s="111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</row>
    <row r="158" spans="1:45" x14ac:dyDescent="0.25">
      <c r="A158" s="111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</row>
    <row r="159" spans="1:4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</row>
    <row r="160" spans="1:4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</row>
    <row r="161" spans="1:4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</row>
    <row r="162" spans="1:4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</row>
    <row r="163" spans="1:4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</row>
    <row r="164" spans="1:4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</row>
    <row r="165" spans="1:4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</row>
    <row r="166" spans="1:4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</row>
    <row r="167" spans="1:4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</row>
    <row r="168" spans="1:4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</row>
    <row r="169" spans="1:4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</row>
    <row r="170" spans="1:4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</row>
    <row r="171" spans="1:4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</row>
    <row r="172" spans="1:4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</row>
    <row r="173" spans="1:4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</row>
    <row r="174" spans="1:4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</row>
    <row r="175" spans="1:4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</row>
    <row r="176" spans="1:4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</row>
    <row r="177" spans="1:4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</row>
    <row r="178" spans="1:4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</row>
    <row r="179" spans="1:4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</row>
    <row r="180" spans="1:4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</row>
    <row r="181" spans="1:4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</row>
    <row r="182" spans="1:4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</row>
    <row r="183" spans="1:4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</row>
    <row r="184" spans="1:4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</row>
    <row r="185" spans="1:4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</row>
    <row r="186" spans="1:4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</row>
    <row r="187" spans="1:4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</row>
    <row r="188" spans="1:4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</row>
    <row r="189" spans="1:4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</row>
    <row r="190" spans="1:4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</row>
    <row r="191" spans="1:4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</row>
    <row r="192" spans="1:4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</row>
    <row r="193" spans="1:4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</row>
    <row r="194" spans="1:4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</row>
    <row r="195" spans="1:4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</row>
    <row r="196" spans="1:4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</row>
    <row r="197" spans="1:4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</row>
    <row r="198" spans="1:4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</row>
    <row r="199" spans="1:4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</row>
    <row r="200" spans="1:4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</row>
    <row r="201" spans="1:4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</row>
    <row r="202" spans="1:4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</row>
    <row r="203" spans="1:4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</row>
    <row r="204" spans="1:4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</row>
    <row r="205" spans="1:4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</row>
    <row r="206" spans="1:4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</row>
    <row r="207" spans="1:4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</row>
    <row r="208" spans="1:4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</row>
    <row r="209" spans="1:4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</row>
    <row r="210" spans="1:4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</row>
    <row r="211" spans="1:4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</row>
    <row r="212" spans="1:4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</row>
    <row r="213" spans="1:4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</row>
    <row r="215" spans="1:4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</row>
    <row r="216" spans="1:4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</row>
    <row r="217" spans="1:4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</row>
    <row r="218" spans="1:4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</row>
    <row r="219" spans="1:4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</row>
    <row r="220" spans="1:4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</row>
    <row r="221" spans="1:4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</row>
    <row r="222" spans="1:4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</row>
    <row r="223" spans="1:4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</row>
    <row r="224" spans="1:4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</row>
  </sheetData>
  <mergeCells count="1">
    <mergeCell ref="D10:F10"/>
  </mergeCells>
  <phoneticPr fontId="0" type="noConversion"/>
  <printOptions horizontalCentered="1" verticalCentered="1"/>
  <pageMargins left="0.5" right="0.5" top="1.52" bottom="1" header="0.5" footer="0.5"/>
  <pageSetup scale="87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2" manualBreakCount="2">
    <brk id="23" max="11" man="1"/>
    <brk id="49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Spreadsheet</vt:lpstr>
      <vt:lpstr>Graph</vt:lpstr>
      <vt:lpstr>Sheet3</vt:lpstr>
      <vt:lpstr>Spreadsheet!Print_Area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Havlíček Jan</cp:lastModifiedBy>
  <cp:lastPrinted>2002-05-03T17:30:05Z</cp:lastPrinted>
  <dcterms:created xsi:type="dcterms:W3CDTF">1999-08-11T21:59:55Z</dcterms:created>
  <dcterms:modified xsi:type="dcterms:W3CDTF">2023-09-10T14:53:40Z</dcterms:modified>
</cp:coreProperties>
</file>