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72" yWindow="120" windowWidth="10236" windowHeight="7272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5" sheetId="64396" r:id="rId5"/>
    <sheet name="day 6" sheetId="28" r:id="rId6"/>
    <sheet name="day 7" sheetId="32936" r:id="rId7"/>
    <sheet name="day 8" sheetId="1162" r:id="rId8"/>
    <sheet name="day 9" sheetId="24384" r:id="rId9"/>
  </sheets>
  <calcPr calcId="92512"/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<sst xmlns="http://schemas.openxmlformats.org/spreadsheetml/2006/main" count="339" uniqueCount="93">
  <si>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</si>
  <si>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</si>
  <si>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</si>
  <si>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</si>
  <si>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</si>
  <si>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</si>
  <si>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</si>
  <si>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</si>
  <si>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</si>
  <si>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</si>
  <si>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</si>
  <si>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</si>
  <si>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</si>
  <si>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</si>
  <si>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</si>
  <si>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</si>
  <si>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</si>
  <si>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</si>
  <si>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</si>
  <si>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</si>
  <si>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</si>
  <si>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</si>
  <si>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</si>
  <si>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</si>
  <si>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</si>
  <si>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</si>
  <si>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</si>
  <si>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</si>
  <si>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</si>
  <si>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</si>
  <si>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</si>
  <si>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</si>
  <si>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</si>
  <si>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</si>
  <si>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</si>
  <si>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</si>
  <si>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</si>
  <si>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</si>
  <si>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</si>
  <si>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</si>
  <si>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</si>
  <si>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</si>
  <si>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</si>
  <si>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</si>
  <si>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</si>
  <si>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</si>
  <si>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</si>
  <si>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</si>
  <si>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</si>
  <si>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</si>
  <si>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</si>
  <si>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</si>
  <si>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</si>
  <si>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</si>
  <si>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</si>
  <si>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</si>
  <si>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</si>
  <si>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</si>
  <si>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</si>
  <si>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</si>
  <si>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</si>
  <si>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</si>
  <si>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</si>
  <si>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</si>
  <si>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</si>
  <si>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</si>
  <si>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</si>
  <si>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</si>
  <si>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</si>
  <si>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</si>
  <si>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</si>
  <si>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</si>
  <si>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</si>
  <si>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</si>
  <si>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</si>
  <si>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</si>
  <si>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</si>
  <si>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</si>
  <si>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</si>
  <si>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</si>
  <si>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</si>
  <si>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</si>
  <si>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</si>
  <si>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</si>
  <si>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Total</t>
  </si>
  <si>
    <t>Mon</t>
  </si>
  <si>
    <t>Tue</t>
  </si>
  <si>
    <t>Wed</t>
  </si>
  <si>
    <t>Thu</t>
  </si>
  <si>
    <t>Fri</t>
  </si>
  <si>
    <t>Sat</t>
  </si>
  <si>
    <t>Sun</t>
  </si>
  <si>
    <t>Off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</si>
</sst>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9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9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190500</xdr:colOff>
      <xdr:row>1</xdr:row>
      <xdr:rowOff>99060</xdr:rowOff>
    </xdr:from>
    <xdr:to>
      <xdr:col>2</xdr:col>
      <xdr:colOff>541020</xdr:colOff>
      <xdr:row>5</xdr:row>
      <xdr:rowOff>167640</xdr:rowOff>
    </xdr:to>
    <xdr:pic>
      <xdr:nvPicPr>
        <xdr:cNvPr id="109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44980" y="373380"/>
          <a:ext cx="1059180" cy="944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>
        <v>37355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 t="str">
        <f>VLOOKUP(WEEKDAY(A3),AD104:AE110,2)</f>
        <v>Tuesday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5.8" thickBot="1" x14ac:dyDescent="0.4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 t="s">
        <v>19</v>
      </c>
      <c r="C8" s="23" t="s">
        <v>20</v>
      </c>
      <c r="D8" s="24">
        <f t="shared" ref="D8:D50" si="0">SUM(E8:AB8)</f>
        <v>26.431486781739324</v>
      </c>
      <c r="E8" s="336">
        <v>0.94348063490857914</v>
      </c>
      <c r="F8" s="337">
        <v>0.92873688386200659</v>
      </c>
      <c r="G8" s="337">
        <v>0.91629526039291898</v>
      </c>
      <c r="H8" s="337">
        <v>0.90985241115833038</v>
      </c>
      <c r="I8" s="337">
        <v>0.92184531272578618</v>
      </c>
      <c r="J8" s="338">
        <v>0.97198235837172053</v>
      </c>
      <c r="K8" s="339">
        <v>1.0533046598527567</v>
      </c>
      <c r="L8" s="337">
        <v>1.120173065360063</v>
      </c>
      <c r="M8" s="337">
        <v>1.1831815458246069</v>
      </c>
      <c r="N8" s="337">
        <v>1.2187179545456721</v>
      </c>
      <c r="O8" s="337">
        <v>1.2465682865059262</v>
      </c>
      <c r="P8" s="337">
        <v>1.2522372185597028</v>
      </c>
      <c r="Q8" s="337">
        <v>1.245684842043925</v>
      </c>
      <c r="R8" s="337">
        <v>1.2531575424365946</v>
      </c>
      <c r="S8" s="337">
        <v>1.2452455022672244</v>
      </c>
      <c r="T8" s="337">
        <v>1.2230336715659531</v>
      </c>
      <c r="U8" s="337">
        <v>1.1913997188174827</v>
      </c>
      <c r="V8" s="337">
        <v>1.1488244320580649</v>
      </c>
      <c r="W8" s="337">
        <v>1.1186968217901221</v>
      </c>
      <c r="X8" s="337">
        <v>1.1097612690615395</v>
      </c>
      <c r="Y8" s="337">
        <v>1.1124205619390342</v>
      </c>
      <c r="Z8" s="340">
        <v>1.0874736784176962</v>
      </c>
      <c r="AA8" s="336">
        <v>1.0355009600316067</v>
      </c>
      <c r="AB8" s="338">
        <v>0.99391218924200953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475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 t="s">
        <v>22</v>
      </c>
      <c r="C9" s="30" t="s">
        <v>20</v>
      </c>
      <c r="D9" s="31">
        <f t="shared" si="0"/>
        <v>873.88316915570465</v>
      </c>
      <c r="E9" s="342">
        <v>29.126134079637843</v>
      </c>
      <c r="F9" s="343">
        <v>28.547912108047772</v>
      </c>
      <c r="G9" s="343">
        <v>28.047165063705627</v>
      </c>
      <c r="H9" s="343">
        <v>27.851987350202457</v>
      </c>
      <c r="I9" s="343">
        <v>28.499740155382348</v>
      </c>
      <c r="J9" s="344">
        <v>30.580916527374406</v>
      </c>
      <c r="K9" s="345">
        <v>34.133400514120126</v>
      </c>
      <c r="L9" s="343">
        <v>37.619570242801629</v>
      </c>
      <c r="M9" s="343">
        <v>40.423003829266698</v>
      </c>
      <c r="N9" s="343">
        <v>42.164462187751781</v>
      </c>
      <c r="O9" s="343">
        <v>43.354779026977965</v>
      </c>
      <c r="P9" s="343">
        <v>43.691127669761357</v>
      </c>
      <c r="Q9" s="343">
        <v>43.81033741103937</v>
      </c>
      <c r="R9" s="343">
        <v>44.154093239412333</v>
      </c>
      <c r="S9" s="343">
        <v>43.959335374940544</v>
      </c>
      <c r="T9" s="343">
        <v>42.998539488636695</v>
      </c>
      <c r="U9" s="343">
        <v>41.636341167903005</v>
      </c>
      <c r="V9" s="343">
        <v>39.458962258882693</v>
      </c>
      <c r="W9" s="343">
        <v>36.814159836363018</v>
      </c>
      <c r="X9" s="343">
        <v>35.567430954154695</v>
      </c>
      <c r="Y9" s="343">
        <v>35.042352237084231</v>
      </c>
      <c r="Z9" s="346">
        <v>33.710680794251417</v>
      </c>
      <c r="AA9" s="342">
        <v>32.02167269294214</v>
      </c>
      <c r="AB9" s="344">
        <v>30.669064945064548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475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 t="s">
        <v>24</v>
      </c>
      <c r="C10" s="348" t="s">
        <v>20</v>
      </c>
      <c r="D10" s="36">
        <f t="shared" si="0"/>
        <v>6744.8395910716008</v>
      </c>
      <c r="E10" s="349">
        <v>233.80036763826502</v>
      </c>
      <c r="F10" s="350">
        <v>230.15266420557793</v>
      </c>
      <c r="G10" s="350">
        <v>227.15031231440895</v>
      </c>
      <c r="H10" s="350">
        <v>224.84567083993471</v>
      </c>
      <c r="I10" s="350">
        <v>228.07305050609995</v>
      </c>
      <c r="J10" s="351">
        <v>241.37187097678952</v>
      </c>
      <c r="K10" s="352">
        <v>264.41018772284906</v>
      </c>
      <c r="L10" s="350">
        <v>287.61584128765588</v>
      </c>
      <c r="M10" s="350">
        <v>308.08301384843202</v>
      </c>
      <c r="N10" s="350">
        <v>319.85799380386845</v>
      </c>
      <c r="O10" s="350">
        <v>328.84877308747463</v>
      </c>
      <c r="P10" s="350">
        <v>329.75598788905569</v>
      </c>
      <c r="Q10" s="350">
        <v>327.91507219550141</v>
      </c>
      <c r="R10" s="350">
        <v>331.13647083246434</v>
      </c>
      <c r="S10" s="350">
        <v>329.01635007510822</v>
      </c>
      <c r="T10" s="350">
        <v>321.32890376510085</v>
      </c>
      <c r="U10" s="350">
        <v>310.16093092078279</v>
      </c>
      <c r="V10" s="350">
        <v>295.77622872934938</v>
      </c>
      <c r="W10" s="350">
        <v>282.78793891500572</v>
      </c>
      <c r="X10" s="350">
        <v>278.00324456292566</v>
      </c>
      <c r="Y10" s="350">
        <v>277.32293952750268</v>
      </c>
      <c r="Z10" s="353">
        <v>268.6318449241798</v>
      </c>
      <c r="AA10" s="349">
        <v>254.4363940365231</v>
      </c>
      <c r="AB10" s="351">
        <v>244.35753846674581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475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 t="s">
        <v>27</v>
      </c>
      <c r="B11" s="38" t="s">
        <v>19</v>
      </c>
      <c r="C11" s="38" t="s">
        <v>28</v>
      </c>
      <c r="D11" s="89">
        <f t="shared" si="0"/>
        <v>57.873479964072722</v>
      </c>
      <c r="E11" s="355">
        <v>1.9995320689303622</v>
      </c>
      <c r="F11" s="356">
        <v>1.9761706836178716</v>
      </c>
      <c r="G11" s="356">
        <v>1.9711077517435356</v>
      </c>
      <c r="H11" s="356">
        <v>1.970253293848349</v>
      </c>
      <c r="I11" s="356">
        <v>2.0065311084696873</v>
      </c>
      <c r="J11" s="357">
        <v>2.1123101878622617</v>
      </c>
      <c r="K11" s="358">
        <v>2.2973738135468675</v>
      </c>
      <c r="L11" s="356">
        <v>2.4302143773298854</v>
      </c>
      <c r="M11" s="356">
        <v>2.5869281921236493</v>
      </c>
      <c r="N11" s="356">
        <v>2.6568360873669188</v>
      </c>
      <c r="O11" s="356">
        <v>2.6868932604689313</v>
      </c>
      <c r="P11" s="356">
        <v>2.7121604589180608</v>
      </c>
      <c r="Q11" s="356">
        <v>2.7089636129003916</v>
      </c>
      <c r="R11" s="356">
        <v>2.7210280774493576</v>
      </c>
      <c r="S11" s="356">
        <v>2.7080159351302853</v>
      </c>
      <c r="T11" s="356">
        <v>2.6714261355389768</v>
      </c>
      <c r="U11" s="356">
        <v>2.6321954491269088</v>
      </c>
      <c r="V11" s="356">
        <v>2.5729951979349805</v>
      </c>
      <c r="W11" s="356">
        <v>2.5348672550501128</v>
      </c>
      <c r="X11" s="356">
        <v>2.5072016075676316</v>
      </c>
      <c r="Y11" s="356">
        <v>2.5364500288855671</v>
      </c>
      <c r="Z11" s="359">
        <v>2.4526704573973501</v>
      </c>
      <c r="AA11" s="355">
        <v>2.2805699590121051</v>
      </c>
      <c r="AB11" s="357">
        <v>2.1407849638526661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475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 t="s">
        <v>22</v>
      </c>
      <c r="C12" s="40" t="s">
        <v>28</v>
      </c>
      <c r="D12" s="361">
        <f t="shared" si="0"/>
        <v>183.96046044169336</v>
      </c>
      <c r="E12" s="362">
        <v>6.0164956996832659</v>
      </c>
      <c r="F12" s="363">
        <v>5.8997423653581276</v>
      </c>
      <c r="G12" s="363">
        <v>5.8211213964935107</v>
      </c>
      <c r="H12" s="363">
        <v>5.7953332860916031</v>
      </c>
      <c r="I12" s="363">
        <v>5.9388922828918016</v>
      </c>
      <c r="J12" s="364">
        <v>6.3753890861655389</v>
      </c>
      <c r="K12" s="365">
        <v>7.1418727915179705</v>
      </c>
      <c r="L12" s="363">
        <v>7.8907715881037097</v>
      </c>
      <c r="M12" s="363">
        <v>8.5466750308214259</v>
      </c>
      <c r="N12" s="363">
        <v>8.9136601983953412</v>
      </c>
      <c r="O12" s="363">
        <v>9.1341845729490458</v>
      </c>
      <c r="P12" s="363">
        <v>9.2253661863092731</v>
      </c>
      <c r="Q12" s="363">
        <v>9.2347878846458826</v>
      </c>
      <c r="R12" s="363">
        <v>9.3094289292322596</v>
      </c>
      <c r="S12" s="363">
        <v>9.25983619841276</v>
      </c>
      <c r="T12" s="363">
        <v>9.0721503076661811</v>
      </c>
      <c r="U12" s="363">
        <v>8.8033054888116187</v>
      </c>
      <c r="V12" s="363">
        <v>8.352279844243899</v>
      </c>
      <c r="W12" s="363">
        <v>7.8316316675119708</v>
      </c>
      <c r="X12" s="363">
        <v>7.5681944131291674</v>
      </c>
      <c r="Y12" s="363">
        <v>7.5032565654860051</v>
      </c>
      <c r="Z12" s="366">
        <v>7.1911994381019042</v>
      </c>
      <c r="AA12" s="362">
        <v>6.7435521226083885</v>
      </c>
      <c r="AB12" s="364">
        <v>6.391333097062752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475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 t="s">
        <v>24</v>
      </c>
      <c r="C13" s="42" t="s">
        <v>28</v>
      </c>
      <c r="D13" s="43">
        <f t="shared" si="0"/>
        <v>2360.5570245650333</v>
      </c>
      <c r="E13" s="367">
        <v>84.011062254748893</v>
      </c>
      <c r="F13" s="368">
        <v>83.016068783553138</v>
      </c>
      <c r="G13" s="368">
        <v>82.406747966807544</v>
      </c>
      <c r="H13" s="368">
        <v>81.671354830229745</v>
      </c>
      <c r="I13" s="368">
        <v>82.727121955080179</v>
      </c>
      <c r="J13" s="369">
        <v>86.955152086825677</v>
      </c>
      <c r="K13" s="370">
        <v>94.312477888772548</v>
      </c>
      <c r="L13" s="368">
        <v>100.51889879088384</v>
      </c>
      <c r="M13" s="368">
        <v>106.09276033868895</v>
      </c>
      <c r="N13" s="368">
        <v>108.91000586421291</v>
      </c>
      <c r="O13" s="368">
        <v>110.71112288159321</v>
      </c>
      <c r="P13" s="368">
        <v>111.07832017052088</v>
      </c>
      <c r="Q13" s="368">
        <v>111.22511481523179</v>
      </c>
      <c r="R13" s="368">
        <v>111.99224382959979</v>
      </c>
      <c r="S13" s="368">
        <v>111.41339274315956</v>
      </c>
      <c r="T13" s="368">
        <v>109.3139770211457</v>
      </c>
      <c r="U13" s="368">
        <v>106.28106287518332</v>
      </c>
      <c r="V13" s="368">
        <v>102.98507970632798</v>
      </c>
      <c r="W13" s="368">
        <v>100.42058725990582</v>
      </c>
      <c r="X13" s="368">
        <v>99.056276646369966</v>
      </c>
      <c r="Y13" s="368">
        <v>99.218263638731372</v>
      </c>
      <c r="Z13" s="371">
        <v>96.554734271941101</v>
      </c>
      <c r="AA13" s="367">
        <v>91.649107863913542</v>
      </c>
      <c r="AB13" s="369">
        <v>88.036090081605266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475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2602.3909649707994</v>
      </c>
      <c r="E14" s="90">
        <f t="shared" ref="E14:AB14" si="1">SUM(E11:E13)</f>
        <v>92.027090023362518</v>
      </c>
      <c r="F14" s="164">
        <f t="shared" si="1"/>
        <v>90.89198183252914</v>
      </c>
      <c r="G14" s="164">
        <f t="shared" si="1"/>
        <v>90.198977115044585</v>
      </c>
      <c r="H14" s="164">
        <f t="shared" si="1"/>
        <v>89.436941410169695</v>
      </c>
      <c r="I14" s="164">
        <f t="shared" si="1"/>
        <v>90.672545346441666</v>
      </c>
      <c r="J14" s="166">
        <f t="shared" si="1"/>
        <v>95.442851360853481</v>
      </c>
      <c r="K14" s="48">
        <f t="shared" si="1"/>
        <v>103.75172449383739</v>
      </c>
      <c r="L14" s="164">
        <f t="shared" si="1"/>
        <v>110.83988475631743</v>
      </c>
      <c r="M14" s="164">
        <f t="shared" si="1"/>
        <v>117.22636356163402</v>
      </c>
      <c r="N14" s="164">
        <f t="shared" si="1"/>
        <v>120.48050214997517</v>
      </c>
      <c r="O14" s="164">
        <f t="shared" si="1"/>
        <v>122.53220071501119</v>
      </c>
      <c r="P14" s="164">
        <f t="shared" si="1"/>
        <v>123.01584681574822</v>
      </c>
      <c r="Q14" s="164">
        <f t="shared" si="1"/>
        <v>123.16886631277806</v>
      </c>
      <c r="R14" s="164">
        <f t="shared" si="1"/>
        <v>124.0227008362814</v>
      </c>
      <c r="S14" s="164">
        <f t="shared" si="1"/>
        <v>123.38124487670261</v>
      </c>
      <c r="T14" s="164">
        <f t="shared" si="1"/>
        <v>121.05755346435086</v>
      </c>
      <c r="U14" s="164">
        <f t="shared" si="1"/>
        <v>117.71656381312185</v>
      </c>
      <c r="V14" s="164">
        <f t="shared" si="1"/>
        <v>113.91035474850686</v>
      </c>
      <c r="W14" s="164">
        <f t="shared" si="1"/>
        <v>110.7870861824679</v>
      </c>
      <c r="X14" s="164">
        <f t="shared" si="1"/>
        <v>109.13167266706677</v>
      </c>
      <c r="Y14" s="164">
        <f t="shared" si="1"/>
        <v>109.25797023310295</v>
      </c>
      <c r="Z14" s="165">
        <f t="shared" si="1"/>
        <v>106.19860416744035</v>
      </c>
      <c r="AA14" s="90">
        <f t="shared" si="1"/>
        <v>100.67322994553403</v>
      </c>
      <c r="AB14" s="166">
        <f t="shared" si="1"/>
        <v>96.568208142520689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661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7645.1542470090453</v>
      </c>
      <c r="E15" s="90">
        <f t="shared" ref="E15:AB15" si="2">SUM(E8:E10)</f>
        <v>263.86998235281146</v>
      </c>
      <c r="F15" s="164">
        <f t="shared" si="2"/>
        <v>259.6293131974877</v>
      </c>
      <c r="G15" s="164">
        <f t="shared" si="2"/>
        <v>256.1137726385075</v>
      </c>
      <c r="H15" s="164">
        <f t="shared" si="2"/>
        <v>253.6075106012955</v>
      </c>
      <c r="I15" s="164">
        <f t="shared" si="2"/>
        <v>257.49463597420811</v>
      </c>
      <c r="J15" s="166">
        <f t="shared" si="2"/>
        <v>272.92476986253564</v>
      </c>
      <c r="K15" s="48">
        <f t="shared" si="2"/>
        <v>299.59689289682194</v>
      </c>
      <c r="L15" s="164">
        <f t="shared" si="2"/>
        <v>326.35558459581756</v>
      </c>
      <c r="M15" s="164">
        <f t="shared" si="2"/>
        <v>349.6891992235233</v>
      </c>
      <c r="N15" s="164">
        <f t="shared" si="2"/>
        <v>363.24117394616593</v>
      </c>
      <c r="O15" s="164">
        <f t="shared" si="2"/>
        <v>373.4501204009585</v>
      </c>
      <c r="P15" s="164">
        <f t="shared" si="2"/>
        <v>374.69935277737676</v>
      </c>
      <c r="Q15" s="164">
        <f t="shared" si="2"/>
        <v>372.97109444858472</v>
      </c>
      <c r="R15" s="164">
        <f t="shared" si="2"/>
        <v>376.54372161431326</v>
      </c>
      <c r="S15" s="164">
        <f t="shared" si="2"/>
        <v>374.220930952316</v>
      </c>
      <c r="T15" s="164">
        <f t="shared" si="2"/>
        <v>365.55047692530349</v>
      </c>
      <c r="U15" s="164">
        <f t="shared" si="2"/>
        <v>352.98867180750329</v>
      </c>
      <c r="V15" s="164">
        <f t="shared" si="2"/>
        <v>336.38401542029015</v>
      </c>
      <c r="W15" s="164">
        <f t="shared" si="2"/>
        <v>320.72079557315885</v>
      </c>
      <c r="X15" s="164">
        <f t="shared" si="2"/>
        <v>314.68043678614191</v>
      </c>
      <c r="Y15" s="164">
        <f t="shared" si="2"/>
        <v>313.47771232652593</v>
      </c>
      <c r="Z15" s="165">
        <f t="shared" si="2"/>
        <v>303.42999939684893</v>
      </c>
      <c r="AA15" s="90">
        <f t="shared" si="2"/>
        <v>287.49356768949684</v>
      </c>
      <c r="AB15" s="166">
        <f t="shared" si="2"/>
        <v>276.02051560105235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661</v>
      </c>
      <c r="BA15" s="536"/>
      <c r="BB15" s="536"/>
      <c r="BC15" s="536"/>
      <c r="BD15" s="483"/>
    </row>
    <row r="16" spans="1:116" ht="14.4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10247.545211979845</v>
      </c>
      <c r="E16" s="167">
        <f t="shared" ref="E16:AB16" si="3">E14+E15</f>
        <v>355.89707237617398</v>
      </c>
      <c r="F16" s="168">
        <f t="shared" si="3"/>
        <v>350.52129503001686</v>
      </c>
      <c r="G16" s="168">
        <f t="shared" si="3"/>
        <v>346.31274975355211</v>
      </c>
      <c r="H16" s="168">
        <f t="shared" si="3"/>
        <v>343.04445201146518</v>
      </c>
      <c r="I16" s="168">
        <f t="shared" si="3"/>
        <v>348.16718132064977</v>
      </c>
      <c r="J16" s="170">
        <f t="shared" si="3"/>
        <v>368.36762122338911</v>
      </c>
      <c r="K16" s="203">
        <f t="shared" si="3"/>
        <v>403.34861739065934</v>
      </c>
      <c r="L16" s="200">
        <f t="shared" si="3"/>
        <v>437.19546935213498</v>
      </c>
      <c r="M16" s="200">
        <f t="shared" si="3"/>
        <v>466.91556278515731</v>
      </c>
      <c r="N16" s="200">
        <f t="shared" si="3"/>
        <v>483.7216760961411</v>
      </c>
      <c r="O16" s="200">
        <f t="shared" si="3"/>
        <v>495.98232111596968</v>
      </c>
      <c r="P16" s="200">
        <f t="shared" si="3"/>
        <v>497.71519959312496</v>
      </c>
      <c r="Q16" s="200">
        <f t="shared" si="3"/>
        <v>496.13996076136277</v>
      </c>
      <c r="R16" s="200">
        <f t="shared" si="3"/>
        <v>500.56642245059464</v>
      </c>
      <c r="S16" s="200">
        <f t="shared" si="3"/>
        <v>497.60217582901862</v>
      </c>
      <c r="T16" s="200">
        <f t="shared" si="3"/>
        <v>486.60803038965435</v>
      </c>
      <c r="U16" s="200">
        <f t="shared" si="3"/>
        <v>470.70523562062516</v>
      </c>
      <c r="V16" s="200">
        <f t="shared" si="3"/>
        <v>450.294370168797</v>
      </c>
      <c r="W16" s="200">
        <f t="shared" si="3"/>
        <v>431.50788175562673</v>
      </c>
      <c r="X16" s="200">
        <f t="shared" si="3"/>
        <v>423.81210945320868</v>
      </c>
      <c r="Y16" s="200">
        <f t="shared" si="3"/>
        <v>422.73568255962891</v>
      </c>
      <c r="Z16" s="201">
        <f t="shared" si="3"/>
        <v>409.62860356428928</v>
      </c>
      <c r="AA16" s="199">
        <f t="shared" si="3"/>
        <v>388.16679763503089</v>
      </c>
      <c r="AB16" s="202">
        <f t="shared" si="3"/>
        <v>372.58872374357304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661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 t="s">
        <v>26</v>
      </c>
      <c r="C17" s="465" t="s">
        <v>33</v>
      </c>
      <c r="D17" s="515">
        <f t="shared" si="0"/>
        <v>14352</v>
      </c>
      <c r="E17" s="467">
        <v>474</v>
      </c>
      <c r="F17" s="468">
        <v>474</v>
      </c>
      <c r="G17" s="468">
        <v>474</v>
      </c>
      <c r="H17" s="468">
        <v>474</v>
      </c>
      <c r="I17" s="468">
        <v>474</v>
      </c>
      <c r="J17" s="471">
        <v>474</v>
      </c>
      <c r="K17" s="373">
        <v>660</v>
      </c>
      <c r="L17" s="374">
        <v>660</v>
      </c>
      <c r="M17" s="374">
        <v>660</v>
      </c>
      <c r="N17" s="374">
        <v>660</v>
      </c>
      <c r="O17" s="374">
        <v>660</v>
      </c>
      <c r="P17" s="374">
        <v>660</v>
      </c>
      <c r="Q17" s="374">
        <v>660</v>
      </c>
      <c r="R17" s="374">
        <v>660</v>
      </c>
      <c r="S17" s="374">
        <v>660</v>
      </c>
      <c r="T17" s="374">
        <v>660</v>
      </c>
      <c r="U17" s="374">
        <v>660</v>
      </c>
      <c r="V17" s="374">
        <v>660</v>
      </c>
      <c r="W17" s="374">
        <v>660</v>
      </c>
      <c r="X17" s="374">
        <v>660</v>
      </c>
      <c r="Y17" s="374">
        <v>660</v>
      </c>
      <c r="Z17" s="375">
        <v>660</v>
      </c>
      <c r="AA17" s="373">
        <v>474</v>
      </c>
      <c r="AB17" s="375">
        <v>474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661</v>
      </c>
      <c r="AK17" s="538">
        <f>$E11</f>
        <v>1.9995320689303622</v>
      </c>
      <c r="AL17" s="538">
        <f>$F11</f>
        <v>1.9761706836178716</v>
      </c>
      <c r="AM17" s="538">
        <f>$G11</f>
        <v>1.9711077517435356</v>
      </c>
      <c r="AN17" s="538">
        <f>$H11</f>
        <v>1.970253293848349</v>
      </c>
      <c r="AO17" s="538"/>
      <c r="AP17" s="538">
        <f>$E12</f>
        <v>6.0164956996832659</v>
      </c>
      <c r="AQ17" s="538">
        <f>$F12</f>
        <v>5.8997423653581276</v>
      </c>
      <c r="AR17" s="538">
        <f>$G12</f>
        <v>5.8211213964935107</v>
      </c>
      <c r="AS17" s="538">
        <f>$H12</f>
        <v>5.7953332860916031</v>
      </c>
      <c r="AT17" s="538"/>
      <c r="AU17" s="538">
        <f>$E13</f>
        <v>84.011062254748893</v>
      </c>
      <c r="AV17" s="538">
        <f>$F13</f>
        <v>83.016068783553138</v>
      </c>
      <c r="AW17" s="538">
        <f>$G13</f>
        <v>82.406747966807544</v>
      </c>
      <c r="AX17" s="538">
        <f>$H13</f>
        <v>81.671354830229745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661</v>
      </c>
      <c r="AK18" s="538">
        <f>$I11</f>
        <v>2.0065311084696873</v>
      </c>
      <c r="AL18" s="538">
        <f>$J11</f>
        <v>2.1123101878622617</v>
      </c>
      <c r="AM18" s="538">
        <f>$K11</f>
        <v>2.2973738135468675</v>
      </c>
      <c r="AN18" s="538">
        <f>$L11</f>
        <v>2.4302143773298854</v>
      </c>
      <c r="AO18" s="538"/>
      <c r="AP18" s="538">
        <f>$I12</f>
        <v>5.9388922828918016</v>
      </c>
      <c r="AQ18" s="538">
        <f>$J12</f>
        <v>6.3753890861655389</v>
      </c>
      <c r="AR18" s="538">
        <f>$K12</f>
        <v>7.1418727915179705</v>
      </c>
      <c r="AS18" s="538">
        <f>$L12</f>
        <v>7.8907715881037097</v>
      </c>
      <c r="AT18" s="538"/>
      <c r="AU18" s="539">
        <f>$I13</f>
        <v>82.727121955080179</v>
      </c>
      <c r="AV18" s="539">
        <f>$J13</f>
        <v>86.955152086825677</v>
      </c>
      <c r="AW18" s="539">
        <f>$K13</f>
        <v>94.312477888772548</v>
      </c>
      <c r="AX18" s="539">
        <f>$L13</f>
        <v>100.51889879088384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661</v>
      </c>
      <c r="AK19" s="538">
        <f>$M11</f>
        <v>2.5869281921236493</v>
      </c>
      <c r="AL19" s="538">
        <f>$N11</f>
        <v>2.6568360873669188</v>
      </c>
      <c r="AM19" s="538">
        <f>$O11</f>
        <v>2.6868932604689313</v>
      </c>
      <c r="AN19" s="538">
        <f>$P11</f>
        <v>2.7121604589180608</v>
      </c>
      <c r="AO19" s="538"/>
      <c r="AP19" s="538">
        <f>$M12</f>
        <v>8.5466750308214259</v>
      </c>
      <c r="AQ19" s="538">
        <f>$N12</f>
        <v>8.9136601983953412</v>
      </c>
      <c r="AR19" s="538">
        <f>$O12</f>
        <v>9.1341845729490458</v>
      </c>
      <c r="AS19" s="538">
        <f>$P12</f>
        <v>9.2253661863092731</v>
      </c>
      <c r="AT19" s="538"/>
      <c r="AU19" s="538">
        <f>$M13</f>
        <v>106.09276033868895</v>
      </c>
      <c r="AV19" s="538">
        <f>$N13</f>
        <v>108.91000586421291</v>
      </c>
      <c r="AW19" s="538">
        <f>$O13</f>
        <v>110.71112288159321</v>
      </c>
      <c r="AX19" s="538">
        <f>$P13</f>
        <v>111.07832017052088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661</v>
      </c>
      <c r="AK20" s="538">
        <f>$Q11</f>
        <v>2.7089636129003916</v>
      </c>
      <c r="AL20" s="538">
        <f>$R11</f>
        <v>2.7210280774493576</v>
      </c>
      <c r="AM20" s="538">
        <f>$S11</f>
        <v>2.7080159351302853</v>
      </c>
      <c r="AN20" s="538">
        <f>$T11</f>
        <v>2.6714261355389768</v>
      </c>
      <c r="AO20" s="538"/>
      <c r="AP20" s="538">
        <f>$Q12</f>
        <v>9.2347878846458826</v>
      </c>
      <c r="AQ20" s="538">
        <f>$R12</f>
        <v>9.3094289292322596</v>
      </c>
      <c r="AR20" s="538">
        <f>$S12</f>
        <v>9.25983619841276</v>
      </c>
      <c r="AS20" s="538">
        <f>$T12</f>
        <v>9.0721503076661811</v>
      </c>
      <c r="AT20" s="538"/>
      <c r="AU20" s="538">
        <f>$Q13</f>
        <v>111.22511481523179</v>
      </c>
      <c r="AV20" s="538">
        <f>$R13</f>
        <v>111.99224382959979</v>
      </c>
      <c r="AW20" s="538">
        <f>$S13</f>
        <v>111.41339274315956</v>
      </c>
      <c r="AX20" s="538">
        <f>$T13</f>
        <v>109.3139770211457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661</v>
      </c>
      <c r="AK21" s="538">
        <f>$U11</f>
        <v>2.6321954491269088</v>
      </c>
      <c r="AL21" s="538">
        <f>$V11</f>
        <v>2.5729951979349805</v>
      </c>
      <c r="AM21" s="538">
        <f>$W11</f>
        <v>2.5348672550501128</v>
      </c>
      <c r="AN21" s="538">
        <f>$X11</f>
        <v>2.5072016075676316</v>
      </c>
      <c r="AO21" s="538"/>
      <c r="AP21" s="538">
        <f>$U12</f>
        <v>8.8033054888116187</v>
      </c>
      <c r="AQ21" s="538">
        <f>$V12</f>
        <v>8.352279844243899</v>
      </c>
      <c r="AR21" s="538">
        <f>$W12</f>
        <v>7.8316316675119708</v>
      </c>
      <c r="AS21" s="538">
        <f>$X12</f>
        <v>7.5681944131291674</v>
      </c>
      <c r="AT21" s="538"/>
      <c r="AU21" s="538">
        <f>$U13</f>
        <v>106.28106287518332</v>
      </c>
      <c r="AV21" s="538">
        <f>$V13</f>
        <v>102.98507970632798</v>
      </c>
      <c r="AW21" s="538">
        <f>$W13</f>
        <v>100.42058725990582</v>
      </c>
      <c r="AX21" s="538">
        <f>$X13</f>
        <v>99.056276646369966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661</v>
      </c>
      <c r="AK22" s="538">
        <f>$Y11</f>
        <v>2.5364500288855671</v>
      </c>
      <c r="AL22" s="538">
        <f>$Z11</f>
        <v>2.4526704573973501</v>
      </c>
      <c r="AM22" s="538">
        <f>$AA11</f>
        <v>2.2805699590121051</v>
      </c>
      <c r="AN22" s="540">
        <f>$AB11</f>
        <v>2.1407849638526661</v>
      </c>
      <c r="AO22" s="538"/>
      <c r="AP22" s="538">
        <f>$Y12</f>
        <v>7.5032565654860051</v>
      </c>
      <c r="AQ22" s="538">
        <f>$Z12</f>
        <v>7.1911994381019042</v>
      </c>
      <c r="AR22" s="538">
        <f>$AA12</f>
        <v>6.7435521226083885</v>
      </c>
      <c r="AS22" s="540">
        <f>$AB12</f>
        <v>6.391333097062752</v>
      </c>
      <c r="AT22" s="538"/>
      <c r="AU22" s="538">
        <f>$Y13</f>
        <v>99.218263638731372</v>
      </c>
      <c r="AV22" s="538">
        <f>$Z13</f>
        <v>96.554734271941101</v>
      </c>
      <c r="AW22" s="538">
        <f>$AA13</f>
        <v>91.649107863913542</v>
      </c>
      <c r="AX22" s="540">
        <f>$AB13</f>
        <v>88.036090081605266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661</v>
      </c>
      <c r="AK23" s="538"/>
      <c r="AL23" s="538"/>
      <c r="AM23" s="538"/>
      <c r="AN23" s="318">
        <f>SUM(AK17:AN22)</f>
        <v>57.873479964072722</v>
      </c>
      <c r="AO23" s="538"/>
      <c r="AP23" s="538"/>
      <c r="AQ23" s="538"/>
      <c r="AR23" s="538"/>
      <c r="AS23" s="318">
        <f>SUM(AP17:AS22)</f>
        <v>183.96046044169336</v>
      </c>
      <c r="AT23" s="538"/>
      <c r="AU23" s="538"/>
      <c r="AV23" s="538"/>
      <c r="AW23" s="538"/>
      <c r="AX23" s="318">
        <f>SUM(AU17:AX22)</f>
        <v>2360.5570245650333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661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661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661</v>
      </c>
      <c r="AK26" s="321">
        <f>AI8</f>
        <v>475</v>
      </c>
      <c r="AL26" s="321">
        <f>AI9</f>
        <v>475</v>
      </c>
      <c r="AM26" s="321">
        <f>AI10</f>
        <v>475</v>
      </c>
      <c r="AN26" s="321">
        <f>AI11</f>
        <v>475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661</v>
      </c>
      <c r="AK27" s="321">
        <f>AI12</f>
        <v>475</v>
      </c>
      <c r="AL27" s="321">
        <f>AI13</f>
        <v>475</v>
      </c>
      <c r="AM27" s="321">
        <f>AI14</f>
        <v>661</v>
      </c>
      <c r="AN27" s="321">
        <f>AI15</f>
        <v>661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661</v>
      </c>
      <c r="AK28" s="321">
        <f>AI16</f>
        <v>661</v>
      </c>
      <c r="AL28" s="321">
        <f>AI17</f>
        <v>661</v>
      </c>
      <c r="AM28" s="321">
        <f>AI18</f>
        <v>661</v>
      </c>
      <c r="AN28" s="321">
        <f>AI19</f>
        <v>661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661</v>
      </c>
      <c r="AK29" s="321">
        <f>AI20</f>
        <v>661</v>
      </c>
      <c r="AL29" s="321">
        <f>AI21</f>
        <v>661</v>
      </c>
      <c r="AM29" s="321">
        <f>AI22</f>
        <v>661</v>
      </c>
      <c r="AN29" s="321">
        <f>AI23</f>
        <v>661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475</v>
      </c>
      <c r="AK30" s="321">
        <f>AI24</f>
        <v>661</v>
      </c>
      <c r="AL30" s="321">
        <f>AI25</f>
        <v>661</v>
      </c>
      <c r="AM30" s="321">
        <f>AI26</f>
        <v>661</v>
      </c>
      <c r="AN30" s="321">
        <f>AI27</f>
        <v>661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475</v>
      </c>
      <c r="AK31" s="321">
        <f>AI28</f>
        <v>661</v>
      </c>
      <c r="AL31" s="321">
        <f>AI29</f>
        <v>661</v>
      </c>
      <c r="AM31" s="321">
        <f>AI30</f>
        <v>475</v>
      </c>
      <c r="AN31" s="544">
        <f>AI31</f>
        <v>475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14376</v>
      </c>
      <c r="BD32" s="483"/>
    </row>
    <row r="33" spans="1:67" ht="13.8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6.2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4128.4547880201553</v>
      </c>
      <c r="E52" s="431">
        <f t="shared" si="4"/>
        <v>119.10292762382602</v>
      </c>
      <c r="F52" s="432">
        <f t="shared" si="4"/>
        <v>124.47870496998314</v>
      </c>
      <c r="G52" s="432">
        <f t="shared" si="4"/>
        <v>128.68725024644789</v>
      </c>
      <c r="H52" s="432">
        <f t="shared" si="4"/>
        <v>131.95554798853482</v>
      </c>
      <c r="I52" s="432">
        <f t="shared" si="4"/>
        <v>126.83281867935023</v>
      </c>
      <c r="J52" s="433">
        <f t="shared" si="4"/>
        <v>106.63237877661089</v>
      </c>
      <c r="K52" s="434">
        <f t="shared" si="4"/>
        <v>257.65138260934066</v>
      </c>
      <c r="L52" s="432">
        <f t="shared" si="4"/>
        <v>223.80453064786502</v>
      </c>
      <c r="M52" s="432">
        <f t="shared" si="4"/>
        <v>194.08443721484269</v>
      </c>
      <c r="N52" s="432">
        <f t="shared" si="4"/>
        <v>177.2783239038589</v>
      </c>
      <c r="O52" s="432">
        <f t="shared" si="4"/>
        <v>165.01767888403032</v>
      </c>
      <c r="P52" s="432">
        <f t="shared" si="4"/>
        <v>163.28480040687504</v>
      </c>
      <c r="Q52" s="432">
        <f t="shared" si="4"/>
        <v>164.86003923863723</v>
      </c>
      <c r="R52" s="432">
        <f t="shared" si="4"/>
        <v>160.43357754940536</v>
      </c>
      <c r="S52" s="432">
        <f t="shared" si="4"/>
        <v>163.39782417098138</v>
      </c>
      <c r="T52" s="432">
        <f t="shared" si="4"/>
        <v>174.39196961034565</v>
      </c>
      <c r="U52" s="432">
        <f t="shared" si="4"/>
        <v>190.29476437937484</v>
      </c>
      <c r="V52" s="432">
        <f t="shared" si="4"/>
        <v>210.705629831203</v>
      </c>
      <c r="W52" s="432">
        <f t="shared" si="4"/>
        <v>229.49211824437327</v>
      </c>
      <c r="X52" s="432">
        <f t="shared" si="4"/>
        <v>237.18789054679132</v>
      </c>
      <c r="Y52" s="432">
        <f t="shared" si="4"/>
        <v>238.26431744037109</v>
      </c>
      <c r="Z52" s="435">
        <f t="shared" si="4"/>
        <v>251.37139643571072</v>
      </c>
      <c r="AA52" s="431">
        <f t="shared" si="4"/>
        <v>86.833202364969111</v>
      </c>
      <c r="AB52" s="433">
        <f t="shared" si="4"/>
        <v>102.41127625642696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5.8" thickBot="1" x14ac:dyDescent="0.4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 t="s">
        <v>44</v>
      </c>
      <c r="C57" s="23" t="s">
        <v>20</v>
      </c>
      <c r="D57" s="24">
        <f t="shared" ref="D57:D97" si="5">SUM(E57:AB57)</f>
        <v>5894.0914833363977</v>
      </c>
      <c r="E57" s="336">
        <v>196.98747062885451</v>
      </c>
      <c r="F57" s="337">
        <v>187.06935995869483</v>
      </c>
      <c r="G57" s="337">
        <v>183.21618044705599</v>
      </c>
      <c r="H57" s="337">
        <v>183.20548919769433</v>
      </c>
      <c r="I57" s="337">
        <v>190.08730068941972</v>
      </c>
      <c r="J57" s="338">
        <v>208.1327395111955</v>
      </c>
      <c r="K57" s="339">
        <v>232.22140300700426</v>
      </c>
      <c r="L57" s="337">
        <v>256.15499736701531</v>
      </c>
      <c r="M57" s="337">
        <v>273.28650556383269</v>
      </c>
      <c r="N57" s="337">
        <v>286.32536360561539</v>
      </c>
      <c r="O57" s="337">
        <v>293.89990149368089</v>
      </c>
      <c r="P57" s="337">
        <v>298.38167151462943</v>
      </c>
      <c r="Q57" s="337">
        <v>301.95700552285041</v>
      </c>
      <c r="R57" s="337">
        <v>304.56836427769355</v>
      </c>
      <c r="S57" s="337">
        <v>299.51705233154507</v>
      </c>
      <c r="T57" s="337">
        <v>289.03742533053145</v>
      </c>
      <c r="U57" s="337">
        <v>276.29207175019354</v>
      </c>
      <c r="V57" s="337">
        <v>262.40220677430193</v>
      </c>
      <c r="W57" s="337">
        <v>253.16390499013715</v>
      </c>
      <c r="X57" s="337">
        <v>245.78537516383426</v>
      </c>
      <c r="Y57" s="337">
        <v>237.46695212545794</v>
      </c>
      <c r="Z57" s="340">
        <v>223.68506736626676</v>
      </c>
      <c r="AA57" s="336">
        <v>210.34924300707297</v>
      </c>
      <c r="AB57" s="338">
        <v>200.89843171182108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9</v>
      </c>
      <c r="AI57" s="549">
        <f>E64+E65+E67-E86-E87-E88</f>
        <v>410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9</v>
      </c>
      <c r="BA57" s="530">
        <f>AH58</f>
        <v>9</v>
      </c>
      <c r="BB57" s="530">
        <f>AH59</f>
        <v>9</v>
      </c>
      <c r="BC57" s="530">
        <f>AH60</f>
        <v>9</v>
      </c>
      <c r="BD57" s="527"/>
    </row>
    <row r="58" spans="1:116" ht="14.4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3599.4747961070602</v>
      </c>
      <c r="E58" s="449">
        <v>112.89467318084995</v>
      </c>
      <c r="F58" s="450">
        <v>109.99544078060715</v>
      </c>
      <c r="G58" s="450">
        <v>109.68314649351285</v>
      </c>
      <c r="H58" s="450">
        <v>111.27578925111837</v>
      </c>
      <c r="I58" s="450">
        <v>115.99666226429612</v>
      </c>
      <c r="J58" s="451">
        <v>127.68624570245281</v>
      </c>
      <c r="K58" s="452">
        <v>141.17410026529271</v>
      </c>
      <c r="L58" s="450">
        <v>158.6670294024658</v>
      </c>
      <c r="M58" s="450">
        <v>171.26018270142785</v>
      </c>
      <c r="N58" s="450">
        <v>176.57943256745637</v>
      </c>
      <c r="O58" s="450">
        <v>182.59145268845032</v>
      </c>
      <c r="P58" s="450">
        <v>186.45968932966284</v>
      </c>
      <c r="Q58" s="450">
        <v>188.43139958489766</v>
      </c>
      <c r="R58" s="450">
        <v>187.83065973998586</v>
      </c>
      <c r="S58" s="450">
        <v>185.52618353035666</v>
      </c>
      <c r="T58" s="450">
        <v>176.92159541106972</v>
      </c>
      <c r="U58" s="450">
        <v>170.23614299271694</v>
      </c>
      <c r="V58" s="450">
        <v>163.86009071893002</v>
      </c>
      <c r="W58" s="450">
        <v>158.11876804746342</v>
      </c>
      <c r="X58" s="450">
        <v>153.51017291729002</v>
      </c>
      <c r="Y58" s="450">
        <v>142.78008313798784</v>
      </c>
      <c r="Z58" s="453">
        <v>132.44217810208733</v>
      </c>
      <c r="AA58" s="449">
        <v>121.60477533537535</v>
      </c>
      <c r="AB58" s="451">
        <v>113.94890196130584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9</v>
      </c>
      <c r="AI58" s="551">
        <f>F64+F65+F67-F86-F87-F88</f>
        <v>410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9</v>
      </c>
      <c r="BA58" s="530">
        <f>AH62</f>
        <v>9</v>
      </c>
      <c r="BB58" s="530">
        <f>AH63</f>
        <v>9</v>
      </c>
      <c r="BC58" s="530">
        <f>AH64</f>
        <v>9</v>
      </c>
      <c r="BD58" s="530"/>
    </row>
    <row r="59" spans="1:116" ht="13.8" x14ac:dyDescent="0.3">
      <c r="A59" s="97"/>
      <c r="B59" s="38" t="s">
        <v>44</v>
      </c>
      <c r="C59" s="38" t="s">
        <v>28</v>
      </c>
      <c r="D59" s="89">
        <f t="shared" si="5"/>
        <v>4429.6590141522274</v>
      </c>
      <c r="E59" s="355">
        <v>132.56411812202768</v>
      </c>
      <c r="F59" s="356">
        <v>120.94955261801843</v>
      </c>
      <c r="G59" s="356">
        <v>118.04603236609361</v>
      </c>
      <c r="H59" s="356">
        <v>118.87103836458539</v>
      </c>
      <c r="I59" s="356">
        <v>127.36935197636944</v>
      </c>
      <c r="J59" s="357">
        <v>146.73029317473009</v>
      </c>
      <c r="K59" s="358">
        <v>172.22553586792318</v>
      </c>
      <c r="L59" s="356">
        <v>196.60960418960872</v>
      </c>
      <c r="M59" s="356">
        <v>213.66988001764071</v>
      </c>
      <c r="N59" s="356">
        <v>227.50753903539609</v>
      </c>
      <c r="O59" s="356">
        <v>234.3984458994328</v>
      </c>
      <c r="P59" s="356">
        <v>239.48316411342381</v>
      </c>
      <c r="Q59" s="356">
        <v>244.5752804243665</v>
      </c>
      <c r="R59" s="356">
        <v>247.6112647172848</v>
      </c>
      <c r="S59" s="356">
        <v>241.89135523875427</v>
      </c>
      <c r="T59" s="356">
        <v>229.64484460394036</v>
      </c>
      <c r="U59" s="356">
        <v>215.39469701147902</v>
      </c>
      <c r="V59" s="356">
        <v>201.99181046998271</v>
      </c>
      <c r="W59" s="356">
        <v>195.29684072250944</v>
      </c>
      <c r="X59" s="356">
        <v>188.79606251655622</v>
      </c>
      <c r="Y59" s="356">
        <v>177.50653995304063</v>
      </c>
      <c r="Z59" s="359">
        <v>159.91230467330755</v>
      </c>
      <c r="AA59" s="355">
        <v>144.52266928726047</v>
      </c>
      <c r="AB59" s="357">
        <v>134.0907887884951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9</v>
      </c>
      <c r="AI59" s="551">
        <f>G64+G65+G67-G86-G87-G88</f>
        <v>410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9</v>
      </c>
      <c r="BA59" s="530">
        <f>AH66</f>
        <v>9</v>
      </c>
      <c r="BB59" s="530">
        <f>AH67</f>
        <v>9</v>
      </c>
      <c r="BC59" s="530">
        <f>AH68</f>
        <v>9</v>
      </c>
      <c r="BD59" s="530"/>
    </row>
    <row r="60" spans="1:116" ht="14.4" thickBot="1" x14ac:dyDescent="0.35">
      <c r="A60" s="97"/>
      <c r="B60" s="42" t="s">
        <v>46</v>
      </c>
      <c r="C60" s="42" t="s">
        <v>28</v>
      </c>
      <c r="D60" s="43">
        <f t="shared" si="5"/>
        <v>618.10749267437939</v>
      </c>
      <c r="E60" s="367">
        <v>19.47482952300814</v>
      </c>
      <c r="F60" s="368">
        <v>19.088419450405741</v>
      </c>
      <c r="G60" s="368">
        <v>19.009121012127586</v>
      </c>
      <c r="H60" s="368">
        <v>19.344711288754787</v>
      </c>
      <c r="I60" s="368">
        <v>20.4327646036263</v>
      </c>
      <c r="J60" s="369">
        <v>23.097708230756414</v>
      </c>
      <c r="K60" s="370">
        <v>26.099459300989441</v>
      </c>
      <c r="L60" s="368">
        <v>28.83335405587421</v>
      </c>
      <c r="M60" s="368">
        <v>30.20454860740233</v>
      </c>
      <c r="N60" s="368">
        <v>31.457301826444265</v>
      </c>
      <c r="O60" s="368">
        <v>31.952791305205615</v>
      </c>
      <c r="P60" s="368">
        <v>32.212052685495934</v>
      </c>
      <c r="Q60" s="368">
        <v>32.449627372236677</v>
      </c>
      <c r="R60" s="368">
        <v>31.977280799981351</v>
      </c>
      <c r="S60" s="368">
        <v>31.037969316256934</v>
      </c>
      <c r="T60" s="368">
        <v>29.733952892805895</v>
      </c>
      <c r="U60" s="368">
        <v>28.207605748281658</v>
      </c>
      <c r="V60" s="368">
        <v>26.65402525372064</v>
      </c>
      <c r="W60" s="368">
        <v>25.445793638322108</v>
      </c>
      <c r="X60" s="368">
        <v>24.904016336891015</v>
      </c>
      <c r="Y60" s="368">
        <v>23.495054842671973</v>
      </c>
      <c r="Z60" s="371">
        <v>22.057931103629706</v>
      </c>
      <c r="AA60" s="367">
        <v>20.962069293418246</v>
      </c>
      <c r="AB60" s="369">
        <v>19.975104186072251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9</v>
      </c>
      <c r="AI60" s="551">
        <f>H64+H65+H67-H86-H87-H88</f>
        <v>410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9</v>
      </c>
      <c r="BA60" s="530">
        <f>AH70</f>
        <v>9</v>
      </c>
      <c r="BB60" s="530">
        <f>AH71</f>
        <v>9</v>
      </c>
      <c r="BC60" s="530">
        <f>AH72</f>
        <v>9</v>
      </c>
      <c r="BD60" s="523"/>
    </row>
    <row r="61" spans="1:116" ht="14.4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5047.7665068266069</v>
      </c>
      <c r="E61" s="517">
        <f t="shared" ref="E61:AB61" si="6">SUM(E59:E60)</f>
        <v>152.03894764503582</v>
      </c>
      <c r="F61" s="518">
        <f t="shared" si="6"/>
        <v>140.03797206842418</v>
      </c>
      <c r="G61" s="518">
        <f t="shared" si="6"/>
        <v>137.05515337822121</v>
      </c>
      <c r="H61" s="518">
        <f t="shared" si="6"/>
        <v>138.21574965334017</v>
      </c>
      <c r="I61" s="518">
        <f t="shared" si="6"/>
        <v>147.80211657999575</v>
      </c>
      <c r="J61" s="519">
        <f t="shared" si="6"/>
        <v>169.8280014054865</v>
      </c>
      <c r="K61" s="520">
        <f t="shared" si="6"/>
        <v>198.32499516891264</v>
      </c>
      <c r="L61" s="518">
        <f t="shared" si="6"/>
        <v>225.44295824548294</v>
      </c>
      <c r="M61" s="518">
        <f t="shared" si="6"/>
        <v>243.87442862504304</v>
      </c>
      <c r="N61" s="518">
        <f t="shared" si="6"/>
        <v>258.96484086184034</v>
      </c>
      <c r="O61" s="518">
        <f t="shared" si="6"/>
        <v>266.35123720463844</v>
      </c>
      <c r="P61" s="518">
        <f t="shared" si="6"/>
        <v>271.69521679891977</v>
      </c>
      <c r="Q61" s="518">
        <f t="shared" si="6"/>
        <v>277.0249077966032</v>
      </c>
      <c r="R61" s="518">
        <f t="shared" si="6"/>
        <v>279.58854551726614</v>
      </c>
      <c r="S61" s="518">
        <f t="shared" si="6"/>
        <v>272.92932455501119</v>
      </c>
      <c r="T61" s="518">
        <f t="shared" si="6"/>
        <v>259.37879749674624</v>
      </c>
      <c r="U61" s="518">
        <f t="shared" si="6"/>
        <v>243.60230275976068</v>
      </c>
      <c r="V61" s="518">
        <f t="shared" si="6"/>
        <v>228.64583572370336</v>
      </c>
      <c r="W61" s="518">
        <f t="shared" si="6"/>
        <v>220.74263436083154</v>
      </c>
      <c r="X61" s="518">
        <f t="shared" si="6"/>
        <v>213.70007885344722</v>
      </c>
      <c r="Y61" s="518">
        <f t="shared" si="6"/>
        <v>201.00159479571261</v>
      </c>
      <c r="Z61" s="521">
        <f t="shared" si="6"/>
        <v>181.97023577693724</v>
      </c>
      <c r="AA61" s="517">
        <f t="shared" si="6"/>
        <v>165.48473858067871</v>
      </c>
      <c r="AB61" s="519">
        <f t="shared" si="6"/>
        <v>154.06589297456736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9</v>
      </c>
      <c r="AI61" s="551">
        <f>I64+I65+I67-I86-I87-I88</f>
        <v>410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9</v>
      </c>
      <c r="BA61" s="530">
        <f>AH74</f>
        <v>9</v>
      </c>
      <c r="BB61" s="530">
        <f>AH75</f>
        <v>9</v>
      </c>
      <c r="BC61" s="530">
        <f>AH76</f>
        <v>9</v>
      </c>
      <c r="BD61" s="530"/>
    </row>
    <row r="62" spans="1:116" ht="14.4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9493.5662794434611</v>
      </c>
      <c r="E62" s="90">
        <f t="shared" ref="E62:AB62" si="7">SUM(E57:E58)</f>
        <v>309.88214380970447</v>
      </c>
      <c r="F62" s="164">
        <f t="shared" si="7"/>
        <v>297.06480073930197</v>
      </c>
      <c r="G62" s="164">
        <f t="shared" si="7"/>
        <v>292.89932694056881</v>
      </c>
      <c r="H62" s="164">
        <f t="shared" si="7"/>
        <v>294.4812784488127</v>
      </c>
      <c r="I62" s="164">
        <f t="shared" si="7"/>
        <v>306.08396295371585</v>
      </c>
      <c r="J62" s="166">
        <f t="shared" si="7"/>
        <v>335.81898521364832</v>
      </c>
      <c r="K62" s="48">
        <f t="shared" si="7"/>
        <v>373.39550327229699</v>
      </c>
      <c r="L62" s="164">
        <f t="shared" si="7"/>
        <v>414.82202676948111</v>
      </c>
      <c r="M62" s="164">
        <f t="shared" si="7"/>
        <v>444.54668826526051</v>
      </c>
      <c r="N62" s="164">
        <f t="shared" si="7"/>
        <v>462.90479617307176</v>
      </c>
      <c r="O62" s="164">
        <f t="shared" si="7"/>
        <v>476.4913541821312</v>
      </c>
      <c r="P62" s="164">
        <f t="shared" si="7"/>
        <v>484.84136084429224</v>
      </c>
      <c r="Q62" s="164">
        <f t="shared" si="7"/>
        <v>490.3884051077481</v>
      </c>
      <c r="R62" s="164">
        <f t="shared" si="7"/>
        <v>492.39902401767938</v>
      </c>
      <c r="S62" s="164">
        <f t="shared" si="7"/>
        <v>485.04323586190174</v>
      </c>
      <c r="T62" s="164">
        <f t="shared" si="7"/>
        <v>465.95902074160119</v>
      </c>
      <c r="U62" s="164">
        <f t="shared" si="7"/>
        <v>446.52821474291045</v>
      </c>
      <c r="V62" s="164">
        <f t="shared" si="7"/>
        <v>426.26229749323193</v>
      </c>
      <c r="W62" s="164">
        <f t="shared" si="7"/>
        <v>411.2826730376006</v>
      </c>
      <c r="X62" s="164">
        <f t="shared" si="7"/>
        <v>399.29554808112425</v>
      </c>
      <c r="Y62" s="164">
        <f t="shared" si="7"/>
        <v>380.24703526344581</v>
      </c>
      <c r="Z62" s="165">
        <f t="shared" si="7"/>
        <v>356.12724546835409</v>
      </c>
      <c r="AA62" s="90">
        <f t="shared" si="7"/>
        <v>331.95401834244831</v>
      </c>
      <c r="AB62" s="166">
        <f t="shared" si="7"/>
        <v>314.84733367312691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9</v>
      </c>
      <c r="AI62" s="551">
        <f>J64+J65+J67-J86-J87-J88</f>
        <v>410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9</v>
      </c>
      <c r="BA62" s="530">
        <f>AH78</f>
        <v>9</v>
      </c>
      <c r="BB62" s="530">
        <f>AH79</f>
        <v>9</v>
      </c>
      <c r="BC62" s="535">
        <f>AH80</f>
        <v>9</v>
      </c>
      <c r="BD62" s="530"/>
    </row>
    <row r="63" spans="1:116" ht="14.4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14541.332786270066</v>
      </c>
      <c r="E63" s="460">
        <f t="shared" ref="E63:AB63" si="8">E61+E62</f>
        <v>461.92109145474029</v>
      </c>
      <c r="F63" s="461">
        <f t="shared" si="8"/>
        <v>437.10277280772618</v>
      </c>
      <c r="G63" s="461">
        <f t="shared" si="8"/>
        <v>429.95448031879005</v>
      </c>
      <c r="H63" s="461">
        <f t="shared" si="8"/>
        <v>432.6970281021529</v>
      </c>
      <c r="I63" s="461">
        <f t="shared" si="8"/>
        <v>453.88607953371161</v>
      </c>
      <c r="J63" s="462">
        <f t="shared" si="8"/>
        <v>505.64698661913485</v>
      </c>
      <c r="K63" s="463">
        <f t="shared" si="8"/>
        <v>571.72049844120966</v>
      </c>
      <c r="L63" s="461">
        <f t="shared" si="8"/>
        <v>640.26498501496405</v>
      </c>
      <c r="M63" s="461">
        <f t="shared" si="8"/>
        <v>688.42111689030355</v>
      </c>
      <c r="N63" s="461">
        <f t="shared" si="8"/>
        <v>721.8696370349121</v>
      </c>
      <c r="O63" s="461">
        <f t="shared" si="8"/>
        <v>742.84259138676964</v>
      </c>
      <c r="P63" s="461">
        <f t="shared" si="8"/>
        <v>756.53657764321201</v>
      </c>
      <c r="Q63" s="461">
        <f t="shared" si="8"/>
        <v>767.4133129043513</v>
      </c>
      <c r="R63" s="461">
        <f t="shared" si="8"/>
        <v>771.98756953494558</v>
      </c>
      <c r="S63" s="461">
        <f t="shared" si="8"/>
        <v>757.97256041691298</v>
      </c>
      <c r="T63" s="461">
        <f t="shared" si="8"/>
        <v>725.33781823834738</v>
      </c>
      <c r="U63" s="461">
        <f t="shared" si="8"/>
        <v>690.13051750267118</v>
      </c>
      <c r="V63" s="461">
        <f t="shared" si="8"/>
        <v>654.90813321693531</v>
      </c>
      <c r="W63" s="461">
        <f t="shared" si="8"/>
        <v>632.02530739843212</v>
      </c>
      <c r="X63" s="461">
        <f t="shared" si="8"/>
        <v>612.99562693457142</v>
      </c>
      <c r="Y63" s="461">
        <f t="shared" si="8"/>
        <v>581.24863005915836</v>
      </c>
      <c r="Z63" s="464">
        <f t="shared" si="8"/>
        <v>538.09748124529131</v>
      </c>
      <c r="AA63" s="460">
        <f t="shared" si="8"/>
        <v>497.43875692312702</v>
      </c>
      <c r="AB63" s="462">
        <f t="shared" si="8"/>
        <v>468.91322664769427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9</v>
      </c>
      <c r="AI63" s="551">
        <f>K64+K65+K67-K86-K87-K88</f>
        <v>671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216</v>
      </c>
      <c r="BD63" s="530"/>
    </row>
    <row r="64" spans="1:116" ht="13.8" x14ac:dyDescent="0.3">
      <c r="A64" s="93"/>
      <c r="B64" s="379" t="s">
        <v>47</v>
      </c>
      <c r="C64" s="379" t="s">
        <v>33</v>
      </c>
      <c r="D64" s="274">
        <f t="shared" si="5"/>
        <v>14016</v>
      </c>
      <c r="E64" s="380">
        <v>410</v>
      </c>
      <c r="F64" s="381">
        <v>410</v>
      </c>
      <c r="G64" s="381">
        <v>410</v>
      </c>
      <c r="H64" s="381">
        <v>410</v>
      </c>
      <c r="I64" s="381">
        <v>410</v>
      </c>
      <c r="J64" s="382">
        <v>410</v>
      </c>
      <c r="K64" s="470">
        <v>671</v>
      </c>
      <c r="L64" s="468">
        <v>671</v>
      </c>
      <c r="M64" s="468">
        <v>671</v>
      </c>
      <c r="N64" s="468">
        <v>671</v>
      </c>
      <c r="O64" s="468">
        <v>671</v>
      </c>
      <c r="P64" s="468">
        <v>671</v>
      </c>
      <c r="Q64" s="468">
        <v>671</v>
      </c>
      <c r="R64" s="468">
        <v>671</v>
      </c>
      <c r="S64" s="468">
        <v>671</v>
      </c>
      <c r="T64" s="468">
        <v>671</v>
      </c>
      <c r="U64" s="468">
        <v>671</v>
      </c>
      <c r="V64" s="468">
        <v>671</v>
      </c>
      <c r="W64" s="468">
        <v>671</v>
      </c>
      <c r="X64" s="468">
        <v>671</v>
      </c>
      <c r="Y64" s="468">
        <v>671</v>
      </c>
      <c r="Z64" s="471">
        <v>671</v>
      </c>
      <c r="AA64" s="472">
        <v>410</v>
      </c>
      <c r="AB64" s="469">
        <v>410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9</v>
      </c>
      <c r="AI64" s="551">
        <f>L64+L65+L67-L86-L87-L88</f>
        <v>671</v>
      </c>
      <c r="BF64" s="536"/>
      <c r="BG64" s="536"/>
      <c r="BH64" s="536"/>
    </row>
    <row r="65" spans="1:60" ht="13.8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9</v>
      </c>
      <c r="AI65" s="551">
        <f>M64+M65+M67-M86-M87-M88</f>
        <v>671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 t="s">
        <v>47</v>
      </c>
      <c r="C66" s="379" t="s">
        <v>33</v>
      </c>
      <c r="D66" s="274">
        <f t="shared" si="5"/>
        <v>9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1</v>
      </c>
      <c r="N66" s="381">
        <v>1</v>
      </c>
      <c r="O66" s="381">
        <v>1</v>
      </c>
      <c r="P66" s="381">
        <v>1</v>
      </c>
      <c r="Q66" s="381">
        <v>1</v>
      </c>
      <c r="R66" s="381">
        <v>1</v>
      </c>
      <c r="S66" s="381">
        <v>1</v>
      </c>
      <c r="T66" s="381">
        <v>1</v>
      </c>
      <c r="U66" s="381">
        <v>1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9</v>
      </c>
      <c r="AI66" s="551">
        <f>N64+N65+N67-N86-N87-N88</f>
        <v>671</v>
      </c>
      <c r="AK66" s="538">
        <f>$E59</f>
        <v>132.56411812202768</v>
      </c>
      <c r="AL66" s="538">
        <f>$F59</f>
        <v>120.94955261801843</v>
      </c>
      <c r="AM66" s="538">
        <f>$G59</f>
        <v>118.04603236609361</v>
      </c>
      <c r="AN66" s="538">
        <f>$H59</f>
        <v>118.87103836458539</v>
      </c>
      <c r="AO66" s="538"/>
      <c r="AP66" s="538">
        <f>$E60</f>
        <v>19.47482952300814</v>
      </c>
      <c r="AQ66" s="538">
        <f>$F60</f>
        <v>19.088419450405741</v>
      </c>
      <c r="AR66" s="538">
        <f>$G60</f>
        <v>19.009121012127586</v>
      </c>
      <c r="AS66" s="538">
        <f>$H60</f>
        <v>19.344711288754787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9</v>
      </c>
      <c r="AI67" s="551">
        <f>O64+O65+O67-O86-O87-O88</f>
        <v>671</v>
      </c>
      <c r="AK67" s="538">
        <f>$I59</f>
        <v>127.36935197636944</v>
      </c>
      <c r="AL67" s="538">
        <f>$J59</f>
        <v>146.73029317473009</v>
      </c>
      <c r="AM67" s="538">
        <f>$K59</f>
        <v>172.22553586792318</v>
      </c>
      <c r="AN67" s="538">
        <f>$L59</f>
        <v>196.60960418960872</v>
      </c>
      <c r="AO67" s="538"/>
      <c r="AP67" s="538">
        <f>$I60</f>
        <v>20.4327646036263</v>
      </c>
      <c r="AQ67" s="538">
        <f>$J60</f>
        <v>23.097708230756414</v>
      </c>
      <c r="AR67" s="538">
        <f>$K60</f>
        <v>26.099459300989441</v>
      </c>
      <c r="AS67" s="538">
        <f>$L60</f>
        <v>28.83335405587421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9</v>
      </c>
      <c r="AI68" s="551">
        <f>P64+P65+P67-P86-P87-P88</f>
        <v>671</v>
      </c>
      <c r="AK68" s="538">
        <f>$M59</f>
        <v>213.66988001764071</v>
      </c>
      <c r="AL68" s="538">
        <f>$N59</f>
        <v>227.50753903539609</v>
      </c>
      <c r="AM68" s="538">
        <f>$O59</f>
        <v>234.3984458994328</v>
      </c>
      <c r="AN68" s="538">
        <f>$P59</f>
        <v>239.48316411342381</v>
      </c>
      <c r="AO68" s="538"/>
      <c r="AP68" s="538">
        <f>$M60</f>
        <v>30.20454860740233</v>
      </c>
      <c r="AQ68" s="538">
        <f>$N60</f>
        <v>31.457301826444265</v>
      </c>
      <c r="AR68" s="538">
        <f>$O60</f>
        <v>31.952791305205615</v>
      </c>
      <c r="AS68" s="538">
        <f>$P60</f>
        <v>32.212052685495934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9</v>
      </c>
      <c r="AI69" s="551">
        <f>Q64+Q65+Q67-Q86-Q87-Q88</f>
        <v>671</v>
      </c>
      <c r="AK69" s="538">
        <f>$Q59</f>
        <v>244.5752804243665</v>
      </c>
      <c r="AL69" s="538">
        <f>$R59</f>
        <v>247.6112647172848</v>
      </c>
      <c r="AM69" s="538">
        <f>$S59</f>
        <v>241.89135523875427</v>
      </c>
      <c r="AN69" s="538">
        <f>$T59</f>
        <v>229.64484460394036</v>
      </c>
      <c r="AO69" s="538"/>
      <c r="AP69" s="538">
        <f>$Q60</f>
        <v>32.449627372236677</v>
      </c>
      <c r="AQ69" s="538">
        <f>$R60</f>
        <v>31.977280799981351</v>
      </c>
      <c r="AR69" s="538">
        <f>$S60</f>
        <v>31.037969316256934</v>
      </c>
      <c r="AS69" s="538">
        <f>$T60</f>
        <v>29.733952892805895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9</v>
      </c>
      <c r="AI70" s="551">
        <f>R64+R65+R67-R86-R87-R88</f>
        <v>671</v>
      </c>
      <c r="AK70" s="538">
        <f>$U59</f>
        <v>215.39469701147902</v>
      </c>
      <c r="AL70" s="538">
        <f>$V59</f>
        <v>201.99181046998271</v>
      </c>
      <c r="AM70" s="538">
        <f>$W59</f>
        <v>195.29684072250944</v>
      </c>
      <c r="AN70" s="538">
        <f>$X59</f>
        <v>188.79606251655622</v>
      </c>
      <c r="AO70" s="538"/>
      <c r="AP70" s="538">
        <f>$U60</f>
        <v>28.207605748281658</v>
      </c>
      <c r="AQ70" s="538">
        <f>$V60</f>
        <v>26.65402525372064</v>
      </c>
      <c r="AR70" s="538">
        <f>$W60</f>
        <v>25.445793638322108</v>
      </c>
      <c r="AS70" s="538">
        <f>$X60</f>
        <v>24.904016336891015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9</v>
      </c>
      <c r="AI71" s="551">
        <f>S64+S65+S67-S86-S87-S88</f>
        <v>671</v>
      </c>
      <c r="AK71" s="538">
        <f>$Y59</f>
        <v>177.50653995304063</v>
      </c>
      <c r="AL71" s="538">
        <f>$Z59</f>
        <v>159.91230467330755</v>
      </c>
      <c r="AM71" s="538">
        <f>$AA59</f>
        <v>144.52266928726047</v>
      </c>
      <c r="AN71" s="540">
        <f>$AB59</f>
        <v>134.0907887884951</v>
      </c>
      <c r="AO71" s="538"/>
      <c r="AP71" s="538">
        <f>$Y60</f>
        <v>23.495054842671973</v>
      </c>
      <c r="AQ71" s="538">
        <f>$Z60</f>
        <v>22.057931103629706</v>
      </c>
      <c r="AR71" s="538">
        <f>$AA60</f>
        <v>20.962069293418246</v>
      </c>
      <c r="AS71" s="540">
        <f>$AB60</f>
        <v>19.975104186072251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9</v>
      </c>
      <c r="AI72" s="551">
        <f>T64+T65+T67-T86-T87-T88</f>
        <v>671</v>
      </c>
      <c r="AK72" s="538"/>
      <c r="AL72" s="538"/>
      <c r="AM72" s="538"/>
      <c r="AN72" s="318">
        <f>SUM(AK66:AN71)</f>
        <v>4429.6590141522274</v>
      </c>
      <c r="AO72" s="538"/>
      <c r="AP72" s="538"/>
      <c r="AQ72" s="538"/>
      <c r="AR72" s="538"/>
      <c r="AS72" s="318">
        <f>SUM(AP66:AS71)</f>
        <v>618.10749267437939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9</v>
      </c>
      <c r="AI73" s="551">
        <f>U64+U65+U67-U86-U87-U88</f>
        <v>671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9</v>
      </c>
      <c r="AI74" s="551">
        <f>V64+V65+V67-V86-V87-V88</f>
        <v>671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9</v>
      </c>
      <c r="AI75" s="551">
        <f>W64+W65+W67-W86-W87-W88</f>
        <v>671</v>
      </c>
      <c r="AK75" s="321">
        <f>AI57</f>
        <v>410</v>
      </c>
      <c r="AL75" s="321">
        <f>AI58</f>
        <v>410</v>
      </c>
      <c r="AM75" s="321">
        <f>AI59</f>
        <v>410</v>
      </c>
      <c r="AN75" s="321">
        <f>AI60</f>
        <v>410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9</v>
      </c>
      <c r="AI76" s="551">
        <f>X64+X65+X67-X86-X87-X88</f>
        <v>671</v>
      </c>
      <c r="AK76" s="321">
        <f>AI61</f>
        <v>410</v>
      </c>
      <c r="AL76" s="321">
        <f>AI62</f>
        <v>410</v>
      </c>
      <c r="AM76" s="321">
        <f>AI63</f>
        <v>671</v>
      </c>
      <c r="AN76" s="321">
        <f>AI64</f>
        <v>671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9</v>
      </c>
      <c r="AI77" s="551">
        <f>Y64+Y65+Y67-Y86-Y87-Y88</f>
        <v>671</v>
      </c>
      <c r="AK77" s="321">
        <f>AI65</f>
        <v>671</v>
      </c>
      <c r="AL77" s="321">
        <f>AI66</f>
        <v>671</v>
      </c>
      <c r="AM77" s="321">
        <f>AI67</f>
        <v>671</v>
      </c>
      <c r="AN77" s="321">
        <f>AI68</f>
        <v>671</v>
      </c>
      <c r="AO77" s="530"/>
      <c r="AP77" s="321">
        <f>M66</f>
        <v>1</v>
      </c>
      <c r="AQ77" s="321">
        <f>N66</f>
        <v>1</v>
      </c>
      <c r="AR77" s="321">
        <f>O66</f>
        <v>1</v>
      </c>
      <c r="AS77" s="321">
        <f>P66</f>
        <v>1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9</v>
      </c>
      <c r="AI78" s="551">
        <f>Z64+Z65+Z67-Z86-Z87-Z88</f>
        <v>671</v>
      </c>
      <c r="AK78" s="321">
        <f>AI69</f>
        <v>671</v>
      </c>
      <c r="AL78" s="321">
        <f>AI70</f>
        <v>671</v>
      </c>
      <c r="AM78" s="321">
        <f>AI71</f>
        <v>671</v>
      </c>
      <c r="AN78" s="321">
        <f>AI72</f>
        <v>671</v>
      </c>
      <c r="AO78" s="530"/>
      <c r="AP78" s="321">
        <f>Q66</f>
        <v>1</v>
      </c>
      <c r="AQ78" s="321">
        <f>R66</f>
        <v>1</v>
      </c>
      <c r="AR78" s="321">
        <f>S66</f>
        <v>1</v>
      </c>
      <c r="AS78" s="321">
        <f>T66</f>
        <v>1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9</v>
      </c>
      <c r="AI79" s="551">
        <f>AA64+AA65+AA67-AA86-AA87-AA88</f>
        <v>410</v>
      </c>
      <c r="AK79" s="321">
        <f>AI73</f>
        <v>671</v>
      </c>
      <c r="AL79" s="321">
        <f>AI74</f>
        <v>671</v>
      </c>
      <c r="AM79" s="321">
        <f>AI75</f>
        <v>671</v>
      </c>
      <c r="AN79" s="321">
        <f>AI76</f>
        <v>671</v>
      </c>
      <c r="AO79" s="530"/>
      <c r="AP79" s="321">
        <f>U66</f>
        <v>1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9</v>
      </c>
      <c r="AI80" s="482">
        <f>AB64+AB65+AB67-AB86-AB87-AB88</f>
        <v>410</v>
      </c>
      <c r="AK80" s="321">
        <f>AI77</f>
        <v>671</v>
      </c>
      <c r="AL80" s="321">
        <f>AI78</f>
        <v>671</v>
      </c>
      <c r="AM80" s="321">
        <f>AI79</f>
        <v>410</v>
      </c>
      <c r="AN80" s="544">
        <f>AI80</f>
        <v>410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14016</v>
      </c>
      <c r="AS81" s="320">
        <f>SUM(AP75:AS80)</f>
        <v>9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216</v>
      </c>
      <c r="E93" s="398">
        <v>9</v>
      </c>
      <c r="F93" s="399">
        <v>9</v>
      </c>
      <c r="G93" s="399">
        <v>9</v>
      </c>
      <c r="H93" s="399">
        <v>9</v>
      </c>
      <c r="I93" s="399">
        <v>9</v>
      </c>
      <c r="J93" s="400">
        <v>9</v>
      </c>
      <c r="K93" s="392">
        <v>9</v>
      </c>
      <c r="L93" s="393">
        <v>9</v>
      </c>
      <c r="M93" s="393">
        <v>9</v>
      </c>
      <c r="N93" s="393">
        <v>9</v>
      </c>
      <c r="O93" s="393">
        <v>9</v>
      </c>
      <c r="P93" s="393">
        <v>9</v>
      </c>
      <c r="Q93" s="393">
        <v>9</v>
      </c>
      <c r="R93" s="393">
        <v>9</v>
      </c>
      <c r="S93" s="393">
        <v>9</v>
      </c>
      <c r="T93" s="393">
        <v>9</v>
      </c>
      <c r="U93" s="393">
        <v>9</v>
      </c>
      <c r="V93" s="393">
        <v>9</v>
      </c>
      <c r="W93" s="393">
        <v>9</v>
      </c>
      <c r="X93" s="393">
        <v>9</v>
      </c>
      <c r="Y93" s="393">
        <v>9</v>
      </c>
      <c r="Z93" s="396">
        <v>9</v>
      </c>
      <c r="AA93" s="392">
        <v>9</v>
      </c>
      <c r="AB93" s="394">
        <v>9</v>
      </c>
      <c r="AC93" s="378" t="s">
        <v>54</v>
      </c>
      <c r="AD93" s="483"/>
    </row>
    <row r="94" spans="1:56" ht="13.8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6.2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-732.33278627006621</v>
      </c>
      <c r="E99" s="431">
        <f t="shared" si="9"/>
        <v>-60.921091454740292</v>
      </c>
      <c r="F99" s="432">
        <f t="shared" si="9"/>
        <v>-36.102772807726183</v>
      </c>
      <c r="G99" s="432">
        <f t="shared" si="9"/>
        <v>-28.954480318790047</v>
      </c>
      <c r="H99" s="432">
        <f t="shared" si="9"/>
        <v>-31.697028102152899</v>
      </c>
      <c r="I99" s="432">
        <f t="shared" si="9"/>
        <v>-52.886079533711609</v>
      </c>
      <c r="J99" s="433">
        <f t="shared" si="9"/>
        <v>-104.64698661913485</v>
      </c>
      <c r="K99" s="434">
        <f t="shared" si="9"/>
        <v>90.279501558790344</v>
      </c>
      <c r="L99" s="432">
        <f t="shared" si="9"/>
        <v>21.735014985035946</v>
      </c>
      <c r="M99" s="432">
        <f t="shared" si="9"/>
        <v>-25.421116890303551</v>
      </c>
      <c r="N99" s="432">
        <f t="shared" si="9"/>
        <v>-58.869637034912103</v>
      </c>
      <c r="O99" s="432">
        <f t="shared" si="9"/>
        <v>-79.842591386769641</v>
      </c>
      <c r="P99" s="432">
        <f t="shared" si="9"/>
        <v>-93.536577643212013</v>
      </c>
      <c r="Q99" s="432">
        <f t="shared" si="9"/>
        <v>-104.4133129043513</v>
      </c>
      <c r="R99" s="432">
        <f t="shared" si="9"/>
        <v>-108.98756953494558</v>
      </c>
      <c r="S99" s="432">
        <f t="shared" si="9"/>
        <v>-94.972560416912984</v>
      </c>
      <c r="T99" s="432">
        <f t="shared" si="9"/>
        <v>-62.337818238347381</v>
      </c>
      <c r="U99" s="432">
        <f t="shared" si="9"/>
        <v>-27.130517502671182</v>
      </c>
      <c r="V99" s="432">
        <f t="shared" si="9"/>
        <v>7.0918667830646882</v>
      </c>
      <c r="W99" s="432">
        <f t="shared" si="9"/>
        <v>29.974692601567881</v>
      </c>
      <c r="X99" s="432">
        <f t="shared" si="9"/>
        <v>49.004373065428581</v>
      </c>
      <c r="Y99" s="432">
        <f t="shared" si="9"/>
        <v>80.751369940841641</v>
      </c>
      <c r="Z99" s="435">
        <f t="shared" si="9"/>
        <v>123.90251875470869</v>
      </c>
      <c r="AA99" s="431">
        <f t="shared" si="9"/>
        <v>-96.438756923127016</v>
      </c>
      <c r="AB99" s="433">
        <f t="shared" si="9"/>
        <v>-67.913226647694273</v>
      </c>
      <c r="AC99" s="436" t="s">
        <v>58</v>
      </c>
      <c r="AD99" s="483"/>
    </row>
    <row r="100" spans="1:116" ht="15.6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5.2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ht="13.8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237.63617138819825</v>
      </c>
      <c r="E104" s="336">
        <v>7.7397734785393935</v>
      </c>
      <c r="F104" s="337">
        <v>7.5777685095380356</v>
      </c>
      <c r="G104" s="337">
        <v>7.4712625087749736</v>
      </c>
      <c r="H104" s="337">
        <v>7.4158170975168849</v>
      </c>
      <c r="I104" s="337">
        <v>7.5692372702574557</v>
      </c>
      <c r="J104" s="338">
        <v>8.1049943667201774</v>
      </c>
      <c r="K104" s="339">
        <v>9.0647362543426127</v>
      </c>
      <c r="L104" s="337">
        <v>10.08498701731839</v>
      </c>
      <c r="M104" s="337">
        <v>11.050334194824169</v>
      </c>
      <c r="N104" s="337">
        <v>11.583789923726835</v>
      </c>
      <c r="O104" s="337">
        <v>11.975687140090354</v>
      </c>
      <c r="P104" s="337">
        <v>12.07311527028728</v>
      </c>
      <c r="Q104" s="337">
        <v>11.988915627523907</v>
      </c>
      <c r="R104" s="337">
        <v>12.116534593818949</v>
      </c>
      <c r="S104" s="337">
        <v>12.028526660442388</v>
      </c>
      <c r="T104" s="337">
        <v>11.717154735655896</v>
      </c>
      <c r="U104" s="337">
        <v>11.285738538465502</v>
      </c>
      <c r="V104" s="337">
        <v>10.63487409926292</v>
      </c>
      <c r="W104" s="337">
        <v>10.097763992955521</v>
      </c>
      <c r="X104" s="337">
        <v>9.8638070187194131</v>
      </c>
      <c r="Y104" s="337">
        <v>9.8518781629332466</v>
      </c>
      <c r="Z104" s="340">
        <v>9.4050271751881613</v>
      </c>
      <c r="AA104" s="336">
        <v>8.7187171108618493</v>
      </c>
      <c r="AB104" s="338">
        <v>8.2157306404339145</v>
      </c>
      <c r="AC104" s="347" t="s">
        <v>21</v>
      </c>
      <c r="AD104" s="547">
        <v>1</v>
      </c>
      <c r="AE104" s="530" t="s">
        <v>1</v>
      </c>
    </row>
    <row r="105" spans="1:116" ht="14.4" thickBot="1" x14ac:dyDescent="0.35">
      <c r="A105" s="97"/>
      <c r="B105" s="42" t="s">
        <v>60</v>
      </c>
      <c r="C105" s="42" t="s">
        <v>28</v>
      </c>
      <c r="D105" s="43">
        <f t="shared" si="10"/>
        <v>243.60192706108634</v>
      </c>
      <c r="E105" s="367">
        <v>8.3058646931229916</v>
      </c>
      <c r="F105" s="368">
        <v>8.1616188028027228</v>
      </c>
      <c r="G105" s="368">
        <v>8.0619199620216762</v>
      </c>
      <c r="H105" s="368">
        <v>8.0028575502071089</v>
      </c>
      <c r="I105" s="368">
        <v>8.1540360009399517</v>
      </c>
      <c r="J105" s="369">
        <v>8.6794002418346352</v>
      </c>
      <c r="K105" s="370">
        <v>9.5794191383974354</v>
      </c>
      <c r="L105" s="368">
        <v>10.389027266084099</v>
      </c>
      <c r="M105" s="368">
        <v>11.121525050568133</v>
      </c>
      <c r="N105" s="368">
        <v>11.508127917143193</v>
      </c>
      <c r="O105" s="368">
        <v>11.762451937377946</v>
      </c>
      <c r="P105" s="368">
        <v>11.85143838605952</v>
      </c>
      <c r="Q105" s="368">
        <v>11.856768537825536</v>
      </c>
      <c r="R105" s="368">
        <v>11.93439933901012</v>
      </c>
      <c r="S105" s="368">
        <v>11.858703417847291</v>
      </c>
      <c r="T105" s="368">
        <v>11.616655113540848</v>
      </c>
      <c r="U105" s="368">
        <v>11.259545916493053</v>
      </c>
      <c r="V105" s="368">
        <v>10.782925169632227</v>
      </c>
      <c r="W105" s="368">
        <v>10.408894768840399</v>
      </c>
      <c r="X105" s="368">
        <v>10.212973773688931</v>
      </c>
      <c r="Y105" s="368">
        <v>10.204060498178258</v>
      </c>
      <c r="Z105" s="371">
        <v>9.834552618027228</v>
      </c>
      <c r="AA105" s="367">
        <v>9.2502921225983794</v>
      </c>
      <c r="AB105" s="369">
        <v>8.8044688388446666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243.60192706108634</v>
      </c>
      <c r="E106" s="454">
        <f t="shared" ref="E106:AB106" si="11">E105</f>
        <v>8.3058646931229916</v>
      </c>
      <c r="F106" s="455">
        <f t="shared" si="11"/>
        <v>8.1616188028027228</v>
      </c>
      <c r="G106" s="455">
        <f t="shared" si="11"/>
        <v>8.0619199620216762</v>
      </c>
      <c r="H106" s="455">
        <f t="shared" si="11"/>
        <v>8.0028575502071089</v>
      </c>
      <c r="I106" s="455">
        <f t="shared" si="11"/>
        <v>8.1540360009399517</v>
      </c>
      <c r="J106" s="456">
        <f t="shared" si="11"/>
        <v>8.6794002418346352</v>
      </c>
      <c r="K106" s="457">
        <f t="shared" si="11"/>
        <v>9.5794191383974354</v>
      </c>
      <c r="L106" s="455">
        <f t="shared" si="11"/>
        <v>10.389027266084099</v>
      </c>
      <c r="M106" s="455">
        <f t="shared" si="11"/>
        <v>11.121525050568133</v>
      </c>
      <c r="N106" s="455">
        <f t="shared" si="11"/>
        <v>11.508127917143193</v>
      </c>
      <c r="O106" s="455">
        <f t="shared" si="11"/>
        <v>11.762451937377946</v>
      </c>
      <c r="P106" s="455">
        <f t="shared" si="11"/>
        <v>11.85143838605952</v>
      </c>
      <c r="Q106" s="455">
        <f t="shared" si="11"/>
        <v>11.856768537825536</v>
      </c>
      <c r="R106" s="455">
        <f t="shared" si="11"/>
        <v>11.93439933901012</v>
      </c>
      <c r="S106" s="455">
        <f t="shared" si="11"/>
        <v>11.858703417847291</v>
      </c>
      <c r="T106" s="455">
        <f t="shared" si="11"/>
        <v>11.616655113540848</v>
      </c>
      <c r="U106" s="455">
        <f t="shared" si="11"/>
        <v>11.259545916493053</v>
      </c>
      <c r="V106" s="455">
        <f t="shared" si="11"/>
        <v>10.782925169632227</v>
      </c>
      <c r="W106" s="455">
        <f t="shared" si="11"/>
        <v>10.408894768840399</v>
      </c>
      <c r="X106" s="455">
        <f t="shared" si="11"/>
        <v>10.212973773688931</v>
      </c>
      <c r="Y106" s="455">
        <f t="shared" si="11"/>
        <v>10.204060498178258</v>
      </c>
      <c r="Z106" s="458">
        <f t="shared" si="11"/>
        <v>9.834552618027228</v>
      </c>
      <c r="AA106" s="454">
        <f t="shared" si="11"/>
        <v>9.2502921225983794</v>
      </c>
      <c r="AB106" s="456">
        <f t="shared" si="11"/>
        <v>8.8044688388446666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237.63617138819825</v>
      </c>
      <c r="E107" s="90">
        <f t="shared" ref="E107:AB107" si="12">E104</f>
        <v>7.7397734785393935</v>
      </c>
      <c r="F107" s="164">
        <f t="shared" si="12"/>
        <v>7.5777685095380356</v>
      </c>
      <c r="G107" s="164">
        <f t="shared" si="12"/>
        <v>7.4712625087749736</v>
      </c>
      <c r="H107" s="164">
        <f t="shared" si="12"/>
        <v>7.4158170975168849</v>
      </c>
      <c r="I107" s="164">
        <f t="shared" si="12"/>
        <v>7.5692372702574557</v>
      </c>
      <c r="J107" s="166">
        <f t="shared" si="12"/>
        <v>8.1049943667201774</v>
      </c>
      <c r="K107" s="48">
        <f t="shared" si="12"/>
        <v>9.0647362543426127</v>
      </c>
      <c r="L107" s="164">
        <f t="shared" si="12"/>
        <v>10.08498701731839</v>
      </c>
      <c r="M107" s="164">
        <f t="shared" si="12"/>
        <v>11.050334194824169</v>
      </c>
      <c r="N107" s="164">
        <f t="shared" si="12"/>
        <v>11.583789923726835</v>
      </c>
      <c r="O107" s="164">
        <f t="shared" si="12"/>
        <v>11.975687140090354</v>
      </c>
      <c r="P107" s="164">
        <f t="shared" si="12"/>
        <v>12.07311527028728</v>
      </c>
      <c r="Q107" s="164">
        <f t="shared" si="12"/>
        <v>11.988915627523907</v>
      </c>
      <c r="R107" s="164">
        <f t="shared" si="12"/>
        <v>12.116534593818949</v>
      </c>
      <c r="S107" s="164">
        <f t="shared" si="12"/>
        <v>12.028526660442388</v>
      </c>
      <c r="T107" s="164">
        <f t="shared" si="12"/>
        <v>11.717154735655896</v>
      </c>
      <c r="U107" s="164">
        <f t="shared" si="12"/>
        <v>11.285738538465502</v>
      </c>
      <c r="V107" s="164">
        <f t="shared" si="12"/>
        <v>10.63487409926292</v>
      </c>
      <c r="W107" s="164">
        <f t="shared" si="12"/>
        <v>10.097763992955521</v>
      </c>
      <c r="X107" s="164">
        <f t="shared" si="12"/>
        <v>9.8638070187194131</v>
      </c>
      <c r="Y107" s="164">
        <f t="shared" si="12"/>
        <v>9.8518781629332466</v>
      </c>
      <c r="Z107" s="165">
        <f t="shared" si="12"/>
        <v>9.4050271751881613</v>
      </c>
      <c r="AA107" s="90">
        <f t="shared" si="12"/>
        <v>8.7187171108618493</v>
      </c>
      <c r="AB107" s="166">
        <f t="shared" si="12"/>
        <v>8.2157306404339145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481.23809844928456</v>
      </c>
      <c r="E108" s="460">
        <f t="shared" ref="E108:AB108" si="13">E106+E107</f>
        <v>16.045638171662386</v>
      </c>
      <c r="F108" s="461">
        <f t="shared" si="13"/>
        <v>15.739387312340758</v>
      </c>
      <c r="G108" s="461">
        <f t="shared" si="13"/>
        <v>15.53318247079665</v>
      </c>
      <c r="H108" s="461">
        <f t="shared" si="13"/>
        <v>15.418674647723993</v>
      </c>
      <c r="I108" s="461">
        <f t="shared" si="13"/>
        <v>15.723273271197407</v>
      </c>
      <c r="J108" s="462">
        <f t="shared" si="13"/>
        <v>16.784394608554813</v>
      </c>
      <c r="K108" s="463">
        <f t="shared" si="13"/>
        <v>18.644155392740046</v>
      </c>
      <c r="L108" s="461">
        <f t="shared" si="13"/>
        <v>20.474014283402489</v>
      </c>
      <c r="M108" s="461">
        <f t="shared" si="13"/>
        <v>22.171859245392302</v>
      </c>
      <c r="N108" s="461">
        <f t="shared" si="13"/>
        <v>23.091917840870028</v>
      </c>
      <c r="O108" s="461">
        <f t="shared" si="13"/>
        <v>23.738139077468301</v>
      </c>
      <c r="P108" s="461">
        <f t="shared" si="13"/>
        <v>23.924553656346802</v>
      </c>
      <c r="Q108" s="461">
        <f t="shared" si="13"/>
        <v>23.845684165349443</v>
      </c>
      <c r="R108" s="461">
        <f t="shared" si="13"/>
        <v>24.050933932829068</v>
      </c>
      <c r="S108" s="461">
        <f t="shared" si="13"/>
        <v>23.887230078289679</v>
      </c>
      <c r="T108" s="461">
        <f t="shared" si="13"/>
        <v>23.333809849196744</v>
      </c>
      <c r="U108" s="461">
        <f t="shared" si="13"/>
        <v>22.545284454958555</v>
      </c>
      <c r="V108" s="461">
        <f t="shared" si="13"/>
        <v>21.417799268895145</v>
      </c>
      <c r="W108" s="461">
        <f t="shared" si="13"/>
        <v>20.506658761795919</v>
      </c>
      <c r="X108" s="461">
        <f t="shared" si="13"/>
        <v>20.076780792408343</v>
      </c>
      <c r="Y108" s="461">
        <f t="shared" si="13"/>
        <v>20.055938661111504</v>
      </c>
      <c r="Z108" s="464">
        <f t="shared" si="13"/>
        <v>19.239579793215391</v>
      </c>
      <c r="AA108" s="460">
        <f t="shared" si="13"/>
        <v>17.969009233460227</v>
      </c>
      <c r="AB108" s="462">
        <f t="shared" si="13"/>
        <v>17.020199479278581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6.2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-481.23809844928456</v>
      </c>
      <c r="E130" s="431">
        <f t="shared" si="14"/>
        <v>-16.045638171662386</v>
      </c>
      <c r="F130" s="432">
        <f t="shared" si="14"/>
        <v>-15.739387312340758</v>
      </c>
      <c r="G130" s="432">
        <f t="shared" si="14"/>
        <v>-15.53318247079665</v>
      </c>
      <c r="H130" s="432">
        <f t="shared" si="14"/>
        <v>-15.418674647723993</v>
      </c>
      <c r="I130" s="432">
        <f t="shared" si="14"/>
        <v>-15.723273271197407</v>
      </c>
      <c r="J130" s="433">
        <f t="shared" si="14"/>
        <v>-16.784394608554813</v>
      </c>
      <c r="K130" s="434">
        <f t="shared" si="14"/>
        <v>-18.644155392740046</v>
      </c>
      <c r="L130" s="432">
        <f t="shared" si="14"/>
        <v>-20.474014283402489</v>
      </c>
      <c r="M130" s="432">
        <f t="shared" si="14"/>
        <v>-22.171859245392302</v>
      </c>
      <c r="N130" s="432">
        <f t="shared" si="14"/>
        <v>-23.091917840870028</v>
      </c>
      <c r="O130" s="432">
        <f t="shared" si="14"/>
        <v>-23.738139077468301</v>
      </c>
      <c r="P130" s="432">
        <f t="shared" si="14"/>
        <v>-23.924553656346802</v>
      </c>
      <c r="Q130" s="432">
        <f t="shared" si="14"/>
        <v>-23.845684165349443</v>
      </c>
      <c r="R130" s="432">
        <f t="shared" si="14"/>
        <v>-24.050933932829068</v>
      </c>
      <c r="S130" s="432">
        <f t="shared" si="14"/>
        <v>-23.887230078289679</v>
      </c>
      <c r="T130" s="432">
        <f t="shared" si="14"/>
        <v>-23.333809849196744</v>
      </c>
      <c r="U130" s="432">
        <f t="shared" si="14"/>
        <v>-22.545284454958555</v>
      </c>
      <c r="V130" s="432">
        <f t="shared" si="14"/>
        <v>-21.417799268895145</v>
      </c>
      <c r="W130" s="432">
        <f t="shared" si="14"/>
        <v>-20.506658761795919</v>
      </c>
      <c r="X130" s="432">
        <f t="shared" si="14"/>
        <v>-20.076780792408343</v>
      </c>
      <c r="Y130" s="432">
        <f t="shared" si="14"/>
        <v>-20.055938661111504</v>
      </c>
      <c r="Z130" s="435">
        <f t="shared" si="14"/>
        <v>-19.239579793215391</v>
      </c>
      <c r="AA130" s="431">
        <f t="shared" si="14"/>
        <v>-17.969009233460227</v>
      </c>
      <c r="AB130" s="433">
        <f t="shared" si="14"/>
        <v>-17.020199479278581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Tue</v>
      </c>
      <c r="B133" s="556">
        <f>B134</f>
        <v>37355</v>
      </c>
      <c r="C133" s="557" t="s">
        <v>56</v>
      </c>
      <c r="D133" s="558">
        <f>D108</f>
        <v>481.23809844928456</v>
      </c>
      <c r="E133" s="558">
        <f t="shared" ref="E133:AB133" si="15">E108</f>
        <v>16.045638171662386</v>
      </c>
      <c r="F133" s="558">
        <f t="shared" si="15"/>
        <v>15.739387312340758</v>
      </c>
      <c r="G133" s="558">
        <f t="shared" si="15"/>
        <v>15.53318247079665</v>
      </c>
      <c r="H133" s="558">
        <f t="shared" si="15"/>
        <v>15.418674647723993</v>
      </c>
      <c r="I133" s="558">
        <f t="shared" si="15"/>
        <v>15.723273271197407</v>
      </c>
      <c r="J133" s="558">
        <f t="shared" si="15"/>
        <v>16.784394608554813</v>
      </c>
      <c r="K133" s="558">
        <f t="shared" si="15"/>
        <v>18.644155392740046</v>
      </c>
      <c r="L133" s="558">
        <f t="shared" si="15"/>
        <v>20.474014283402489</v>
      </c>
      <c r="M133" s="558">
        <f t="shared" si="15"/>
        <v>22.171859245392302</v>
      </c>
      <c r="N133" s="558">
        <f t="shared" si="15"/>
        <v>23.091917840870028</v>
      </c>
      <c r="O133" s="558">
        <f t="shared" si="15"/>
        <v>23.738139077468301</v>
      </c>
      <c r="P133" s="558">
        <f t="shared" si="15"/>
        <v>23.924553656346802</v>
      </c>
      <c r="Q133" s="558">
        <f t="shared" si="15"/>
        <v>23.845684165349443</v>
      </c>
      <c r="R133" s="558">
        <f t="shared" si="15"/>
        <v>24.050933932829068</v>
      </c>
      <c r="S133" s="558">
        <f t="shared" si="15"/>
        <v>23.887230078289679</v>
      </c>
      <c r="T133" s="558">
        <f t="shared" si="15"/>
        <v>23.333809849196744</v>
      </c>
      <c r="U133" s="558">
        <f t="shared" si="15"/>
        <v>22.545284454958555</v>
      </c>
      <c r="V133" s="558">
        <f t="shared" si="15"/>
        <v>21.417799268895145</v>
      </c>
      <c r="W133" s="558">
        <f t="shared" si="15"/>
        <v>20.506658761795919</v>
      </c>
      <c r="X133" s="558">
        <f t="shared" si="15"/>
        <v>20.076780792408343</v>
      </c>
      <c r="Y133" s="558">
        <f t="shared" si="15"/>
        <v>20.055938661111504</v>
      </c>
      <c r="Z133" s="558">
        <f t="shared" si="15"/>
        <v>19.239579793215391</v>
      </c>
      <c r="AA133" s="558">
        <f t="shared" si="15"/>
        <v>17.969009233460227</v>
      </c>
      <c r="AB133" s="558">
        <f t="shared" si="15"/>
        <v>17.020199479278581</v>
      </c>
    </row>
    <row r="134" spans="1:56" x14ac:dyDescent="0.3">
      <c r="A134" s="555" t="str">
        <f>VLOOKUP(WEEKDAY(B134,2),$B$148:$C$154,2,FALSE)</f>
        <v>Tue</v>
      </c>
      <c r="B134" s="556">
        <f>A3</f>
        <v>37355</v>
      </c>
      <c r="C134" s="557" t="s">
        <v>26</v>
      </c>
      <c r="D134" s="558">
        <f>SUM(D16)</f>
        <v>10247.545211979845</v>
      </c>
      <c r="E134" s="558">
        <f t="shared" ref="E134:AB134" si="16">SUM(E16)</f>
        <v>355.89707237617398</v>
      </c>
      <c r="F134" s="558">
        <f t="shared" si="16"/>
        <v>350.52129503001686</v>
      </c>
      <c r="G134" s="558">
        <f t="shared" si="16"/>
        <v>346.31274975355211</v>
      </c>
      <c r="H134" s="558">
        <f t="shared" si="16"/>
        <v>343.04445201146518</v>
      </c>
      <c r="I134" s="558">
        <f t="shared" si="16"/>
        <v>348.16718132064977</v>
      </c>
      <c r="J134" s="558">
        <f t="shared" si="16"/>
        <v>368.36762122338911</v>
      </c>
      <c r="K134" s="558">
        <f t="shared" si="16"/>
        <v>403.34861739065934</v>
      </c>
      <c r="L134" s="558">
        <f t="shared" si="16"/>
        <v>437.19546935213498</v>
      </c>
      <c r="M134" s="558">
        <f t="shared" si="16"/>
        <v>466.91556278515731</v>
      </c>
      <c r="N134" s="558">
        <f t="shared" si="16"/>
        <v>483.7216760961411</v>
      </c>
      <c r="O134" s="558">
        <f t="shared" si="16"/>
        <v>495.98232111596968</v>
      </c>
      <c r="P134" s="558">
        <f t="shared" si="16"/>
        <v>497.71519959312496</v>
      </c>
      <c r="Q134" s="558">
        <f t="shared" si="16"/>
        <v>496.13996076136277</v>
      </c>
      <c r="R134" s="558">
        <f t="shared" si="16"/>
        <v>500.56642245059464</v>
      </c>
      <c r="S134" s="558">
        <f t="shared" si="16"/>
        <v>497.60217582901862</v>
      </c>
      <c r="T134" s="558">
        <f t="shared" si="16"/>
        <v>486.60803038965435</v>
      </c>
      <c r="U134" s="558">
        <f t="shared" si="16"/>
        <v>470.70523562062516</v>
      </c>
      <c r="V134" s="558">
        <f t="shared" si="16"/>
        <v>450.294370168797</v>
      </c>
      <c r="W134" s="558">
        <f t="shared" si="16"/>
        <v>431.50788175562673</v>
      </c>
      <c r="X134" s="558">
        <f t="shared" si="16"/>
        <v>423.81210945320868</v>
      </c>
      <c r="Y134" s="558">
        <f t="shared" si="16"/>
        <v>422.73568255962891</v>
      </c>
      <c r="Z134" s="558">
        <f t="shared" si="16"/>
        <v>409.62860356428928</v>
      </c>
      <c r="AA134" s="558">
        <f t="shared" si="16"/>
        <v>388.16679763503089</v>
      </c>
      <c r="AB134" s="558">
        <f t="shared" si="16"/>
        <v>372.58872374357304</v>
      </c>
    </row>
    <row r="135" spans="1:56" x14ac:dyDescent="0.3">
      <c r="A135" s="555" t="str">
        <f>VLOOKUP(WEEKDAY(B135,2),$B$148:$C$154,2,FALSE)</f>
        <v>Tue</v>
      </c>
      <c r="B135" s="556">
        <f>B134</f>
        <v>37355</v>
      </c>
      <c r="C135" s="557" t="s">
        <v>47</v>
      </c>
      <c r="D135" s="558">
        <f>D63</f>
        <v>14541.332786270066</v>
      </c>
      <c r="E135" s="558">
        <f t="shared" ref="E135:AB135" si="17">E63</f>
        <v>461.92109145474029</v>
      </c>
      <c r="F135" s="558">
        <f t="shared" si="17"/>
        <v>437.10277280772618</v>
      </c>
      <c r="G135" s="558">
        <f t="shared" si="17"/>
        <v>429.95448031879005</v>
      </c>
      <c r="H135" s="558">
        <f t="shared" si="17"/>
        <v>432.6970281021529</v>
      </c>
      <c r="I135" s="558">
        <f t="shared" si="17"/>
        <v>453.88607953371161</v>
      </c>
      <c r="J135" s="558">
        <f t="shared" si="17"/>
        <v>505.64698661913485</v>
      </c>
      <c r="K135" s="558">
        <f t="shared" si="17"/>
        <v>571.72049844120966</v>
      </c>
      <c r="L135" s="558">
        <f t="shared" si="17"/>
        <v>640.26498501496405</v>
      </c>
      <c r="M135" s="558">
        <f t="shared" si="17"/>
        <v>688.42111689030355</v>
      </c>
      <c r="N135" s="558">
        <f t="shared" si="17"/>
        <v>721.8696370349121</v>
      </c>
      <c r="O135" s="558">
        <f t="shared" si="17"/>
        <v>742.84259138676964</v>
      </c>
      <c r="P135" s="558">
        <f t="shared" si="17"/>
        <v>756.53657764321201</v>
      </c>
      <c r="Q135" s="558">
        <f t="shared" si="17"/>
        <v>767.4133129043513</v>
      </c>
      <c r="R135" s="558">
        <f t="shared" si="17"/>
        <v>771.98756953494558</v>
      </c>
      <c r="S135" s="558">
        <f t="shared" si="17"/>
        <v>757.97256041691298</v>
      </c>
      <c r="T135" s="558">
        <f t="shared" si="17"/>
        <v>725.33781823834738</v>
      </c>
      <c r="U135" s="558">
        <f t="shared" si="17"/>
        <v>690.13051750267118</v>
      </c>
      <c r="V135" s="558">
        <f t="shared" si="17"/>
        <v>654.90813321693531</v>
      </c>
      <c r="W135" s="558">
        <f t="shared" si="17"/>
        <v>632.02530739843212</v>
      </c>
      <c r="X135" s="558">
        <f t="shared" si="17"/>
        <v>612.99562693457142</v>
      </c>
      <c r="Y135" s="558">
        <f t="shared" si="17"/>
        <v>581.24863005915836</v>
      </c>
      <c r="Z135" s="558">
        <f t="shared" si="17"/>
        <v>538.09748124529131</v>
      </c>
      <c r="AA135" s="558">
        <f t="shared" si="17"/>
        <v>497.43875692312702</v>
      </c>
      <c r="AB135" s="558">
        <f t="shared" si="17"/>
        <v>468.91322664769427</v>
      </c>
    </row>
    <row r="136" spans="1:56" ht="13.8" thickBot="1" x14ac:dyDescent="0.35">
      <c r="B136" s="557"/>
      <c r="C136" s="557" t="s">
        <v>84</v>
      </c>
      <c r="D136" s="559">
        <f>SUM(D134:D135)</f>
        <v>24788.877998249911</v>
      </c>
      <c r="E136" s="559">
        <f t="shared" ref="E136:AB136" si="18">SUM(E134:E135)</f>
        <v>817.81816383091427</v>
      </c>
      <c r="F136" s="559">
        <f t="shared" si="18"/>
        <v>787.62406783774304</v>
      </c>
      <c r="G136" s="559">
        <f t="shared" si="18"/>
        <v>776.26723007234216</v>
      </c>
      <c r="H136" s="559">
        <f t="shared" si="18"/>
        <v>775.74148011361808</v>
      </c>
      <c r="I136" s="559">
        <f t="shared" si="18"/>
        <v>802.05326085436138</v>
      </c>
      <c r="J136" s="559">
        <f t="shared" si="18"/>
        <v>874.0146078425239</v>
      </c>
      <c r="K136" s="559">
        <f t="shared" si="18"/>
        <v>975.069115831869</v>
      </c>
      <c r="L136" s="559">
        <f t="shared" si="18"/>
        <v>1077.4604543670989</v>
      </c>
      <c r="M136" s="559">
        <f t="shared" si="18"/>
        <v>1155.3366796754608</v>
      </c>
      <c r="N136" s="559">
        <f t="shared" si="18"/>
        <v>1205.5913131310531</v>
      </c>
      <c r="O136" s="559">
        <f t="shared" si="18"/>
        <v>1238.8249125027394</v>
      </c>
      <c r="P136" s="559">
        <f t="shared" si="18"/>
        <v>1254.2517772363369</v>
      </c>
      <c r="Q136" s="559">
        <f t="shared" si="18"/>
        <v>1263.5532736657142</v>
      </c>
      <c r="R136" s="559">
        <f t="shared" si="18"/>
        <v>1272.5539919855403</v>
      </c>
      <c r="S136" s="559">
        <f t="shared" si="18"/>
        <v>1255.5747362459315</v>
      </c>
      <c r="T136" s="559">
        <f t="shared" si="18"/>
        <v>1211.9458486280018</v>
      </c>
      <c r="U136" s="559">
        <f t="shared" si="18"/>
        <v>1160.8357531232964</v>
      </c>
      <c r="V136" s="559">
        <f t="shared" si="18"/>
        <v>1105.2025033857324</v>
      </c>
      <c r="W136" s="559">
        <f t="shared" si="18"/>
        <v>1063.5331891540588</v>
      </c>
      <c r="X136" s="559">
        <f t="shared" si="18"/>
        <v>1036.8077363877801</v>
      </c>
      <c r="Y136" s="559">
        <f t="shared" si="18"/>
        <v>1003.9843126187873</v>
      </c>
      <c r="Z136" s="559">
        <f t="shared" si="18"/>
        <v>947.72608480958058</v>
      </c>
      <c r="AA136" s="559">
        <f t="shared" si="18"/>
        <v>885.60555455815791</v>
      </c>
      <c r="AB136" s="559">
        <f t="shared" si="18"/>
        <v>841.50195039126731</v>
      </c>
    </row>
    <row r="137" spans="1:56" ht="13.8" thickTop="1" x14ac:dyDescent="0.3">
      <c r="D137" s="320" t="s">
        <v>92</v>
      </c>
      <c r="E137" s="321">
        <f>AVERAGE(E134:J134,AA134:AB134)</f>
        <v>359.1332366367314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pageSetup scale="5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10.332031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ColWidth="9.109375" defaultRowHeight="13.2" x14ac:dyDescent="0.3"/>
  <cols>
    <col min="1" max="1" width="22.6640625" style="318" customWidth="1"/>
    <col min="2" max="2" width="9.4414062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471"/>
      <c r="L17" s="471"/>
      <c r="M17" s="471"/>
      <c r="N17" s="471"/>
      <c r="O17" s="471"/>
      <c r="P17" s="471"/>
      <c r="Q17" s="471"/>
      <c r="R17" s="471"/>
      <c r="S17" s="471"/>
      <c r="T17" s="471"/>
      <c r="U17" s="471"/>
      <c r="V17" s="471"/>
      <c r="W17" s="471"/>
      <c r="X17" s="471"/>
      <c r="Y17" s="471"/>
      <c r="Z17" s="471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382"/>
      <c r="L64" s="382"/>
      <c r="M64" s="382"/>
      <c r="N64" s="382"/>
      <c r="O64" s="382"/>
      <c r="P64" s="382"/>
      <c r="Q64" s="382"/>
      <c r="R64" s="382"/>
      <c r="S64" s="382"/>
      <c r="T64" s="382"/>
      <c r="U64" s="382"/>
      <c r="V64" s="382"/>
      <c r="W64" s="382"/>
      <c r="X64" s="382"/>
      <c r="Y64" s="382"/>
      <c r="Z64" s="382"/>
      <c r="AA64" s="472"/>
      <c r="AB64" s="469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3.8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3.8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9.88671875" style="319" bestFit="1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92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85</v>
      </c>
    </row>
    <row r="149" spans="2:3" x14ac:dyDescent="0.3">
      <c r="B149" s="319">
        <v>2</v>
      </c>
      <c r="C149" s="319" t="s">
        <v>86</v>
      </c>
    </row>
    <row r="150" spans="2:3" x14ac:dyDescent="0.3">
      <c r="B150" s="319">
        <v>3</v>
      </c>
      <c r="C150" s="319" t="s">
        <v>87</v>
      </c>
    </row>
    <row r="151" spans="2:3" x14ac:dyDescent="0.3">
      <c r="B151" s="319">
        <v>4</v>
      </c>
      <c r="C151" s="319" t="s">
        <v>88</v>
      </c>
    </row>
    <row r="152" spans="2:3" x14ac:dyDescent="0.3">
      <c r="B152" s="319">
        <v>5</v>
      </c>
      <c r="C152" s="319" t="s">
        <v>89</v>
      </c>
    </row>
    <row r="153" spans="2:3" x14ac:dyDescent="0.3">
      <c r="B153" s="319">
        <v>6</v>
      </c>
      <c r="C153" s="319" t="s">
        <v>90</v>
      </c>
    </row>
    <row r="154" spans="2:3" x14ac:dyDescent="0.3">
      <c r="B154" s="319">
        <v>7</v>
      </c>
      <c r="C154" s="319" t="s">
        <v>91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10" width="9.33203125" style="321" bestFit="1" customWidth="1"/>
    <col min="11" max="22" width="9.44140625" style="321" bestFit="1" customWidth="1"/>
    <col min="23" max="28" width="9.109375" style="321"/>
    <col min="29" max="29" width="49" style="322" customWidth="1"/>
    <col min="30" max="30" width="0" style="321" hidden="1" customWidth="1"/>
    <col min="31" max="33" width="10.88671875" style="321" hidden="1" customWidth="1"/>
    <col min="34" max="34" width="11" style="321" hidden="1" customWidth="1"/>
    <col min="35" max="35" width="10.88671875" style="321" hidden="1" customWidth="1"/>
    <col min="36" max="36" width="4.109375" style="321" hidden="1" customWidth="1"/>
    <col min="37" max="39" width="8.6640625" style="321" hidden="1" customWidth="1"/>
    <col min="40" max="40" width="9.44140625" style="321" hidden="1" customWidth="1"/>
    <col min="41" max="41" width="3.88671875" style="321" hidden="1" customWidth="1"/>
    <col min="42" max="45" width="8.6640625" style="321" hidden="1" customWidth="1"/>
    <col min="46" max="46" width="3.6640625" style="321" hidden="1" customWidth="1"/>
    <col min="47" max="50" width="8.6640625" style="321" hidden="1" customWidth="1"/>
    <col min="51" max="51" width="3.44140625" style="321" hidden="1" customWidth="1"/>
    <col min="52" max="55" width="8.6640625" style="321" hidden="1" customWidth="1"/>
    <col min="56" max="56" width="3.44140625" style="321" hidden="1" customWidth="1"/>
    <col min="57" max="60" width="0" style="321" hidden="1" customWidth="1"/>
    <col min="61" max="116" width="9.109375" style="321"/>
    <col min="117" max="16384" width="9.109375" style="307"/>
  </cols>
  <sheetData>
    <row r="1" spans="1:116" s="297" customFormat="1" ht="21.6" thickBot="1" x14ac:dyDescent="0.45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3.8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3.4" x14ac:dyDescent="0.45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" x14ac:dyDescent="0.35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3.8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3.8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8.600000000000001" thickBot="1" x14ac:dyDescent="0.4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ht="13.8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ht="13.8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4.4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ht="13.8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ht="13.8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4.4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4.4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4.4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4.4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3.8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3.8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3.8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3.8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3.8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4.4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4.4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ht="13.8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ht="13.8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ht="13.8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ht="13.8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ht="13.8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ht="13.8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ht="13.8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4.4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3.8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3.8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3.8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3.8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3.8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3.8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5.6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3.8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8.600000000000001" thickBot="1" x14ac:dyDescent="0.4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" x14ac:dyDescent="0.35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4.4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3.8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4.4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4.4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4.4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4.4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ht="13.8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3.8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3.8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3.8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3.8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3.8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3.8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4.4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4.4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ht="13.8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ht="13.8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ht="13.8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ht="13.8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ht="13.8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ht="13.8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ht="13.8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4.4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3.8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3.8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3.8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3.8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3.8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5.6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3.8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ht="13.8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4.4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4.4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4.4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4.4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ht="13.8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ht="13.8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3.8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3.8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3.8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3.8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3.8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3.8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6.2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ColWidth="9.109375" defaultRowHeight="13.2" x14ac:dyDescent="0.3"/>
  <cols>
    <col min="1" max="1" width="22.6640625" style="318" customWidth="1"/>
    <col min="2" max="2" width="7.33203125" style="319" customWidth="1"/>
    <col min="3" max="3" width="19.88671875" style="319" customWidth="1"/>
    <col min="4" max="4" width="10.44140625" style="320" customWidth="1"/>
    <col min="5" max="5" width="9.44140625" style="321" customWidth="1"/>
    <col min="6" max="28" width="9.109375" style="321"/>
    <col min="29" max="29" width="47.5546875" style="322" customWidth="1"/>
    <col min="30" max="16384" width="9.109375" style="307"/>
  </cols>
  <sheetData>
    <row r="1" spans="1:55" s="297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8.600000000000001" thickBot="1" x14ac:dyDescent="0.4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ht="13.8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ht="13.8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ht="13.8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3.8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ht="13.8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ht="13.8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ht="13.8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4.4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ht="13.8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4.4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ColWidth="9.109375" defaultRowHeight="13.2" x14ac:dyDescent="0.3"/>
  <cols>
    <col min="1" max="1" width="22.6640625" style="111" customWidth="1"/>
    <col min="2" max="2" width="7.33203125" style="112" customWidth="1"/>
    <col min="3" max="3" width="19.88671875" style="112" customWidth="1"/>
    <col min="4" max="4" width="10.44140625" style="217" customWidth="1"/>
    <col min="5" max="5" width="9.44140625" style="218" customWidth="1"/>
    <col min="6" max="9" width="9.109375" style="219"/>
    <col min="10" max="10" width="9.109375" style="220"/>
    <col min="11" max="11" width="9.109375" style="221"/>
    <col min="12" max="25" width="9.109375" style="219"/>
    <col min="26" max="26" width="9.109375" style="222"/>
    <col min="27" max="27" width="9.109375" style="218"/>
    <col min="28" max="28" width="9.109375" style="219"/>
    <col min="29" max="29" width="47.5546875" style="113" customWidth="1"/>
    <col min="30" max="16384" width="9.109375" style="28"/>
  </cols>
  <sheetData>
    <row r="1" spans="1:55" s="14" customFormat="1" ht="21.6" thickBot="1" x14ac:dyDescent="0.45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3.8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3.4" x14ac:dyDescent="0.45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" x14ac:dyDescent="0.35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3.8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3.8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8.600000000000001" thickBot="1" x14ac:dyDescent="0.4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ht="13.8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ht="13.8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4.4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ht="13.8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ht="13.8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4.4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4.4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4.4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4.4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ht="13.8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ht="13.8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ht="13.8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ht="13.8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ht="13.8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ht="13.8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ht="13.8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ht="13.8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ht="13.8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ht="13.8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ht="13.8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ht="13.8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ht="13.8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ht="13.8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4.4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ht="13.8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4.4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ht="13.8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ht="13.8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3.8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3.8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3.8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3.8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3.8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4.4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8.600000000000001" thickBot="1" x14ac:dyDescent="0.4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4.4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ht="13.8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4.4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4.4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4.4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4.4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ht="13.8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ht="13.8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ht="13.8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ht="13.8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ht="13.8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ht="13.8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ht="13.8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ht="13.8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ht="13.8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ht="13.8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ht="13.8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ht="13.8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ht="13.8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ht="13.8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ht="13.8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ht="13.8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4.4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4.4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ht="13.8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ht="13.8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ht="13.8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4.4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3.8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3.8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3.8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3.8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3.8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3.8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3.8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3.8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3.8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3.8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3.8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3.8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3.8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3.8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3.8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3.8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EES-Schedule day 1</vt:lpstr>
      <vt:lpstr>day 2</vt:lpstr>
      <vt:lpstr>day 3</vt:lpstr>
      <vt:lpstr>day 4</vt:lpstr>
      <vt:lpstr>day 5</vt:lpstr>
      <vt:lpstr>day 6</vt:lpstr>
      <vt:lpstr>day 7</vt:lpstr>
      <vt:lpstr>day 8</vt:lpstr>
      <vt:lpstr>day 9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Havlíček Jan</cp:lastModifiedBy>
  <cp:lastPrinted>2001-12-20T00:47:14Z</cp:lastPrinted>
  <dcterms:created xsi:type="dcterms:W3CDTF">2000-03-20T23:24:44Z</dcterms:created>
  <dcterms:modified xsi:type="dcterms:W3CDTF">2023-09-10T14:54:01Z</dcterms:modified>
</cp:coreProperties>
</file>