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6720" windowHeight="3588"/>
  </bookViews>
  <sheets>
    <sheet name="Spreadsheet" sheetId="1" r:id="rId1"/>
    <sheet name="Graph" sheetId="2" r:id="rId2"/>
    <sheet name="PG&amp;E Detail" sheetId="3" r:id="rId3"/>
    <sheet name="Total Electric Cost" sheetId="4" r:id="rId4"/>
  </sheets>
  <definedNames>
    <definedName name="_xlnm.Print_Area" localSheetId="0">Spreadsheet!$A$1:$L$86</definedName>
    <definedName name="_xlnm.Print_Area" localSheetId="3">'Total Electric Cost'!$A$1:$L$49</definedName>
  </definedNames>
  <calcPr calcId="92512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8" i="3"/>
  <c r="D8" i="3"/>
  <c r="E8" i="3"/>
  <c r="F8" i="3"/>
  <c r="G8" i="3"/>
  <c r="H8" i="3"/>
  <c r="I8" i="3"/>
  <c r="C4" i="1"/>
  <c r="D4" i="1"/>
  <c r="F4" i="1"/>
  <c r="I4" i="1"/>
  <c r="K4" i="1"/>
  <c r="L4" i="1"/>
  <c r="C5" i="1"/>
  <c r="D5" i="1"/>
  <c r="F5" i="1"/>
  <c r="I5" i="1"/>
  <c r="K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K11" i="1"/>
  <c r="L11" i="1"/>
  <c r="D13" i="1"/>
  <c r="F13" i="1"/>
  <c r="I13" i="1"/>
  <c r="K13" i="1"/>
  <c r="L13" i="1"/>
  <c r="D14" i="1"/>
  <c r="F14" i="1"/>
  <c r="I14" i="1"/>
  <c r="K14" i="1"/>
  <c r="L14" i="1"/>
  <c r="C22" i="1"/>
  <c r="E22" i="1"/>
  <c r="G22" i="1"/>
  <c r="H22" i="1"/>
  <c r="I22" i="1"/>
  <c r="C30" i="1"/>
  <c r="H30" i="1"/>
  <c r="C31" i="1"/>
  <c r="H31" i="1"/>
  <c r="H34" i="1"/>
  <c r="H35" i="1"/>
  <c r="H37" i="1"/>
  <c r="C48" i="1"/>
  <c r="E48" i="1"/>
  <c r="F48" i="1"/>
  <c r="G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/>
  <c r="F67" i="1"/>
  <c r="K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  <c r="C4" i="4"/>
  <c r="D4" i="4"/>
  <c r="F4" i="4"/>
  <c r="K4" i="4"/>
  <c r="L4" i="4"/>
  <c r="C5" i="4"/>
  <c r="D5" i="4"/>
  <c r="F5" i="4"/>
  <c r="K5" i="4"/>
  <c r="L5" i="4"/>
  <c r="D8" i="4"/>
  <c r="F8" i="4"/>
  <c r="K8" i="4"/>
  <c r="L8" i="4"/>
  <c r="D9" i="4"/>
  <c r="F9" i="4"/>
  <c r="K9" i="4"/>
  <c r="L9" i="4"/>
  <c r="D11" i="4"/>
  <c r="F11" i="4"/>
  <c r="K11" i="4"/>
  <c r="L11" i="4"/>
  <c r="D13" i="4"/>
  <c r="F13" i="4"/>
  <c r="K13" i="4"/>
  <c r="L13" i="4"/>
  <c r="D14" i="4"/>
  <c r="F14" i="4"/>
  <c r="K14" i="4"/>
  <c r="L14" i="4"/>
  <c r="C22" i="4"/>
  <c r="E22" i="4"/>
  <c r="G22" i="4"/>
  <c r="H22" i="4"/>
  <c r="I22" i="4"/>
  <c r="F24" i="4"/>
  <c r="C30" i="4"/>
  <c r="H30" i="4"/>
  <c r="C31" i="4"/>
  <c r="H31" i="4"/>
  <c r="H34" i="4"/>
  <c r="H35" i="4"/>
  <c r="H37" i="4"/>
  <c r="C48" i="4"/>
  <c r="E48" i="4"/>
  <c r="F48" i="4"/>
  <c r="G48" i="4"/>
  <c r="H48" i="4"/>
  <c r="I48" i="4"/>
</calcChain>
</file>

<file path=xl/sharedStrings.xml><?xml version="1.0" encoding="utf-8"?>
<sst xmlns="http://schemas.openxmlformats.org/spreadsheetml/2006/main" count="211" uniqueCount="55">
  <si>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</si>
  <si>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</si>
  <si>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</si>
  <si>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</si>
  <si>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</si>
  <si>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</si>
  <si>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</si>
  <si>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</si>
  <si>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</si>
  <si>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</si>
  <si>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</si>
  <si>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</si>
  <si>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</si>
  <si>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</si>
  <si>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</si>
  <si>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</si>
  <si>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</si>
  <si>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</si>
  <si>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</si>
  <si>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</si>
  <si>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</si>
  <si>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</si>
  <si>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</si>
  <si>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</si>
  <si>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</si>
  <si>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</si>
  <si>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</si>
  <si>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</si>
  <si>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</si>
  <si>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</si>
  <si>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</si>
  <si>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</si>
  <si>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</si>
  <si>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</si>
  <si>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</si>
  <si>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</si>
  <si>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</si>
  <si>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</si>
  <si>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</si>
  <si>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</si>
  <si>
    <t>Month</t>
  </si>
  <si>
    <t>Total Kwh</t>
  </si>
  <si>
    <t>Transmission</t>
  </si>
  <si>
    <t>$/Kwh</t>
  </si>
  <si>
    <t>Distribution</t>
  </si>
  <si>
    <t>Public Purpose</t>
  </si>
  <si>
    <t>Nuc Decomm</t>
  </si>
  <si>
    <t>CTC</t>
  </si>
  <si>
    <t>Surcharge</t>
  </si>
  <si>
    <t>Total Amount</t>
  </si>
  <si>
    <t>Due</t>
  </si>
  <si>
    <t>kWh</t>
  </si>
  <si>
    <t>Total Bill</t>
  </si>
  <si>
    <t>To Date</t>
  </si>
  <si>
    <t>$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</si>
</sst>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  <numFmt numFmtId="180" formatCode="mmmm\-yy"/>
    <numFmt numFmtId="181" formatCode="&quot;$&quot;#,##0.000000_);\(&quot;$&quot;#,##0.000000\)"/>
  </numFmts>
  <fonts count="11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80" fontId="1" fillId="0" borderId="22" xfId="0" applyNumberFormat="1" applyFont="1" applyBorder="1" applyAlignment="1">
      <alignment horizontal="center"/>
    </xf>
    <xf numFmtId="3" fontId="0" fillId="0" borderId="21" xfId="0" applyNumberFormat="1" applyBorder="1"/>
    <xf numFmtId="181" fontId="0" fillId="0" borderId="21" xfId="0" applyNumberFormat="1" applyBorder="1"/>
    <xf numFmtId="180" fontId="1" fillId="0" borderId="28" xfId="0" applyNumberFormat="1" applyFont="1" applyBorder="1" applyAlignment="1">
      <alignment horizontal="center"/>
    </xf>
    <xf numFmtId="3" fontId="0" fillId="0" borderId="26" xfId="0" applyNumberFormat="1" applyBorder="1"/>
    <xf numFmtId="181" fontId="0" fillId="0" borderId="26" xfId="0" applyNumberFormat="1" applyBorder="1"/>
    <xf numFmtId="0" fontId="1" fillId="0" borderId="28" xfId="0" applyFont="1" applyBorder="1" applyAlignment="1">
      <alignment horizontal="center"/>
    </xf>
    <xf numFmtId="0" fontId="0" fillId="0" borderId="28" xfId="0" applyBorder="1"/>
    <xf numFmtId="0" fontId="1" fillId="0" borderId="1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81" fontId="0" fillId="0" borderId="34" xfId="0" applyNumberFormat="1" applyBorder="1"/>
    <xf numFmtId="0" fontId="0" fillId="0" borderId="30" xfId="0" applyBorder="1"/>
    <xf numFmtId="181" fontId="0" fillId="0" borderId="30" xfId="0" applyNumberFormat="1" applyBorder="1"/>
    <xf numFmtId="0" fontId="1" fillId="0" borderId="35" xfId="0" applyFont="1" applyBorder="1" applyAlignment="1">
      <alignment horizontal="center"/>
    </xf>
    <xf numFmtId="181" fontId="0" fillId="0" borderId="36" xfId="0" applyNumberFormat="1" applyBorder="1"/>
    <xf numFmtId="0" fontId="0" fillId="0" borderId="31" xfId="0" applyBorder="1"/>
    <xf numFmtId="181" fontId="0" fillId="0" borderId="31" xfId="0" applyNumberFormat="1" applyBorder="1"/>
    <xf numFmtId="5" fontId="2" fillId="0" borderId="28" xfId="0" applyNumberFormat="1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166" fontId="5" fillId="9" borderId="7" xfId="0" applyNumberFormat="1" applyFont="1" applyFill="1" applyBorder="1" applyAlignment="1">
      <alignment horizontal="center"/>
    </xf>
    <xf numFmtId="164" fontId="10" fillId="0" borderId="35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8" fontId="5" fillId="0" borderId="0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169" fontId="0" fillId="0" borderId="0" xfId="0" applyNumberFormat="1" applyBorder="1"/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  <xf numFmtId="172" fontId="1" fillId="0" borderId="0" xfId="0" applyNumberFormat="1" applyFont="1" applyBorder="1"/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947373723174359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36883007345049"/>
          <c:y val="0.22872370128057118"/>
          <c:w val="0.73473816384846491"/>
          <c:h val="0.2101066558275014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CA6-8897-39B78361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71736"/>
        <c:axId val="1"/>
      </c:barChart>
      <c:catAx>
        <c:axId val="1532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2421074976234797"/>
              <c:y val="0.86436282460680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338902490831E-2"/>
              <c:y val="0.2632982142648435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1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83</xdr:row>
      <xdr:rowOff>144780</xdr:rowOff>
    </xdr:from>
    <xdr:to>
      <xdr:col>10</xdr:col>
      <xdr:colOff>388620</xdr:colOff>
      <xdr:row>85</xdr:row>
      <xdr:rowOff>144780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618220" y="14043660"/>
          <a:ext cx="76200" cy="358140"/>
        </a:xfrm>
        <a:prstGeom prst="downArrow">
          <a:avLst>
            <a:gd name="adj1" fmla="val 50000"/>
            <a:gd name="adj2" fmla="val 117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91440</xdr:rowOff>
    </xdr:from>
    <xdr:to>
      <xdr:col>10</xdr:col>
      <xdr:colOff>685800</xdr:colOff>
      <xdr:row>127</xdr:row>
      <xdr:rowOff>167640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458200" y="2141220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45720</xdr:rowOff>
    </xdr:from>
    <xdr:to>
      <xdr:col>10</xdr:col>
      <xdr:colOff>685800</xdr:colOff>
      <xdr:row>128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458200" y="21534120"/>
          <a:ext cx="533400" cy="106680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144780</xdr:colOff>
      <xdr:row>129</xdr:row>
      <xdr:rowOff>38100</xdr:rowOff>
    </xdr:from>
    <xdr:to>
      <xdr:col>10</xdr:col>
      <xdr:colOff>678180</xdr:colOff>
      <xdr:row>129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450580" y="2169414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30480</xdr:rowOff>
    </xdr:from>
    <xdr:to>
      <xdr:col>10</xdr:col>
      <xdr:colOff>685800</xdr:colOff>
      <xdr:row>130</xdr:row>
      <xdr:rowOff>106680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458200" y="2185416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891540</xdr:colOff>
      <xdr:row>15</xdr:row>
      <xdr:rowOff>22860</xdr:rowOff>
    </xdr:from>
    <xdr:to>
      <xdr:col>11</xdr:col>
      <xdr:colOff>967740</xdr:colOff>
      <xdr:row>19</xdr:row>
      <xdr:rowOff>144780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8214360" y="2651760"/>
          <a:ext cx="192786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891540</xdr:colOff>
      <xdr:row>42</xdr:row>
      <xdr:rowOff>30480</xdr:rowOff>
    </xdr:from>
    <xdr:to>
      <xdr:col>11</xdr:col>
      <xdr:colOff>967740</xdr:colOff>
      <xdr:row>46</xdr:row>
      <xdr:rowOff>144780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8214360" y="7071360"/>
          <a:ext cx="192786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891540</xdr:colOff>
      <xdr:row>78</xdr:row>
      <xdr:rowOff>30480</xdr:rowOff>
    </xdr:from>
    <xdr:to>
      <xdr:col>11</xdr:col>
      <xdr:colOff>967740</xdr:colOff>
      <xdr:row>82</xdr:row>
      <xdr:rowOff>144780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8214360" y="13053060"/>
          <a:ext cx="192786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144780</xdr:rowOff>
    </xdr:from>
    <xdr:to>
      <xdr:col>8</xdr:col>
      <xdr:colOff>556260</xdr:colOff>
      <xdr:row>19</xdr:row>
      <xdr:rowOff>160020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127</xdr:row>
      <xdr:rowOff>91440</xdr:rowOff>
    </xdr:from>
    <xdr:to>
      <xdr:col>10</xdr:col>
      <xdr:colOff>685800</xdr:colOff>
      <xdr:row>127</xdr:row>
      <xdr:rowOff>167640</xdr:rowOff>
    </xdr:to>
    <xdr:sp macro="" textlink="">
      <xdr:nvSpPr>
        <xdr:cNvPr id="5122" name="AutoShape 2"/>
        <xdr:cNvSpPr>
          <a:spLocks noChangeArrowheads="1"/>
        </xdr:cNvSpPr>
      </xdr:nvSpPr>
      <xdr:spPr bwMode="auto">
        <a:xfrm>
          <a:off x="8458200" y="2138172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45720</xdr:rowOff>
    </xdr:from>
    <xdr:to>
      <xdr:col>10</xdr:col>
      <xdr:colOff>685800</xdr:colOff>
      <xdr:row>128</xdr:row>
      <xdr:rowOff>152400</xdr:rowOff>
    </xdr:to>
    <xdr:sp macro="" textlink="">
      <xdr:nvSpPr>
        <xdr:cNvPr id="5123" name="AutoShape 3"/>
        <xdr:cNvSpPr>
          <a:spLocks noChangeArrowheads="1"/>
        </xdr:cNvSpPr>
      </xdr:nvSpPr>
      <xdr:spPr bwMode="auto">
        <a:xfrm>
          <a:off x="8458200" y="21503640"/>
          <a:ext cx="533400" cy="106680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144780</xdr:colOff>
      <xdr:row>129</xdr:row>
      <xdr:rowOff>38100</xdr:rowOff>
    </xdr:from>
    <xdr:to>
      <xdr:col>10</xdr:col>
      <xdr:colOff>678180</xdr:colOff>
      <xdr:row>129</xdr:row>
      <xdr:rowOff>114300</xdr:rowOff>
    </xdr:to>
    <xdr:sp macro="" textlink="">
      <xdr:nvSpPr>
        <xdr:cNvPr id="5124" name="AutoShape 4"/>
        <xdr:cNvSpPr>
          <a:spLocks noChangeArrowheads="1"/>
        </xdr:cNvSpPr>
      </xdr:nvSpPr>
      <xdr:spPr bwMode="auto">
        <a:xfrm>
          <a:off x="8450580" y="2166366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30480</xdr:rowOff>
    </xdr:from>
    <xdr:to>
      <xdr:col>10</xdr:col>
      <xdr:colOff>685800</xdr:colOff>
      <xdr:row>130</xdr:row>
      <xdr:rowOff>106680</xdr:rowOff>
    </xdr:to>
    <xdr:sp macro="" textlink="">
      <xdr:nvSpPr>
        <xdr:cNvPr id="5125" name="AutoShape 5"/>
        <xdr:cNvSpPr>
          <a:spLocks noChangeArrowheads="1"/>
        </xdr:cNvSpPr>
      </xdr:nvSpPr>
      <xdr:spPr bwMode="auto">
        <a:xfrm>
          <a:off x="8458200" y="2182368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891540</xdr:colOff>
      <xdr:row>42</xdr:row>
      <xdr:rowOff>30480</xdr:rowOff>
    </xdr:from>
    <xdr:to>
      <xdr:col>11</xdr:col>
      <xdr:colOff>967740</xdr:colOff>
      <xdr:row>46</xdr:row>
      <xdr:rowOff>144780</xdr:rowOff>
    </xdr:to>
    <xdr:sp macro="" textlink="">
      <xdr:nvSpPr>
        <xdr:cNvPr id="5127" name="Rectangle 7"/>
        <xdr:cNvSpPr>
          <a:spLocks noChangeArrowheads="1"/>
        </xdr:cNvSpPr>
      </xdr:nvSpPr>
      <xdr:spPr bwMode="auto">
        <a:xfrm>
          <a:off x="8214360" y="7086600"/>
          <a:ext cx="192786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topLeftCell="A28" zoomScaleNormal="100" zoomScaleSheetLayoutView="75" workbookViewId="0">
      <selection activeCell="A48" sqref="A48"/>
    </sheetView>
  </sheetViews>
  <sheetFormatPr defaultColWidth="10.6640625" defaultRowHeight="13.2" x14ac:dyDescent="0.25"/>
  <cols>
    <col min="2" max="2" width="7.109375" customWidth="1"/>
    <col min="3" max="3" width="12.88671875" customWidth="1"/>
    <col min="4" max="4" width="10.109375" customWidth="1"/>
    <col min="5" max="5" width="14.33203125" customWidth="1"/>
    <col min="6" max="6" width="14.88671875" customWidth="1"/>
    <col min="7" max="8" width="11.33203125" customWidth="1"/>
    <col min="9" max="9" width="14.109375" customWidth="1"/>
    <col min="10" max="10" width="14.33203125" customWidth="1"/>
    <col min="11" max="11" width="12.6640625" customWidth="1"/>
    <col min="12" max="12" width="14.5546875" customWidth="1"/>
    <col min="13" max="13" width="11.6640625" customWidth="1"/>
    <col min="14" max="17" width="11.6640625" bestFit="1" customWidth="1"/>
    <col min="18" max="18" width="13.88671875" bestFit="1" customWidth="1"/>
  </cols>
  <sheetData>
    <row r="1" spans="1:12" ht="14.4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5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8" thickBot="1" x14ac:dyDescent="0.3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3.8" x14ac:dyDescent="0.25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3.8" x14ac:dyDescent="0.25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3.8" x14ac:dyDescent="0.25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3.8" x14ac:dyDescent="0.25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3.8" x14ac:dyDescent="0.25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3.8" x14ac:dyDescent="0.25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3.8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41"/>
      <c r="J10" s="69"/>
      <c r="K10" s="70"/>
      <c r="L10" s="71"/>
    </row>
    <row r="11" spans="1:12" ht="13.8" x14ac:dyDescent="0.25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3.8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3.8" x14ac:dyDescent="0.25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41">
        <f>$I$1*E13</f>
        <v>674716.53899999999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3.8" x14ac:dyDescent="0.25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41">
        <f>$I$1*E14</f>
        <v>784175.03339999996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3.8" x14ac:dyDescent="0.25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3.8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3.8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3.8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3.8" x14ac:dyDescent="0.25">
      <c r="A19" s="100">
        <v>2002</v>
      </c>
      <c r="B19" s="72" t="s">
        <v>8</v>
      </c>
      <c r="C19" s="83"/>
      <c r="D19" s="84"/>
      <c r="E19" s="147"/>
      <c r="F19" s="67"/>
      <c r="G19" s="67"/>
      <c r="H19" s="67"/>
      <c r="I19" s="65" t="s">
        <v>28</v>
      </c>
      <c r="J19" s="96"/>
      <c r="K19" s="81"/>
      <c r="L19" s="97"/>
    </row>
    <row r="20" spans="1:12" ht="13.8" x14ac:dyDescent="0.25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3.8" x14ac:dyDescent="0.25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4.4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36">
        <f>SUM(G4:G20)</f>
        <v>4587535.3899999997</v>
      </c>
      <c r="H22" s="136">
        <f>SUM(H4:H20)</f>
        <v>4711911.7300000004</v>
      </c>
      <c r="I22" s="136">
        <f>SUM(I4:I20)</f>
        <v>4698124.614839999</v>
      </c>
      <c r="J22" s="18"/>
      <c r="K22" s="18"/>
      <c r="L22" s="18"/>
    </row>
    <row r="23" spans="1:12" ht="14.4" thickTop="1" x14ac:dyDescent="0.25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3.8" x14ac:dyDescent="0.25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3.8" x14ac:dyDescent="0.25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3.8" x14ac:dyDescent="0.25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4.4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3.8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4.4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3.8" x14ac:dyDescent="0.25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3.8" x14ac:dyDescent="0.25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3.8" x14ac:dyDescent="0.25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3.8" x14ac:dyDescent="0.25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3.8" x14ac:dyDescent="0.25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3.8" x14ac:dyDescent="0.25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4.4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3.8" x14ac:dyDescent="0.25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3.8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3.8" x14ac:dyDescent="0.25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3.8" x14ac:dyDescent="0.25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730969</v>
      </c>
      <c r="H40" s="154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3.8" x14ac:dyDescent="0.25">
      <c r="A41" s="100">
        <v>2002</v>
      </c>
      <c r="B41" s="72" t="s">
        <v>1</v>
      </c>
      <c r="C41" s="64"/>
      <c r="D41" s="78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3.8" x14ac:dyDescent="0.25">
      <c r="A42" s="102">
        <v>2002</v>
      </c>
      <c r="B42" s="63" t="s">
        <v>4</v>
      </c>
      <c r="C42" s="64"/>
      <c r="D42" s="78"/>
      <c r="E42" s="74"/>
      <c r="F42" s="152"/>
      <c r="G42" s="67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3.8" x14ac:dyDescent="0.25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3.8" x14ac:dyDescent="0.25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3.8" x14ac:dyDescent="0.25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3.8" x14ac:dyDescent="0.25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3.8" x14ac:dyDescent="0.25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4.4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4667328.5</v>
      </c>
      <c r="H48" s="136"/>
      <c r="I48" s="136"/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4.4" thickTop="1" x14ac:dyDescent="0.25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5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4.4" thickBot="1" x14ac:dyDescent="0.3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5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8" thickBot="1" x14ac:dyDescent="0.3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3.8" x14ac:dyDescent="0.25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3.8" x14ac:dyDescent="0.25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3.8" x14ac:dyDescent="0.25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3.8" x14ac:dyDescent="0.25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3.8" x14ac:dyDescent="0.25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3.8" x14ac:dyDescent="0.25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3.8" x14ac:dyDescent="0.25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3.8" x14ac:dyDescent="0.25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3.8" x14ac:dyDescent="0.25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4.4" thickBot="1" x14ac:dyDescent="0.3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3.8" x14ac:dyDescent="0.25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4.4" thickBot="1" x14ac:dyDescent="0.3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3.8" x14ac:dyDescent="0.25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3.8" x14ac:dyDescent="0.25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3.8" x14ac:dyDescent="0.25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3.8" x14ac:dyDescent="0.25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3.8" x14ac:dyDescent="0.25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3.8" hidden="1" x14ac:dyDescent="0.25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3.8" x14ac:dyDescent="0.25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3.8" hidden="1" x14ac:dyDescent="0.25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3.8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3.8" x14ac:dyDescent="0.25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3.8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3.8" x14ac:dyDescent="0.25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3.8" x14ac:dyDescent="0.25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3.8" x14ac:dyDescent="0.25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3.8" x14ac:dyDescent="0.25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3.8" x14ac:dyDescent="0.25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3.8" x14ac:dyDescent="0.25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3.8" x14ac:dyDescent="0.25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3.8" x14ac:dyDescent="0.25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4.4" thickBot="1" x14ac:dyDescent="0.3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5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8" thickBot="1" x14ac:dyDescent="0.3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5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8" thickBo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8" thickTop="1" x14ac:dyDescent="0.25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5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5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5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5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5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5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5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5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5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9" sqref="A9"/>
    </sheetView>
  </sheetViews>
  <sheetFormatPr defaultRowHeight="13.2" x14ac:dyDescent="0.25"/>
  <cols>
    <col min="1" max="1" width="15.44140625" customWidth="1"/>
    <col min="2" max="14" width="13.6640625" customWidth="1"/>
  </cols>
  <sheetData>
    <row r="1" spans="1:9" x14ac:dyDescent="0.25">
      <c r="A1" s="1" t="s">
        <v>40</v>
      </c>
      <c r="B1" s="164" t="s">
        <v>41</v>
      </c>
      <c r="C1" s="164" t="s">
        <v>42</v>
      </c>
      <c r="D1" s="164" t="s">
        <v>44</v>
      </c>
      <c r="E1" s="164" t="s">
        <v>45</v>
      </c>
      <c r="F1" s="164" t="s">
        <v>46</v>
      </c>
      <c r="G1" s="164" t="s">
        <v>47</v>
      </c>
      <c r="H1" s="174" t="s">
        <v>48</v>
      </c>
      <c r="I1" s="179" t="s">
        <v>49</v>
      </c>
    </row>
    <row r="2" spans="1:9" ht="13.8" thickBot="1" x14ac:dyDescent="0.3">
      <c r="A2" s="163"/>
      <c r="B2" s="165"/>
      <c r="C2" s="165" t="s">
        <v>43</v>
      </c>
      <c r="D2" s="165" t="s">
        <v>43</v>
      </c>
      <c r="E2" s="165" t="s">
        <v>43</v>
      </c>
      <c r="F2" s="165" t="s">
        <v>43</v>
      </c>
      <c r="G2" s="165" t="s">
        <v>43</v>
      </c>
      <c r="H2" s="175"/>
      <c r="I2" s="28" t="s">
        <v>50</v>
      </c>
    </row>
    <row r="3" spans="1:9" x14ac:dyDescent="0.25">
      <c r="A3" s="166">
        <v>37196</v>
      </c>
      <c r="B3" s="167">
        <v>18024144</v>
      </c>
      <c r="C3" s="168">
        <f>65944.81/B3</f>
        <v>3.6586930286398064E-3</v>
      </c>
      <c r="D3" s="168">
        <f>21976.94/B3</f>
        <v>1.2193056158450576E-3</v>
      </c>
      <c r="E3" s="168">
        <f>34966.84/B3</f>
        <v>1.9400000355079274E-3</v>
      </c>
      <c r="F3" s="168">
        <f>3424.59/B3</f>
        <v>1.9000014647020132E-4</v>
      </c>
      <c r="G3" s="168">
        <f>-369974.45/B3</f>
        <v>-2.0526603094160812E-2</v>
      </c>
      <c r="H3" s="176">
        <f>180241.44/B3</f>
        <v>0.01</v>
      </c>
      <c r="I3" s="180">
        <f>-66713.59/B3</f>
        <v>-3.7013458170329751E-3</v>
      </c>
    </row>
    <row r="4" spans="1:9" x14ac:dyDescent="0.25">
      <c r="A4" s="169">
        <v>37226</v>
      </c>
      <c r="B4" s="170"/>
      <c r="C4" s="171"/>
      <c r="D4" s="81"/>
      <c r="E4" s="81"/>
      <c r="F4" s="81"/>
      <c r="G4" s="81"/>
      <c r="H4" s="177"/>
      <c r="I4" s="181"/>
    </row>
    <row r="5" spans="1:9" x14ac:dyDescent="0.25">
      <c r="A5" s="169">
        <v>37258</v>
      </c>
      <c r="B5" s="170"/>
      <c r="C5" s="171"/>
      <c r="D5" s="81"/>
      <c r="E5" s="81"/>
      <c r="F5" s="81"/>
      <c r="G5" s="81"/>
      <c r="H5" s="177"/>
      <c r="I5" s="181"/>
    </row>
    <row r="6" spans="1:9" x14ac:dyDescent="0.25">
      <c r="A6" s="169">
        <v>37289</v>
      </c>
      <c r="B6" s="170"/>
      <c r="C6" s="171"/>
      <c r="D6" s="81"/>
      <c r="E6" s="81"/>
      <c r="F6" s="81"/>
      <c r="G6" s="81"/>
      <c r="H6" s="177"/>
      <c r="I6" s="181"/>
    </row>
    <row r="7" spans="1:9" x14ac:dyDescent="0.25">
      <c r="A7" s="169">
        <v>37317</v>
      </c>
      <c r="B7" s="170"/>
      <c r="C7" s="171"/>
      <c r="D7" s="81"/>
      <c r="E7" s="81"/>
      <c r="F7" s="81"/>
      <c r="G7" s="81"/>
      <c r="H7" s="177"/>
      <c r="I7" s="181"/>
    </row>
    <row r="8" spans="1:9" x14ac:dyDescent="0.25">
      <c r="A8" s="169">
        <v>37348</v>
      </c>
      <c r="B8" s="170">
        <v>13761300</v>
      </c>
      <c r="C8" s="171">
        <f>93540.91/B8</f>
        <v>6.7973890548131358E-3</v>
      </c>
      <c r="D8" s="171">
        <f>37469.95/B8</f>
        <v>2.7228495854316088E-3</v>
      </c>
      <c r="E8" s="171">
        <f>33990.41/B8</f>
        <v>2.469999927332447E-3</v>
      </c>
      <c r="F8" s="171">
        <f>2752.26/B8</f>
        <v>2.0000000000000001E-4</v>
      </c>
      <c r="G8" s="171">
        <f>-43370.22/B8</f>
        <v>-3.1516077696147893E-3</v>
      </c>
      <c r="H8" s="178">
        <f>137613/B8</f>
        <v>0.01</v>
      </c>
      <c r="I8" s="182">
        <f>258842.33/B8</f>
        <v>1.8809438788486552E-2</v>
      </c>
    </row>
    <row r="9" spans="1:9" x14ac:dyDescent="0.25">
      <c r="A9" s="169">
        <v>37378</v>
      </c>
      <c r="B9" s="81"/>
      <c r="C9" s="81"/>
      <c r="D9" s="81"/>
      <c r="E9" s="81"/>
      <c r="F9" s="81"/>
      <c r="G9" s="81"/>
      <c r="H9" s="177"/>
      <c r="I9" s="181"/>
    </row>
    <row r="10" spans="1:9" x14ac:dyDescent="0.25">
      <c r="A10" s="169"/>
      <c r="B10" s="81"/>
      <c r="C10" s="81"/>
      <c r="D10" s="81"/>
      <c r="E10" s="81"/>
      <c r="F10" s="81"/>
      <c r="G10" s="81"/>
      <c r="H10" s="177"/>
      <c r="I10" s="181"/>
    </row>
    <row r="11" spans="1:9" x14ac:dyDescent="0.25">
      <c r="A11" s="169"/>
      <c r="B11" s="81"/>
      <c r="C11" s="81"/>
      <c r="D11" s="81"/>
      <c r="E11" s="81"/>
      <c r="F11" s="81"/>
      <c r="G11" s="81"/>
      <c r="H11" s="177"/>
      <c r="I11" s="181"/>
    </row>
    <row r="12" spans="1:9" x14ac:dyDescent="0.25">
      <c r="A12" s="169"/>
      <c r="B12" s="81"/>
      <c r="C12" s="81"/>
      <c r="D12" s="81"/>
      <c r="E12" s="81"/>
      <c r="F12" s="81"/>
      <c r="G12" s="81"/>
      <c r="H12" s="177"/>
      <c r="I12" s="181"/>
    </row>
    <row r="13" spans="1:9" x14ac:dyDescent="0.25">
      <c r="A13" s="169"/>
      <c r="B13" s="81"/>
      <c r="C13" s="81"/>
      <c r="D13" s="81"/>
      <c r="E13" s="81"/>
      <c r="F13" s="81"/>
      <c r="G13" s="81"/>
      <c r="H13" s="177"/>
      <c r="I13" s="181"/>
    </row>
    <row r="14" spans="1:9" x14ac:dyDescent="0.25">
      <c r="A14" s="172"/>
      <c r="B14" s="81"/>
      <c r="C14" s="81"/>
      <c r="D14" s="81"/>
      <c r="E14" s="81"/>
      <c r="F14" s="81"/>
      <c r="G14" s="81"/>
      <c r="H14" s="177"/>
      <c r="I14" s="181"/>
    </row>
    <row r="15" spans="1:9" x14ac:dyDescent="0.25">
      <c r="A15" s="173"/>
      <c r="B15" s="81"/>
      <c r="C15" s="81"/>
      <c r="D15" s="81"/>
      <c r="E15" s="81"/>
      <c r="F15" s="81"/>
      <c r="G15" s="81"/>
      <c r="H15" s="177"/>
      <c r="I15" s="181"/>
    </row>
    <row r="16" spans="1:9" x14ac:dyDescent="0.25">
      <c r="A16" s="173"/>
      <c r="B16" s="81"/>
      <c r="C16" s="81"/>
      <c r="D16" s="81"/>
      <c r="E16" s="81"/>
      <c r="F16" s="81"/>
      <c r="G16" s="81"/>
      <c r="H16" s="177"/>
      <c r="I16" s="181"/>
    </row>
    <row r="17" spans="1:9" x14ac:dyDescent="0.25">
      <c r="A17" s="173"/>
      <c r="B17" s="81"/>
      <c r="C17" s="81"/>
      <c r="D17" s="81"/>
      <c r="E17" s="81"/>
      <c r="F17" s="81"/>
      <c r="G17" s="81"/>
      <c r="H17" s="177"/>
      <c r="I17" s="181"/>
    </row>
    <row r="18" spans="1:9" x14ac:dyDescent="0.25">
      <c r="A18" s="173"/>
      <c r="B18" s="81"/>
      <c r="C18" s="81"/>
      <c r="D18" s="81"/>
      <c r="E18" s="81"/>
      <c r="F18" s="81"/>
      <c r="G18" s="81"/>
      <c r="H18" s="177"/>
      <c r="I18" s="181"/>
    </row>
    <row r="19" spans="1:9" x14ac:dyDescent="0.25">
      <c r="A19" s="173"/>
      <c r="B19" s="81"/>
      <c r="C19" s="81"/>
      <c r="D19" s="81"/>
      <c r="E19" s="81"/>
      <c r="F19" s="81"/>
      <c r="G19" s="81"/>
      <c r="H19" s="177"/>
      <c r="I19" s="181"/>
    </row>
    <row r="20" spans="1:9" x14ac:dyDescent="0.25">
      <c r="A20" s="173"/>
      <c r="B20" s="81"/>
      <c r="C20" s="81"/>
      <c r="D20" s="81"/>
      <c r="E20" s="81"/>
      <c r="F20" s="81"/>
      <c r="G20" s="81"/>
      <c r="H20" s="177"/>
      <c r="I20" s="181"/>
    </row>
    <row r="21" spans="1:9" x14ac:dyDescent="0.25">
      <c r="A21" s="173"/>
      <c r="B21" s="81"/>
      <c r="C21" s="81"/>
      <c r="D21" s="81"/>
      <c r="E21" s="81"/>
      <c r="F21" s="81"/>
      <c r="G21" s="81"/>
      <c r="H21" s="177"/>
      <c r="I21" s="181"/>
    </row>
    <row r="22" spans="1:9" x14ac:dyDescent="0.25">
      <c r="A22" s="173"/>
      <c r="B22" s="81"/>
      <c r="C22" s="81"/>
      <c r="D22" s="81"/>
      <c r="E22" s="81"/>
      <c r="F22" s="81"/>
      <c r="G22" s="81"/>
      <c r="H22" s="177"/>
      <c r="I22" s="181"/>
    </row>
    <row r="23" spans="1:9" x14ac:dyDescent="0.25">
      <c r="A23" s="173"/>
      <c r="B23" s="81"/>
      <c r="C23" s="81"/>
      <c r="D23" s="81"/>
      <c r="E23" s="81"/>
      <c r="F23" s="81"/>
      <c r="G23" s="81"/>
      <c r="H23" s="81"/>
      <c r="I23" s="173"/>
    </row>
  </sheetData>
  <phoneticPr fontId="0" type="noConversion"/>
  <printOptions horizontalCentered="1" verticalCentered="1"/>
  <pageMargins left="0.5" right="0.5" top="1" bottom="1" header="0.5" footer="0.5"/>
  <pageSetup orientation="landscape" horizontalDpi="4294967292" r:id="rId1"/>
  <headerFooter alignWithMargins="0">
    <oddHeader>&amp;LPrepared by Earl Bouse
Updated: &amp;D&amp;C&amp;"Arial,Bold"&amp;14Pacific Gas and Electric
Billing Detail&amp;R&amp;F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4"/>
  <sheetViews>
    <sheetView view="pageBreakPreview" zoomScale="75" zoomScaleNormal="100" zoomScaleSheetLayoutView="75" workbookViewId="0">
      <selection activeCell="A2" sqref="A2"/>
    </sheetView>
  </sheetViews>
  <sheetFormatPr defaultColWidth="10.6640625" defaultRowHeight="13.2" x14ac:dyDescent="0.25"/>
  <cols>
    <col min="2" max="2" width="7.109375" customWidth="1"/>
    <col min="3" max="3" width="12.88671875" customWidth="1"/>
    <col min="4" max="4" width="10.109375" customWidth="1"/>
    <col min="5" max="5" width="14.33203125" customWidth="1"/>
    <col min="6" max="6" width="14.88671875" customWidth="1"/>
    <col min="7" max="8" width="11.33203125" customWidth="1"/>
    <col min="9" max="9" width="14.109375" customWidth="1"/>
    <col min="10" max="10" width="14.33203125" customWidth="1"/>
    <col min="11" max="11" width="12.6640625" customWidth="1"/>
    <col min="12" max="12" width="14.5546875" customWidth="1"/>
    <col min="13" max="13" width="11.6640625" customWidth="1"/>
    <col min="14" max="17" width="11.6640625" bestFit="1" customWidth="1"/>
    <col min="18" max="18" width="13.88671875" bestFit="1" customWidth="1"/>
  </cols>
  <sheetData>
    <row r="1" spans="1:12" ht="14.4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5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16</v>
      </c>
      <c r="J2" s="27" t="s">
        <v>5</v>
      </c>
      <c r="K2" s="26" t="s">
        <v>14</v>
      </c>
      <c r="L2" s="30" t="s">
        <v>16</v>
      </c>
    </row>
    <row r="3" spans="1:12" ht="13.8" thickBot="1" x14ac:dyDescent="0.3">
      <c r="A3" s="28"/>
      <c r="B3" s="28"/>
      <c r="C3" s="28" t="s">
        <v>18</v>
      </c>
      <c r="D3" s="28" t="s">
        <v>15</v>
      </c>
      <c r="E3" s="28" t="s">
        <v>51</v>
      </c>
      <c r="F3" s="28" t="s">
        <v>33</v>
      </c>
      <c r="G3" s="28" t="s">
        <v>17</v>
      </c>
      <c r="H3" s="28" t="s">
        <v>30</v>
      </c>
      <c r="I3" s="137" t="s">
        <v>52</v>
      </c>
      <c r="J3" s="29" t="s">
        <v>20</v>
      </c>
      <c r="K3" s="28" t="s">
        <v>21</v>
      </c>
      <c r="L3" s="28" t="s">
        <v>21</v>
      </c>
    </row>
    <row r="4" spans="1:12" ht="13.8" x14ac:dyDescent="0.25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83">
        <v>-63599.83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3.8" x14ac:dyDescent="0.25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31">
        <v>43314.42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3.8" x14ac:dyDescent="0.25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3.8" x14ac:dyDescent="0.25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3.8" x14ac:dyDescent="0.25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31">
        <v>10375.459999999999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3.8" x14ac:dyDescent="0.25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83">
        <v>-9728.14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3.8" x14ac:dyDescent="0.25">
      <c r="A10" s="100"/>
      <c r="B10" s="63" t="s">
        <v>12</v>
      </c>
      <c r="C10" s="143" t="s">
        <v>38</v>
      </c>
      <c r="D10" s="207" t="s">
        <v>39</v>
      </c>
      <c r="E10" s="208"/>
      <c r="F10" s="209"/>
      <c r="G10" s="145">
        <v>143231</v>
      </c>
      <c r="H10" s="75"/>
      <c r="I10" s="131"/>
      <c r="J10" s="69"/>
      <c r="K10" s="70"/>
      <c r="L10" s="71"/>
    </row>
    <row r="11" spans="1:12" ht="13.8" x14ac:dyDescent="0.25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31">
        <v>210674.15</v>
      </c>
      <c r="J11" s="69">
        <v>145502</v>
      </c>
      <c r="K11" s="70">
        <f>C11/J11</f>
        <v>116.18396997979409</v>
      </c>
      <c r="L11" s="71">
        <f>E11/J11</f>
        <v>116.60804662478866</v>
      </c>
    </row>
    <row r="12" spans="1:12" ht="13.8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31"/>
      <c r="J12" s="69"/>
      <c r="K12" s="70"/>
      <c r="L12" s="71"/>
    </row>
    <row r="13" spans="1:12" ht="13.8" x14ac:dyDescent="0.25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74">
        <v>13761300</v>
      </c>
      <c r="F13" s="142">
        <f>G13/E13</f>
        <v>5.1197270606701401E-2</v>
      </c>
      <c r="G13" s="67">
        <v>704541</v>
      </c>
      <c r="H13" s="75">
        <v>740000</v>
      </c>
      <c r="I13" s="131">
        <v>258842.33</v>
      </c>
      <c r="J13" s="69">
        <v>110600</v>
      </c>
      <c r="K13" s="70">
        <f>C13/J13</f>
        <v>147.3236889692586</v>
      </c>
      <c r="L13" s="71">
        <f>E13/J13</f>
        <v>124.42405063291139</v>
      </c>
    </row>
    <row r="14" spans="1:12" ht="13.8" x14ac:dyDescent="0.25">
      <c r="A14" s="101">
        <v>2002</v>
      </c>
      <c r="B14" s="72" t="s">
        <v>2</v>
      </c>
      <c r="C14" s="64">
        <v>16905000</v>
      </c>
      <c r="D14" s="78">
        <f>G14/C14</f>
        <v>4.3239804199940848E-2</v>
      </c>
      <c r="E14" s="74">
        <v>15993780</v>
      </c>
      <c r="F14" s="142">
        <f>G14/E14</f>
        <v>4.5703322791735286E-2</v>
      </c>
      <c r="G14" s="67">
        <v>730968.89</v>
      </c>
      <c r="H14" s="75">
        <v>731000</v>
      </c>
      <c r="I14" s="131">
        <v>258606.77</v>
      </c>
      <c r="J14" s="69">
        <v>128500</v>
      </c>
      <c r="K14" s="70">
        <f>C14/J14</f>
        <v>131.55642023346303</v>
      </c>
      <c r="L14" s="71">
        <f>E14/J14</f>
        <v>124.46521400778209</v>
      </c>
    </row>
    <row r="15" spans="1:12" ht="13.8" x14ac:dyDescent="0.25">
      <c r="A15" s="100">
        <v>2002</v>
      </c>
      <c r="B15" s="72" t="s">
        <v>1</v>
      </c>
      <c r="C15" s="83"/>
      <c r="D15" s="84"/>
      <c r="E15" s="74"/>
      <c r="F15" s="80"/>
      <c r="G15" s="67"/>
      <c r="H15" s="67"/>
      <c r="I15" s="65"/>
      <c r="J15" s="91"/>
      <c r="K15" s="81"/>
      <c r="L15" s="90"/>
    </row>
    <row r="16" spans="1:12" ht="13.8" x14ac:dyDescent="0.25">
      <c r="A16" s="102">
        <v>2002</v>
      </c>
      <c r="B16" s="63" t="s">
        <v>4</v>
      </c>
      <c r="C16" s="92"/>
      <c r="D16" s="93"/>
      <c r="E16" s="143" t="s">
        <v>38</v>
      </c>
      <c r="F16" s="162" t="s">
        <v>9</v>
      </c>
      <c r="G16" s="145">
        <v>-17983</v>
      </c>
      <c r="H16" s="95"/>
      <c r="I16" s="65"/>
      <c r="J16" s="96"/>
      <c r="K16" s="96"/>
      <c r="L16" s="90"/>
    </row>
    <row r="17" spans="1:12" ht="13.8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/>
      <c r="J17" s="96"/>
      <c r="K17" s="81"/>
      <c r="L17" s="90"/>
    </row>
    <row r="18" spans="1:12" ht="13.8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/>
      <c r="J18" s="96"/>
      <c r="K18" s="81"/>
      <c r="L18" s="90"/>
    </row>
    <row r="19" spans="1:12" ht="13.8" x14ac:dyDescent="0.25">
      <c r="A19" s="100">
        <v>2002</v>
      </c>
      <c r="B19" s="72" t="s">
        <v>8</v>
      </c>
      <c r="C19" s="83"/>
      <c r="D19" s="84"/>
      <c r="E19" s="147"/>
      <c r="F19" s="67"/>
      <c r="G19" s="146"/>
      <c r="H19" s="67"/>
      <c r="I19" s="65"/>
      <c r="J19" s="96"/>
      <c r="K19" s="81"/>
      <c r="L19" s="97"/>
    </row>
    <row r="20" spans="1:12" ht="13.8" x14ac:dyDescent="0.25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3.8" x14ac:dyDescent="0.25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4.4" thickBot="1" x14ac:dyDescent="0.3">
      <c r="A22" s="6"/>
      <c r="B22" s="113"/>
      <c r="C22" s="138">
        <f>SUM(C4:C20)</f>
        <v>106959000</v>
      </c>
      <c r="D22" s="113"/>
      <c r="E22" s="138">
        <f>SUM(E4:E20)</f>
        <v>95821428</v>
      </c>
      <c r="F22" s="112"/>
      <c r="G22" s="184">
        <f>SUM(G4:G20)</f>
        <v>4587535.3899999997</v>
      </c>
      <c r="H22" s="136">
        <f>SUM(H4:H20)</f>
        <v>4711911.7300000004</v>
      </c>
      <c r="I22" s="184">
        <f>SUM(I4:I20)</f>
        <v>708485.16</v>
      </c>
      <c r="J22" s="18"/>
      <c r="K22" s="18"/>
      <c r="L22" s="18"/>
    </row>
    <row r="23" spans="1:12" ht="15" thickTop="1" thickBot="1" x14ac:dyDescent="0.3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3.8" x14ac:dyDescent="0.25">
      <c r="A24" s="6"/>
      <c r="B24" s="117"/>
      <c r="C24" s="117"/>
      <c r="D24" s="117"/>
      <c r="E24" s="127"/>
      <c r="F24" s="185">
        <f>(G22+I22)/E22</f>
        <v>5.5269689259901236E-2</v>
      </c>
      <c r="G24" s="112"/>
      <c r="H24" s="112"/>
      <c r="I24" s="18"/>
      <c r="J24" s="18"/>
      <c r="K24" s="18"/>
      <c r="L24" s="18"/>
    </row>
    <row r="25" spans="1:12" ht="13.8" x14ac:dyDescent="0.25">
      <c r="A25" s="6"/>
      <c r="B25" s="113"/>
      <c r="C25" s="113"/>
      <c r="D25" s="113"/>
      <c r="E25" s="127"/>
      <c r="F25" s="186" t="s">
        <v>53</v>
      </c>
      <c r="G25" s="112"/>
      <c r="H25" s="112"/>
      <c r="I25" s="18"/>
      <c r="J25" s="18"/>
      <c r="K25" s="18"/>
      <c r="L25" s="18"/>
    </row>
    <row r="26" spans="1:12" ht="14.4" thickBot="1" x14ac:dyDescent="0.3">
      <c r="A26" s="114"/>
      <c r="B26" s="113"/>
      <c r="C26" s="113"/>
      <c r="D26" s="113"/>
      <c r="E26" s="127"/>
      <c r="F26" s="187" t="s">
        <v>54</v>
      </c>
      <c r="G26" s="112"/>
      <c r="H26" s="112"/>
      <c r="I26" s="18"/>
      <c r="J26" s="18"/>
      <c r="K26" s="18"/>
      <c r="L26" s="18"/>
    </row>
    <row r="27" spans="1:12" ht="14.4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3.8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6" t="s">
        <v>38</v>
      </c>
      <c r="G28" s="26" t="s">
        <v>14</v>
      </c>
      <c r="H28" s="156" t="s">
        <v>38</v>
      </c>
      <c r="I28" s="26"/>
      <c r="J28" s="18"/>
      <c r="K28" s="18"/>
      <c r="L28" s="18"/>
    </row>
    <row r="29" spans="1:12" ht="14.4" thickBot="1" x14ac:dyDescent="0.3">
      <c r="A29" s="28"/>
      <c r="B29" s="28"/>
      <c r="C29" s="28" t="s">
        <v>18</v>
      </c>
      <c r="D29" s="28"/>
      <c r="E29" s="28" t="s">
        <v>24</v>
      </c>
      <c r="F29" s="157" t="s">
        <v>17</v>
      </c>
      <c r="G29" s="28" t="s">
        <v>17</v>
      </c>
      <c r="H29" s="158" t="s">
        <v>15</v>
      </c>
      <c r="I29" s="137"/>
      <c r="J29" s="18"/>
      <c r="K29" s="18"/>
      <c r="L29" s="18"/>
    </row>
    <row r="30" spans="1:12" ht="13.8" x14ac:dyDescent="0.25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59">
        <v>-17983</v>
      </c>
      <c r="G30" s="67">
        <v>870615</v>
      </c>
      <c r="H30" s="154">
        <f>F30/E30</f>
        <v>-9.9771728410514259E-4</v>
      </c>
      <c r="I30" s="148"/>
      <c r="J30" s="18"/>
      <c r="K30" s="18"/>
      <c r="L30" s="18"/>
    </row>
    <row r="31" spans="1:12" ht="13.8" x14ac:dyDescent="0.25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0">
        <v>-42481.51</v>
      </c>
      <c r="G31" s="67">
        <v>636296.73</v>
      </c>
      <c r="H31" s="154">
        <f>F31/E31</f>
        <v>-4.0452848205892351E-3</v>
      </c>
      <c r="I31" s="75"/>
      <c r="J31" s="18"/>
      <c r="K31" s="18"/>
      <c r="L31" s="18"/>
    </row>
    <row r="32" spans="1:12" ht="13.8" x14ac:dyDescent="0.25">
      <c r="A32" s="37"/>
      <c r="B32" s="49"/>
      <c r="C32" s="51"/>
      <c r="D32" s="52"/>
      <c r="E32" s="52"/>
      <c r="F32" s="155"/>
      <c r="G32" s="149"/>
      <c r="H32" s="149"/>
      <c r="I32" s="150"/>
      <c r="J32" s="18"/>
      <c r="K32" s="18"/>
      <c r="L32" s="18"/>
    </row>
    <row r="33" spans="1:45" ht="13.8" x14ac:dyDescent="0.25">
      <c r="A33" s="37"/>
      <c r="B33" s="49"/>
      <c r="C33" s="3"/>
      <c r="D33" s="16"/>
      <c r="E33" s="16"/>
      <c r="F33" s="155"/>
      <c r="G33" s="149"/>
      <c r="H33" s="149"/>
      <c r="I33" s="151"/>
      <c r="J33" s="18"/>
      <c r="K33" s="18"/>
      <c r="L33" s="18"/>
    </row>
    <row r="34" spans="1:45" ht="13.8" x14ac:dyDescent="0.25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4">
        <f>F34/E34</f>
        <v>-3.3535961935035066E-2</v>
      </c>
      <c r="I34" s="75"/>
      <c r="J34" s="18"/>
      <c r="K34" s="18"/>
      <c r="L34" s="18"/>
    </row>
    <row r="35" spans="1:45" ht="13.8" x14ac:dyDescent="0.25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4">
        <f>F35/E35</f>
        <v>9.1074934887885074E-3</v>
      </c>
      <c r="I35" s="75"/>
      <c r="J35" s="18"/>
      <c r="K35" s="18"/>
      <c r="L35" s="18"/>
      <c r="N35" s="13"/>
    </row>
    <row r="36" spans="1:45" ht="14.4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3.8" x14ac:dyDescent="0.25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4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3.8" hidden="1" x14ac:dyDescent="0.25">
      <c r="A38" s="100"/>
      <c r="B38" s="72"/>
      <c r="C38" s="147"/>
      <c r="D38" s="78"/>
      <c r="E38" s="74"/>
      <c r="F38" s="152"/>
      <c r="G38" s="67"/>
      <c r="H38" s="154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3.8" x14ac:dyDescent="0.25">
      <c r="A39" s="101">
        <v>2002</v>
      </c>
      <c r="B39" s="72" t="s">
        <v>36</v>
      </c>
      <c r="C39" s="64">
        <v>16294000</v>
      </c>
      <c r="D39" s="78"/>
      <c r="E39" s="74">
        <v>13761300</v>
      </c>
      <c r="F39" s="152"/>
      <c r="G39" s="67">
        <v>704541</v>
      </c>
      <c r="H39" s="154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3.8" x14ac:dyDescent="0.25">
      <c r="A40" s="101">
        <v>2002</v>
      </c>
      <c r="B40" s="72" t="s">
        <v>2</v>
      </c>
      <c r="C40" s="64">
        <v>16905000</v>
      </c>
      <c r="D40" s="78"/>
      <c r="E40" s="74">
        <v>15993780</v>
      </c>
      <c r="F40" s="152"/>
      <c r="G40" s="67">
        <v>730968.89</v>
      </c>
      <c r="H40" s="154"/>
      <c r="I40" s="75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3.8" x14ac:dyDescent="0.25">
      <c r="A41" s="100">
        <v>2002</v>
      </c>
      <c r="B41" s="72" t="s">
        <v>1</v>
      </c>
      <c r="C41" s="83"/>
      <c r="D41" s="84"/>
      <c r="E41" s="74"/>
      <c r="F41" s="152"/>
      <c r="G41" s="67"/>
      <c r="H41" s="154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3.8" x14ac:dyDescent="0.25">
      <c r="A42" s="102">
        <v>2002</v>
      </c>
      <c r="B42" s="63" t="s">
        <v>4</v>
      </c>
      <c r="C42" s="92"/>
      <c r="D42" s="93"/>
      <c r="E42" s="94"/>
      <c r="F42" s="153"/>
      <c r="G42" s="95"/>
      <c r="H42" s="154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3.8" x14ac:dyDescent="0.25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3.8" x14ac:dyDescent="0.25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3.8" x14ac:dyDescent="0.25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3.8" x14ac:dyDescent="0.25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3.8" x14ac:dyDescent="0.25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4.4" thickBot="1" x14ac:dyDescent="0.3">
      <c r="A48" s="18"/>
      <c r="B48" s="18"/>
      <c r="C48" s="138">
        <f>SUM(C30:C46)</f>
        <v>106959000</v>
      </c>
      <c r="D48" s="113"/>
      <c r="E48" s="138">
        <f>SUM(E30:E46)</f>
        <v>95821428</v>
      </c>
      <c r="F48" s="161">
        <f>SUM(F30:F46)</f>
        <v>-79792.110000000015</v>
      </c>
      <c r="G48" s="136">
        <f>SUM(G30:G46)</f>
        <v>4667328.3899999997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4.4" thickTop="1" x14ac:dyDescent="0.25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5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3.8" x14ac:dyDescent="0.25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5">
      <c r="A52" s="119"/>
      <c r="B52" s="119"/>
      <c r="C52" s="119"/>
      <c r="D52" s="119"/>
      <c r="E52" s="119"/>
      <c r="F52" s="119"/>
      <c r="G52" s="119"/>
      <c r="H52" s="119"/>
      <c r="I52" s="119"/>
      <c r="J52" s="111"/>
      <c r="K52" s="119"/>
      <c r="L52" s="20"/>
      <c r="M52" s="18"/>
      <c r="N52" s="18"/>
      <c r="O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x14ac:dyDescent="0.25">
      <c r="A53" s="119"/>
      <c r="B53" s="119"/>
      <c r="C53" s="119"/>
      <c r="D53" s="119"/>
      <c r="E53" s="119"/>
      <c r="F53" s="119"/>
      <c r="G53" s="119"/>
      <c r="H53" s="119"/>
      <c r="I53" s="119"/>
      <c r="J53" s="111"/>
      <c r="K53" s="119"/>
      <c r="L53" s="119"/>
      <c r="M53" s="111"/>
      <c r="N53" s="18"/>
      <c r="O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3.8" x14ac:dyDescent="0.25">
      <c r="A54" s="6"/>
      <c r="B54" s="113"/>
      <c r="C54" s="203"/>
      <c r="D54" s="203"/>
      <c r="E54" s="127"/>
      <c r="F54" s="195"/>
      <c r="G54" s="112"/>
      <c r="H54" s="112"/>
      <c r="I54" s="127"/>
      <c r="J54" s="115"/>
      <c r="K54" s="188"/>
      <c r="L54" s="115"/>
      <c r="M54" s="188"/>
      <c r="N54" s="18"/>
      <c r="O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3.8" x14ac:dyDescent="0.25">
      <c r="A55" s="6"/>
      <c r="B55" s="117"/>
      <c r="C55" s="203"/>
      <c r="D55" s="203"/>
      <c r="E55" s="127"/>
      <c r="F55" s="195"/>
      <c r="G55" s="112"/>
      <c r="H55" s="112"/>
      <c r="I55" s="127"/>
      <c r="J55" s="115"/>
      <c r="K55" s="188"/>
      <c r="L55" s="115"/>
      <c r="M55" s="188"/>
      <c r="N55" s="18"/>
      <c r="O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3.8" x14ac:dyDescent="0.25">
      <c r="A56" s="6"/>
      <c r="B56" s="113"/>
      <c r="C56" s="203"/>
      <c r="D56" s="203"/>
      <c r="E56" s="127"/>
      <c r="F56" s="195"/>
      <c r="G56" s="112"/>
      <c r="H56" s="112"/>
      <c r="I56" s="127"/>
      <c r="J56" s="115"/>
      <c r="K56" s="188"/>
      <c r="L56" s="115"/>
      <c r="M56" s="188"/>
      <c r="N56" s="18"/>
      <c r="O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3.8" x14ac:dyDescent="0.25">
      <c r="A57" s="6"/>
      <c r="B57" s="113"/>
      <c r="C57" s="203"/>
      <c r="D57" s="203"/>
      <c r="E57" s="127"/>
      <c r="F57" s="127"/>
      <c r="G57" s="112"/>
      <c r="H57" s="112"/>
      <c r="I57" s="127"/>
      <c r="J57" s="115"/>
      <c r="K57" s="188"/>
      <c r="L57" s="115"/>
      <c r="M57" s="188"/>
      <c r="N57" s="18"/>
      <c r="O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3.8" x14ac:dyDescent="0.25">
      <c r="A58" s="200"/>
      <c r="B58" s="113"/>
      <c r="C58" s="203"/>
      <c r="D58" s="203"/>
      <c r="E58" s="195"/>
      <c r="F58" s="195"/>
      <c r="G58" s="201"/>
      <c r="H58" s="201"/>
      <c r="I58" s="195"/>
      <c r="J58" s="115"/>
      <c r="K58" s="188"/>
      <c r="L58" s="115"/>
      <c r="M58" s="188"/>
      <c r="N58" s="18"/>
      <c r="O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3.8" x14ac:dyDescent="0.25">
      <c r="A59" s="6"/>
      <c r="B59" s="113"/>
      <c r="C59" s="203"/>
      <c r="D59" s="203"/>
      <c r="E59" s="127"/>
      <c r="F59" s="127"/>
      <c r="G59" s="112"/>
      <c r="H59" s="112"/>
      <c r="I59" s="127"/>
      <c r="J59" s="115"/>
      <c r="K59" s="188"/>
      <c r="L59" s="115"/>
      <c r="M59" s="188"/>
      <c r="N59" s="18"/>
      <c r="O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3.8" x14ac:dyDescent="0.25">
      <c r="A60" s="114"/>
      <c r="B60" s="113"/>
      <c r="C60" s="203"/>
      <c r="D60" s="203"/>
      <c r="E60" s="127"/>
      <c r="F60" s="127"/>
      <c r="G60" s="112"/>
      <c r="H60" s="112"/>
      <c r="I60" s="127"/>
      <c r="J60" s="115"/>
      <c r="K60" s="188"/>
      <c r="L60" s="115"/>
      <c r="M60" s="188"/>
      <c r="N60" s="18"/>
      <c r="O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3.8" x14ac:dyDescent="0.25">
      <c r="A61" s="6"/>
      <c r="B61" s="113"/>
      <c r="C61" s="203"/>
      <c r="D61" s="203"/>
      <c r="E61" s="127"/>
      <c r="F61" s="127"/>
      <c r="G61" s="112"/>
      <c r="H61" s="112"/>
      <c r="I61" s="127"/>
      <c r="J61" s="115"/>
      <c r="K61" s="188"/>
      <c r="L61" s="115"/>
      <c r="M61" s="188"/>
      <c r="N61" s="18"/>
      <c r="O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3.8" x14ac:dyDescent="0.25">
      <c r="A62" s="6"/>
      <c r="B62" s="113"/>
      <c r="C62" s="203"/>
      <c r="D62" s="203"/>
      <c r="E62" s="127"/>
      <c r="F62" s="127"/>
      <c r="G62" s="112"/>
      <c r="H62" s="112"/>
      <c r="I62" s="127"/>
      <c r="J62" s="115"/>
      <c r="K62" s="188"/>
      <c r="L62" s="115"/>
      <c r="M62" s="188"/>
      <c r="N62" s="18"/>
      <c r="O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3.8" x14ac:dyDescent="0.25">
      <c r="A63" s="6"/>
      <c r="B63" s="113"/>
      <c r="C63" s="203"/>
      <c r="D63" s="203"/>
      <c r="E63" s="127"/>
      <c r="F63" s="127"/>
      <c r="G63" s="112"/>
      <c r="H63" s="112"/>
      <c r="I63" s="127"/>
      <c r="J63" s="115"/>
      <c r="K63" s="188"/>
      <c r="L63" s="115"/>
      <c r="M63" s="188"/>
      <c r="N63" s="18"/>
      <c r="O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3.8" x14ac:dyDescent="0.25">
      <c r="A64" s="6"/>
      <c r="B64" s="113"/>
      <c r="C64" s="203"/>
      <c r="D64" s="203"/>
      <c r="E64" s="127"/>
      <c r="F64" s="119"/>
      <c r="G64" s="112"/>
      <c r="H64" s="112"/>
      <c r="I64" s="127"/>
      <c r="J64" s="115"/>
      <c r="K64" s="188"/>
      <c r="L64" s="115"/>
      <c r="M64" s="188"/>
      <c r="N64" s="18"/>
      <c r="O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51" ht="13.8" x14ac:dyDescent="0.25">
      <c r="A65" s="6"/>
      <c r="B65" s="113"/>
      <c r="C65" s="203"/>
      <c r="D65" s="203"/>
      <c r="E65" s="127"/>
      <c r="F65" s="119"/>
      <c r="G65" s="112"/>
      <c r="H65" s="112"/>
      <c r="I65" s="127"/>
      <c r="J65" s="115"/>
      <c r="K65" s="188"/>
      <c r="L65" s="115"/>
      <c r="M65" s="188"/>
      <c r="N65" s="18"/>
      <c r="O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51" ht="13.8" x14ac:dyDescent="0.25">
      <c r="A66" s="6"/>
      <c r="B66" s="113"/>
      <c r="C66" s="127"/>
      <c r="D66" s="189"/>
      <c r="E66" s="127"/>
      <c r="F66" s="189"/>
      <c r="G66" s="112"/>
      <c r="H66" s="112"/>
      <c r="I66" s="127"/>
      <c r="J66" s="115"/>
      <c r="K66" s="188"/>
      <c r="L66" s="115"/>
      <c r="M66" s="188"/>
      <c r="N66" s="18"/>
      <c r="O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51" ht="13.8" x14ac:dyDescent="0.25">
      <c r="A67" s="6"/>
      <c r="B67" s="113"/>
      <c r="C67" s="127"/>
      <c r="D67" s="189"/>
      <c r="E67" s="127"/>
      <c r="F67" s="189"/>
      <c r="G67" s="112"/>
      <c r="H67" s="112"/>
      <c r="I67" s="127"/>
      <c r="J67" s="115"/>
      <c r="K67" s="188"/>
      <c r="L67" s="115"/>
      <c r="M67" s="188"/>
      <c r="N67" s="18"/>
      <c r="O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51" ht="13.8" x14ac:dyDescent="0.25">
      <c r="A68" s="6"/>
      <c r="B68" s="113"/>
      <c r="C68" s="190"/>
      <c r="D68" s="190"/>
      <c r="E68" s="190"/>
      <c r="F68" s="189"/>
      <c r="G68" s="112"/>
      <c r="H68" s="112"/>
      <c r="I68" s="39"/>
      <c r="J68" s="190"/>
      <c r="K68" s="191"/>
      <c r="L68" s="115"/>
      <c r="M68" s="191"/>
      <c r="N68" s="18"/>
      <c r="O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51" ht="13.8" x14ac:dyDescent="0.25">
      <c r="A69" s="6"/>
      <c r="B69" s="113"/>
      <c r="C69" s="127"/>
      <c r="D69" s="127"/>
      <c r="E69" s="127"/>
      <c r="F69" s="189"/>
      <c r="G69" s="112"/>
      <c r="H69" s="112"/>
      <c r="I69" s="18"/>
      <c r="J69" s="18"/>
      <c r="K69" s="18"/>
      <c r="L69" s="115"/>
      <c r="M69" s="18"/>
      <c r="N69" s="18"/>
      <c r="O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51" ht="13.8" x14ac:dyDescent="0.25">
      <c r="A70" s="6"/>
      <c r="B70" s="113"/>
      <c r="C70" s="195"/>
      <c r="D70" s="189"/>
      <c r="E70" s="127"/>
      <c r="F70" s="189"/>
      <c r="G70" s="112"/>
      <c r="H70" s="112"/>
      <c r="I70" s="127"/>
      <c r="J70" s="115"/>
      <c r="K70" s="188"/>
      <c r="L70" s="115"/>
      <c r="M70" s="188"/>
      <c r="N70" s="18"/>
      <c r="O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51" ht="13.8" hidden="1" x14ac:dyDescent="0.25">
      <c r="A71" s="6"/>
      <c r="B71" s="117"/>
      <c r="C71" s="195"/>
      <c r="D71" s="189"/>
      <c r="E71" s="127"/>
      <c r="F71" s="189"/>
      <c r="G71" s="112"/>
      <c r="H71" s="112"/>
      <c r="I71" s="127"/>
      <c r="J71" s="115"/>
      <c r="K71" s="188"/>
      <c r="L71" s="115"/>
      <c r="M71" s="18"/>
      <c r="N71" s="18"/>
      <c r="O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51" ht="13.8" x14ac:dyDescent="0.25">
      <c r="A72" s="6"/>
      <c r="B72" s="113"/>
      <c r="C72" s="195"/>
      <c r="D72" s="189"/>
      <c r="E72" s="127"/>
      <c r="F72" s="189"/>
      <c r="G72" s="112"/>
      <c r="H72" s="112"/>
      <c r="I72" s="127"/>
      <c r="J72" s="115"/>
      <c r="K72" s="188"/>
      <c r="L72" s="6"/>
      <c r="M72" s="18"/>
      <c r="N72" s="18"/>
      <c r="O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51" ht="13.8" hidden="1" x14ac:dyDescent="0.25">
      <c r="A73" s="114"/>
      <c r="B73" s="113"/>
      <c r="C73" s="192"/>
      <c r="D73" s="189"/>
      <c r="E73" s="127"/>
      <c r="F73" s="189"/>
      <c r="G73" s="112"/>
      <c r="H73" s="112"/>
      <c r="I73" s="127"/>
      <c r="J73" s="193"/>
      <c r="K73" s="18"/>
      <c r="L73" s="6"/>
      <c r="M73" s="18"/>
      <c r="N73" s="18"/>
      <c r="O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51" ht="13.8" x14ac:dyDescent="0.25">
      <c r="A74" s="114"/>
      <c r="B74" s="113"/>
      <c r="C74" s="113"/>
      <c r="D74" s="113"/>
      <c r="E74" s="128"/>
      <c r="F74" s="194"/>
      <c r="G74" s="116"/>
      <c r="H74" s="116"/>
      <c r="I74" s="195"/>
      <c r="J74" s="125"/>
      <c r="K74" s="18"/>
      <c r="L74" s="18"/>
      <c r="M74" s="18"/>
      <c r="N74" s="18"/>
      <c r="O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51" ht="13.8" x14ac:dyDescent="0.25">
      <c r="A75" s="6"/>
      <c r="B75" s="113"/>
      <c r="C75" s="113"/>
      <c r="D75" s="113"/>
      <c r="E75" s="127"/>
      <c r="F75" s="189"/>
      <c r="G75" s="112"/>
      <c r="H75" s="112"/>
      <c r="I75" s="127"/>
      <c r="J75" s="119"/>
      <c r="K75" s="18"/>
      <c r="L75" s="18"/>
      <c r="M75" s="18"/>
      <c r="N75" s="18"/>
      <c r="O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51" ht="13.8" x14ac:dyDescent="0.25">
      <c r="A76" s="202"/>
      <c r="B76" s="117"/>
      <c r="C76" s="117"/>
      <c r="D76" s="117"/>
      <c r="E76" s="196"/>
      <c r="F76" s="197"/>
      <c r="G76" s="197"/>
      <c r="H76" s="197"/>
      <c r="I76" s="127"/>
      <c r="J76" s="19"/>
      <c r="K76" s="19"/>
      <c r="L76" s="18"/>
      <c r="M76" s="18"/>
      <c r="N76" s="18"/>
      <c r="O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51" ht="13.8" x14ac:dyDescent="0.25">
      <c r="A77" s="6"/>
      <c r="B77" s="113"/>
      <c r="C77" s="113"/>
      <c r="D77" s="113"/>
      <c r="E77" s="127"/>
      <c r="F77" s="112"/>
      <c r="G77" s="112"/>
      <c r="H77" s="112"/>
      <c r="I77" s="127"/>
      <c r="J77" s="19"/>
      <c r="K77" s="18"/>
      <c r="L77" s="18"/>
      <c r="M77" s="18"/>
      <c r="N77" s="18"/>
      <c r="O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51" ht="13.8" x14ac:dyDescent="0.25">
      <c r="A78" s="6"/>
      <c r="B78" s="113"/>
      <c r="C78" s="113"/>
      <c r="D78" s="113"/>
      <c r="E78" s="127"/>
      <c r="F78" s="112"/>
      <c r="G78" s="112"/>
      <c r="H78" s="112"/>
      <c r="I78" s="127"/>
      <c r="J78" s="119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 spans="1:51" ht="13.8" x14ac:dyDescent="0.25">
      <c r="A79" s="6"/>
      <c r="B79" s="113"/>
      <c r="C79" s="113"/>
      <c r="D79" s="113"/>
      <c r="E79" s="127"/>
      <c r="F79" s="112"/>
      <c r="G79" s="112"/>
      <c r="H79" s="112"/>
      <c r="I79" s="127"/>
      <c r="J79" s="19"/>
      <c r="K79" s="19"/>
      <c r="L79" s="18"/>
      <c r="M79" s="199"/>
      <c r="N79" s="199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 spans="1:51" ht="13.8" x14ac:dyDescent="0.25">
      <c r="A80" s="6"/>
      <c r="B80" s="113"/>
      <c r="C80" s="113"/>
      <c r="D80" s="113"/>
      <c r="E80" s="127"/>
      <c r="F80" s="112"/>
      <c r="G80" s="112"/>
      <c r="H80" s="112"/>
      <c r="I80" s="127"/>
      <c r="J80" s="19"/>
      <c r="K80" s="18"/>
      <c r="L80" s="18"/>
      <c r="M80" s="199"/>
      <c r="N80" s="199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 spans="1:51" ht="13.8" x14ac:dyDescent="0.25">
      <c r="A81" s="6"/>
      <c r="B81" s="113"/>
      <c r="C81" s="113"/>
      <c r="D81" s="113"/>
      <c r="E81" s="127"/>
      <c r="F81" s="198"/>
      <c r="G81" s="198"/>
      <c r="H81" s="198"/>
      <c r="I81" s="127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 spans="1:51" ht="13.8" x14ac:dyDescent="0.25">
      <c r="A82" s="6"/>
      <c r="B82" s="113"/>
      <c r="C82" s="113"/>
      <c r="D82" s="113"/>
      <c r="E82" s="127"/>
      <c r="F82" s="112"/>
      <c r="G82" s="112"/>
      <c r="H82" s="112"/>
      <c r="I82" s="127"/>
      <c r="J82" s="19"/>
      <c r="K82" s="18"/>
      <c r="L82" s="199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 spans="1:51" ht="13.8" x14ac:dyDescent="0.25">
      <c r="A83" s="6"/>
      <c r="B83" s="113"/>
      <c r="C83" s="113"/>
      <c r="D83" s="113"/>
      <c r="E83" s="127"/>
      <c r="F83" s="112"/>
      <c r="G83" s="112"/>
      <c r="H83" s="112"/>
      <c r="I83" s="127"/>
      <c r="J83" s="19"/>
      <c r="K83" s="199"/>
      <c r="L83" s="199"/>
      <c r="M83" s="127"/>
      <c r="N83" s="112"/>
      <c r="O83" s="204"/>
      <c r="P83" s="20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 spans="1:51" ht="13.8" x14ac:dyDescent="0.25">
      <c r="A84" s="6"/>
      <c r="B84" s="113"/>
      <c r="C84" s="113"/>
      <c r="D84" s="113"/>
      <c r="E84" s="127"/>
      <c r="F84" s="112"/>
      <c r="G84" s="112"/>
      <c r="H84" s="112"/>
      <c r="I84" s="127"/>
      <c r="J84" s="19"/>
      <c r="K84" s="199"/>
      <c r="L84" s="18"/>
      <c r="M84" s="206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 spans="1:51" ht="13.8" x14ac:dyDescent="0.25">
      <c r="A85" s="6"/>
      <c r="B85" s="113"/>
      <c r="C85" s="113"/>
      <c r="D85" s="113"/>
      <c r="E85" s="127"/>
      <c r="F85" s="112"/>
      <c r="G85" s="112"/>
      <c r="H85" s="112"/>
      <c r="I85" s="127"/>
      <c r="J85" s="19"/>
      <c r="K85" s="18"/>
      <c r="L85" s="18"/>
      <c r="M85" s="18"/>
      <c r="N85" s="19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 spans="1:51" x14ac:dyDescent="0.25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 spans="1:51" x14ac:dyDescent="0.25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20"/>
      <c r="M87" s="120"/>
      <c r="N87" s="120"/>
      <c r="O87" s="120"/>
      <c r="P87" s="120"/>
      <c r="Q87" s="120"/>
      <c r="R87" s="120"/>
      <c r="S87" s="12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 spans="1:51" x14ac:dyDescent="0.25"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 spans="1:51" x14ac:dyDescent="0.25"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 spans="1:51" x14ac:dyDescent="0.25"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122" spans="1:45" x14ac:dyDescent="0.25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8" thickBo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8" thickTop="1" x14ac:dyDescent="0.25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5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5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5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5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5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5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5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5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5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6" max="11" man="1"/>
    <brk id="49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Spreadsheet</vt:lpstr>
      <vt:lpstr>Graph</vt:lpstr>
      <vt:lpstr>PG&amp;E Detail</vt:lpstr>
      <vt:lpstr>Total Electric Cost</vt:lpstr>
      <vt:lpstr>Spreadsheet!Print_Area</vt:lpstr>
      <vt:lpstr>'Total Electric Cost'!Print_Area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Havlíček Jan</cp:lastModifiedBy>
  <cp:lastPrinted>2002-06-12T16:24:05Z</cp:lastPrinted>
  <dcterms:created xsi:type="dcterms:W3CDTF">1999-08-11T21:59:55Z</dcterms:created>
  <dcterms:modified xsi:type="dcterms:W3CDTF">2023-09-10T14:54:23Z</dcterms:modified>
</cp:coreProperties>
</file>