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4220" windowHeight="8832"/>
  </bookViews>
  <sheets>
    <sheet name="ENOVATE DPR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</workbook>
</file>

<file path=xl/calcChain.xml><?xml version="1.0" encoding="utf-8"?>
<calcChain xmlns="http://schemas.openxmlformats.org/spreadsheetml/2006/main">
  <c r="Q3" i="1" l="1"/>
  <c r="M9" i="1"/>
  <c r="N9" i="1"/>
  <c r="O9" i="1"/>
  <c r="P9" i="1"/>
  <c r="Q9" i="1"/>
  <c r="C11" i="1"/>
  <c r="D11" i="1"/>
  <c r="F11" i="1"/>
  <c r="G11" i="1"/>
  <c r="I11" i="1"/>
  <c r="K11" i="1"/>
  <c r="M11" i="1"/>
  <c r="N11" i="1"/>
  <c r="O11" i="1"/>
  <c r="P11" i="1"/>
  <c r="Q11" i="1"/>
  <c r="C12" i="1"/>
  <c r="I12" i="1"/>
  <c r="K12" i="1"/>
  <c r="L12" i="1"/>
  <c r="M12" i="1"/>
  <c r="N12" i="1"/>
  <c r="O12" i="1"/>
  <c r="P12" i="1"/>
  <c r="Q12" i="1"/>
  <c r="C13" i="1"/>
  <c r="K13" i="1"/>
  <c r="M13" i="1"/>
  <c r="N13" i="1"/>
  <c r="O13" i="1"/>
  <c r="P13" i="1"/>
  <c r="Q13" i="1"/>
</calcChain>
</file>

<file path=xl/sharedStrings.xml><?xml version="1.0" encoding="utf-8"?>
<sst xmlns="http://schemas.openxmlformats.org/spreadsheetml/2006/main" count="34" uniqueCount="23">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</sst>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44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10"/>
      <color indexed="9"/>
      <name val="Arial"/>
    </font>
    <font>
      <sz val="8"/>
      <color indexed="9"/>
      <name val="Times New Roman"/>
      <family val="1"/>
    </font>
    <font>
      <sz val="6"/>
      <color indexed="8"/>
      <name val="Small Fonts"/>
      <family val="2"/>
    </font>
    <font>
      <sz val="6"/>
      <name val="Small Fonts"/>
      <family val="2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0"/>
      <color indexed="8"/>
      <name val="Arial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81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35" fillId="0" borderId="0" xfId="0" applyFont="1"/>
    <xf numFmtId="37" fontId="27" fillId="0" borderId="0" xfId="27" applyNumberFormat="1" applyFont="1" applyBorder="1" applyAlignment="1">
      <alignment horizontal="center"/>
    </xf>
    <xf numFmtId="5" fontId="36" fillId="0" borderId="0" xfId="0" applyNumberFormat="1" applyFont="1"/>
    <xf numFmtId="0" fontId="36" fillId="0" borderId="0" xfId="0" applyFont="1" applyAlignment="1">
      <alignment horizontal="right"/>
    </xf>
    <xf numFmtId="37" fontId="36" fillId="13" borderId="0" xfId="27" applyNumberFormat="1" applyFont="1" applyFill="1"/>
    <xf numFmtId="37" fontId="36" fillId="0" borderId="0" xfId="27" applyNumberFormat="1" applyFont="1" applyFill="1" applyBorder="1" applyAlignment="1">
      <alignment horizontal="right"/>
    </xf>
    <xf numFmtId="0" fontId="37" fillId="0" borderId="0" xfId="27" applyFont="1"/>
    <xf numFmtId="0" fontId="38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36" fillId="0" borderId="0" xfId="0" applyFont="1"/>
    <xf numFmtId="0" fontId="9" fillId="0" borderId="0" xfId="27" applyFont="1"/>
    <xf numFmtId="0" fontId="9" fillId="13" borderId="0" xfId="27" applyFont="1" applyFill="1"/>
    <xf numFmtId="0" fontId="39" fillId="0" borderId="0" xfId="27" applyFont="1"/>
    <xf numFmtId="0" fontId="40" fillId="0" borderId="0" xfId="27" applyFont="1"/>
    <xf numFmtId="0" fontId="40" fillId="0" borderId="0" xfId="27" applyFont="1" applyAlignment="1">
      <alignment horizontal="center"/>
    </xf>
    <xf numFmtId="0" fontId="40" fillId="13" borderId="0" xfId="27" applyFont="1" applyFill="1"/>
    <xf numFmtId="0" fontId="41" fillId="0" borderId="0" xfId="0" applyFont="1"/>
    <xf numFmtId="0" fontId="39" fillId="0" borderId="0" xfId="27" applyFont="1" applyAlignment="1">
      <alignment horizontal="center"/>
    </xf>
    <xf numFmtId="0" fontId="39" fillId="13" borderId="0" xfId="27" applyFont="1" applyFill="1"/>
    <xf numFmtId="0" fontId="6" fillId="0" borderId="0" xfId="0" applyFont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2">
    <dxf>
      <font>
        <condense val="0"/>
        <extend val="0"/>
        <color indexed="8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805940" y="822960"/>
          <a:ext cx="99060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903220" y="822960"/>
          <a:ext cx="150876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518660" y="822960"/>
          <a:ext cx="123444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335280</xdr:colOff>
          <xdr:row>0</xdr:row>
          <xdr:rowOff>137160</xdr:rowOff>
        </xdr:from>
        <xdr:to>
          <xdr:col>23</xdr:col>
          <xdr:colOff>76200</xdr:colOff>
          <xdr:row>2</xdr:row>
          <xdr:rowOff>83820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Nov\Enovate\EnovateDPR11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1REPORT\2001\1101phy\Regions\EMW1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>
        <row r="10">
          <cell r="M10">
            <v>598.46744456000397</v>
          </cell>
          <cell r="N10">
            <v>1189.000700170013</v>
          </cell>
          <cell r="O10">
            <v>1866.5426957680138</v>
          </cell>
          <cell r="P10">
            <v>-2340.4573042319862</v>
          </cell>
          <cell r="Q10">
            <v>-2340.2663042319869</v>
          </cell>
        </row>
        <row r="12">
          <cell r="C12">
            <v>-6.4383005210788351</v>
          </cell>
          <cell r="D12" t="str">
            <v>10 Bcf</v>
          </cell>
          <cell r="F12">
            <v>-4.2686472995054858</v>
          </cell>
          <cell r="G12" t="str">
            <v>20 Bcf</v>
          </cell>
          <cell r="I12">
            <v>1101.87538124401</v>
          </cell>
          <cell r="K12">
            <v>2000</v>
          </cell>
          <cell r="M12">
            <v>598.46744456000397</v>
          </cell>
          <cell r="N12">
            <v>1189.000700170013</v>
          </cell>
          <cell r="O12">
            <v>1866.5426957680138</v>
          </cell>
          <cell r="P12">
            <v>-2340.4573042319862</v>
          </cell>
          <cell r="Q12">
            <v>-2340.2663042319869</v>
          </cell>
        </row>
        <row r="13">
          <cell r="C13">
            <v>-0.59863100499999999</v>
          </cell>
          <cell r="M13">
            <v>598.46744456000397</v>
          </cell>
          <cell r="N13">
            <v>1189.000700170013</v>
          </cell>
          <cell r="O13">
            <v>1866.5426957680138</v>
          </cell>
          <cell r="P13">
            <v>-2340.4573042319862</v>
          </cell>
          <cell r="Q13">
            <v>-2340.2663042319869</v>
          </cell>
        </row>
        <row r="14">
          <cell r="C14">
            <v>-5.8396695160788354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"/>
      <sheetName val="Report"/>
      <sheetName val="Postid"/>
      <sheetName val="Input"/>
      <sheetName val="Top Pages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Intra-EMWNSS1"/>
      <sheetName val="Intra-EMWNSS2"/>
      <sheetName val="TP-EMWNSS"/>
      <sheetName val="Intra-Enovate"/>
      <sheetName val="Total Intra"/>
      <sheetName val="Physical Input"/>
      <sheetName val="WeaponX"/>
      <sheetName val="Other"/>
      <sheetName val="DPR"/>
      <sheetName val="Prior DPR"/>
      <sheetName val="P&amp;L Without Sharing"/>
      <sheetName val="Prior P&amp;L Without Sharing"/>
      <sheetName val="P&amp;L"/>
      <sheetName val="Prior P&amp;L"/>
      <sheetName val="P&amp;L Summary"/>
      <sheetName val="ENRON MIDWEST P&amp;L"/>
      <sheetName val="NSS1 Phys"/>
      <sheetName val="NSS2 Phys"/>
      <sheetName val="Midwest"/>
      <sheetName val="Enovate"/>
      <sheetName val="OA Flash"/>
      <sheetName val="Daily Macros"/>
      <sheetName val="Monthly Macr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4">
          <cell r="A4">
            <v>37210</v>
          </cell>
        </row>
      </sheetData>
      <sheetData sheetId="34"/>
      <sheetData sheetId="35"/>
      <sheetData sheetId="36"/>
      <sheetData sheetId="37"/>
      <sheetData sheetId="38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R23"/>
  <sheetViews>
    <sheetView showGridLines="0" tabSelected="1" zoomScaleNormal="55" workbookViewId="0"/>
  </sheetViews>
  <sheetFormatPr defaultColWidth="9.109375" defaultRowHeight="15.6"/>
  <cols>
    <col min="1" max="1" width="24.88671875" style="68" customWidth="1"/>
    <col min="2" max="2" width="1.44140625" style="69" customWidth="1"/>
    <col min="3" max="3" width="7.109375" style="68" customWidth="1"/>
    <col min="4" max="4" width="7.33203125" style="68" customWidth="1"/>
    <col min="5" max="5" width="1.5546875" style="69" customWidth="1"/>
    <col min="6" max="6" width="8.33203125" style="68" customWidth="1"/>
    <col min="7" max="7" width="13.6640625" style="68" customWidth="1"/>
    <col min="8" max="8" width="1.5546875" style="68" customWidth="1"/>
    <col min="9" max="9" width="9" style="68" customWidth="1"/>
    <col min="10" max="10" width="1.44140625" style="68" customWidth="1"/>
    <col min="11" max="11" width="7.5546875" style="78" customWidth="1"/>
    <col min="12" max="12" width="5.33203125" style="69" customWidth="1"/>
    <col min="13" max="13" width="7.33203125" style="78" customWidth="1"/>
    <col min="14" max="14" width="9.5546875" style="78" customWidth="1"/>
    <col min="15" max="17" width="7.33203125" style="78" customWidth="1"/>
    <col min="18" max="19" width="9.109375" style="68"/>
    <col min="20" max="26" width="0" style="68" hidden="1" customWidth="1"/>
    <col min="27" max="16384" width="9.109375" style="68"/>
  </cols>
  <sheetData>
    <row r="1" spans="1:18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8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8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tr">
        <f>"As of "&amp;TEXT('[5]ENRON MIDWEST P&amp;L'!$A$4,"mmmm d, yyyy")</f>
        <v>As of November 15, 2001</v>
      </c>
    </row>
    <row r="4" spans="1:18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8" s="9" customFormat="1" ht="18" customHeight="1">
      <c r="B5" s="10"/>
      <c r="E5" s="10"/>
      <c r="I5" s="80" t="s">
        <v>4</v>
      </c>
      <c r="J5" s="80"/>
      <c r="K5" s="80"/>
      <c r="L5" s="10"/>
      <c r="M5" s="11"/>
      <c r="N5" s="11"/>
      <c r="O5" s="11"/>
      <c r="P5" s="11"/>
      <c r="Q5" s="11"/>
    </row>
    <row r="6" spans="1:18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79" t="s">
        <v>7</v>
      </c>
      <c r="J6" s="79"/>
      <c r="K6" s="79"/>
      <c r="L6" s="16"/>
      <c r="M6" s="18" t="s">
        <v>8</v>
      </c>
      <c r="N6" s="18"/>
      <c r="O6" s="18"/>
      <c r="P6" s="19"/>
      <c r="Q6" s="19"/>
    </row>
    <row r="7" spans="1:18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8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8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f ca="1">'[1]ENOVATE DPR2'!M10</f>
        <v>598.46744456000397</v>
      </c>
      <c r="N9" s="34">
        <f ca="1">'[1]ENOVATE DPR2'!N10</f>
        <v>1189.000700170013</v>
      </c>
      <c r="O9" s="34">
        <f ca="1">'[1]ENOVATE DPR2'!O10</f>
        <v>1866.5426957680138</v>
      </c>
      <c r="P9" s="34">
        <f ca="1">'[1]ENOVATE DPR2'!P10</f>
        <v>-2340.4573042319862</v>
      </c>
      <c r="Q9" s="34">
        <f ca="1">'[1]ENOVATE DPR2'!Q10</f>
        <v>-2340.2663042319869</v>
      </c>
    </row>
    <row r="10" spans="1:18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 t="s">
        <v>19</v>
      </c>
      <c r="N10" s="42"/>
      <c r="O10" s="42"/>
      <c r="P10" s="43"/>
      <c r="Q10" s="43"/>
    </row>
    <row r="11" spans="1:18" s="35" customFormat="1" ht="12.75" customHeight="1">
      <c r="A11" s="45" t="s">
        <v>20</v>
      </c>
      <c r="B11" s="46"/>
      <c r="C11" s="47">
        <f ca="1">'[1]ENOVATE DPR2'!C12</f>
        <v>-6.4383005210788351</v>
      </c>
      <c r="D11" s="48" t="str">
        <f ca="1">'[1]ENOVATE DPR2'!D12</f>
        <v>10 Bcf</v>
      </c>
      <c r="E11" s="49"/>
      <c r="F11" s="47">
        <f ca="1">+'[1]ENOVATE DPR2'!F12</f>
        <v>-4.2686472995054858</v>
      </c>
      <c r="G11" s="48" t="str">
        <f ca="1">+'[1]ENOVATE DPR2'!G12</f>
        <v>20 Bcf</v>
      </c>
      <c r="H11" s="50"/>
      <c r="I11" s="51">
        <f ca="1">'[1]ENOVATE DPR2'!I12</f>
        <v>1101.87538124401</v>
      </c>
      <c r="J11" s="52"/>
      <c r="K11" s="53">
        <f ca="1">'[1]ENOVATE DPR2'!K12</f>
        <v>2000</v>
      </c>
      <c r="L11" s="49"/>
      <c r="M11" s="54">
        <f ca="1">'[1]ENOVATE DPR2'!M12</f>
        <v>598.46744456000397</v>
      </c>
      <c r="N11" s="54">
        <f ca="1">'[1]ENOVATE DPR2'!N12</f>
        <v>1189.000700170013</v>
      </c>
      <c r="O11" s="54">
        <f ca="1">'[1]ENOVATE DPR2'!O12</f>
        <v>1866.5426957680138</v>
      </c>
      <c r="P11" s="54">
        <f ca="1">'[1]ENOVATE DPR2'!P12</f>
        <v>-2340.4573042319862</v>
      </c>
      <c r="Q11" s="54">
        <f ca="1">'[1]ENOVATE DPR2'!Q12</f>
        <v>-2340.2663042319869</v>
      </c>
    </row>
    <row r="12" spans="1:18" s="65" customFormat="1" ht="12.75" customHeight="1">
      <c r="A12" s="55" t="s">
        <v>21</v>
      </c>
      <c r="B12" s="16"/>
      <c r="C12" s="56">
        <f ca="1">'[1]ENOVATE DPR2'!C13</f>
        <v>-0.59863100499999999</v>
      </c>
      <c r="D12" s="50"/>
      <c r="E12" s="49"/>
      <c r="F12" s="57"/>
      <c r="G12" s="58"/>
      <c r="H12" s="59"/>
      <c r="I12" s="60">
        <f ca="1">INT(I11)</f>
        <v>1101</v>
      </c>
      <c r="J12" s="61"/>
      <c r="K12" s="60">
        <f ca="1">INT(K11)</f>
        <v>2000</v>
      </c>
      <c r="L12" s="62">
        <f ca="1">INT(M11)</f>
        <v>598</v>
      </c>
      <c r="M12" s="63">
        <f ca="1">+'[1]ENOVATE DPR2'!M13</f>
        <v>598.46744456000397</v>
      </c>
      <c r="N12" s="63">
        <f ca="1">+'[1]ENOVATE DPR2'!N13</f>
        <v>1189.000700170013</v>
      </c>
      <c r="O12" s="63">
        <f ca="1">+'[1]ENOVATE DPR2'!O13</f>
        <v>1866.5426957680138</v>
      </c>
      <c r="P12" s="63">
        <f ca="1">+'[1]ENOVATE DPR2'!P13</f>
        <v>-2340.4573042319862</v>
      </c>
      <c r="Q12" s="63">
        <f ca="1">+'[1]ENOVATE DPR2'!Q13</f>
        <v>-2340.2663042319869</v>
      </c>
      <c r="R12" s="64"/>
    </row>
    <row r="13" spans="1:18" s="65" customFormat="1" ht="13.5" customHeight="1">
      <c r="A13" s="55" t="s">
        <v>22</v>
      </c>
      <c r="B13" s="16"/>
      <c r="C13" s="56">
        <f ca="1">'[1]ENOVATE DPR2'!C14</f>
        <v>-5.8396695160788354</v>
      </c>
      <c r="D13" s="52"/>
      <c r="E13" s="49"/>
      <c r="F13" s="66"/>
      <c r="G13" s="58"/>
      <c r="H13" s="59"/>
      <c r="I13" s="60" t="s">
        <v>19</v>
      </c>
      <c r="J13" s="61"/>
      <c r="K13" s="67">
        <f ca="1">-K12</f>
        <v>-2000</v>
      </c>
      <c r="L13" s="62"/>
      <c r="M13" s="63">
        <f ca="1">+'[1]ENOVATE DPR2'!M14</f>
        <v>0</v>
      </c>
      <c r="N13" s="63">
        <f ca="1">+'[1]ENOVATE DPR2'!N14</f>
        <v>0</v>
      </c>
      <c r="O13" s="63">
        <f ca="1">+'[1]ENOVATE DPR2'!O14</f>
        <v>0</v>
      </c>
      <c r="P13" s="63">
        <f ca="1">+'[1]ENOVATE DPR2'!P14</f>
        <v>0</v>
      </c>
      <c r="Q13" s="63">
        <f ca="1">+'[1]ENOVATE DPR2'!Q14</f>
        <v>0</v>
      </c>
      <c r="R13" s="64"/>
    </row>
    <row r="14" spans="1:18">
      <c r="H14" s="70"/>
      <c r="I14" s="71"/>
      <c r="J14" s="71"/>
      <c r="K14" s="72"/>
      <c r="L14" s="73"/>
      <c r="M14" s="72"/>
      <c r="N14" s="72"/>
      <c r="O14" s="72"/>
      <c r="P14" s="72"/>
      <c r="Q14" s="72"/>
      <c r="R14" s="70"/>
    </row>
    <row r="15" spans="1:18">
      <c r="H15" s="70"/>
      <c r="I15" s="74"/>
      <c r="J15" s="70"/>
      <c r="K15" s="75"/>
      <c r="L15" s="76"/>
      <c r="M15" s="75"/>
      <c r="N15" s="75"/>
      <c r="O15" s="75"/>
      <c r="P15" s="75"/>
      <c r="Q15" s="75"/>
      <c r="R15" s="70"/>
    </row>
    <row r="16" spans="1:18">
      <c r="I16" s="77"/>
    </row>
    <row r="17" spans="7:15">
      <c r="I17"/>
    </row>
    <row r="18" spans="7:15">
      <c r="G18" s="68" t="s">
        <v>19</v>
      </c>
    </row>
    <row r="19" spans="7:15">
      <c r="J19" s="68" t="s">
        <v>19</v>
      </c>
      <c r="K19" s="78" t="s">
        <v>19</v>
      </c>
      <c r="O19" s="78" t="s">
        <v>19</v>
      </c>
    </row>
    <row r="22" spans="7:15">
      <c r="L22" s="69" t="s">
        <v>19</v>
      </c>
    </row>
    <row r="23" spans="7:15">
      <c r="I23" s="68" t="s">
        <v>19</v>
      </c>
    </row>
  </sheetData>
  <mergeCells count="2">
    <mergeCell ref="I6:K6"/>
    <mergeCell ref="I5:K5"/>
  </mergeCells>
  <phoneticPr fontId="0" type="noConversion"/>
  <conditionalFormatting sqref="M11">
    <cfRule type="expression" dxfId="1" priority="1" stopIfTrue="1">
      <formula>$L$12&lt;$K$13</formula>
    </cfRule>
  </conditionalFormatting>
  <conditionalFormatting sqref="I11">
    <cfRule type="expression" dxfId="0" priority="2" stopIfTrue="1">
      <formula>$I$12&gt;$K$12</formula>
    </cfRule>
  </conditionalFormatting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335280</xdr:colOff>
                    <xdr:row>0</xdr:row>
                    <xdr:rowOff>137160</xdr:rowOff>
                  </from>
                  <to>
                    <xdr:col>23</xdr:col>
                    <xdr:colOff>76200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Havlíček Jan</cp:lastModifiedBy>
  <dcterms:created xsi:type="dcterms:W3CDTF">2001-11-16T15:10:44Z</dcterms:created>
  <dcterms:modified xsi:type="dcterms:W3CDTF">2023-09-10T14:57:38Z</dcterms:modified>
</cp:coreProperties>
</file>