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2002 Plan" sheetId="1" r:id="rId1"/>
    <sheet name="2001 Forecast" sheetId="2" r:id="rId2"/>
    <sheet name="Year on Year" sheetId="3" r:id="rId3"/>
  </sheets>
  <definedNames>
    <definedName name="_xlnm.Print_Area" localSheetId="1">'2001 Forecast'!$A$1:$BW$33</definedName>
    <definedName name="_xlnm.Print_Area" localSheetId="0">'2002 Plan'!$A$5:$AN$34</definedName>
    <definedName name="_xlnm.Print_Titles" localSheetId="1">'2001 Forecast'!$A:$B</definedName>
    <definedName name="_xlnm.Print_Titles" localSheetId="0">'2002 Plan'!$A:$B,'2002 Plan'!$1:$4</definedName>
  </definedNames>
  <calcPr calcId="92512" fullCalcOnLoad="1"/>
</workbook>
</file>

<file path=xl/calcChain.xml><?xml version="1.0" encoding="utf-8"?>
<calcChain xmlns="http://schemas.openxmlformats.org/spreadsheetml/2006/main">
  <c r="BW7" i="2" l="1"/>
  <c r="BW9" i="2"/>
  <c r="E11" i="2"/>
  <c r="G11" i="2"/>
  <c r="I11" i="2"/>
  <c r="O11" i="2"/>
  <c r="BW11" i="2"/>
  <c r="BW13" i="2"/>
  <c r="BW15" i="2"/>
  <c r="BW17" i="2"/>
  <c r="S19" i="2"/>
  <c r="BW19" i="2"/>
  <c r="BW21" i="2"/>
  <c r="BW23" i="2"/>
  <c r="BW25" i="2"/>
  <c r="BW27" i="2"/>
  <c r="BW29" i="2"/>
  <c r="BW31" i="2"/>
  <c r="C33" i="2"/>
  <c r="E33" i="2"/>
  <c r="G33" i="2"/>
  <c r="I33" i="2"/>
  <c r="K33" i="2"/>
  <c r="M33" i="2"/>
  <c r="O33" i="2"/>
  <c r="Q33" i="2"/>
  <c r="S33" i="2"/>
  <c r="U33" i="2"/>
  <c r="W33" i="2"/>
  <c r="Y33" i="2"/>
  <c r="AA33" i="2"/>
  <c r="AC33" i="2"/>
  <c r="AE33" i="2"/>
  <c r="AG33" i="2"/>
  <c r="AI33" i="2"/>
  <c r="AK33" i="2"/>
  <c r="AM33" i="2"/>
  <c r="AO33" i="2"/>
  <c r="AQ33" i="2"/>
  <c r="AS33" i="2"/>
  <c r="AU33" i="2"/>
  <c r="AW33" i="2"/>
  <c r="AY33" i="2"/>
  <c r="BA33" i="2"/>
  <c r="BC33" i="2"/>
  <c r="BE33" i="2"/>
  <c r="BG33" i="2"/>
  <c r="BI33" i="2"/>
  <c r="BK33" i="2"/>
  <c r="BM33" i="2"/>
  <c r="BO33" i="2"/>
  <c r="BQ33" i="2"/>
  <c r="BS33" i="2"/>
  <c r="BU33" i="2"/>
  <c r="BW33" i="2"/>
  <c r="AN8" i="1"/>
  <c r="AN10" i="1"/>
  <c r="AN12" i="1"/>
  <c r="AN14" i="1"/>
  <c r="J16" i="1"/>
  <c r="AN16" i="1"/>
  <c r="AN18" i="1"/>
  <c r="AN20" i="1"/>
  <c r="AN22" i="1"/>
  <c r="AN24" i="1"/>
  <c r="AN26" i="1"/>
  <c r="AN28" i="1"/>
  <c r="AN30" i="1"/>
  <c r="AN32" i="1"/>
  <c r="D34" i="1"/>
  <c r="F34" i="1"/>
  <c r="H34" i="1"/>
  <c r="J34" i="1"/>
  <c r="L34" i="1"/>
  <c r="N34" i="1"/>
  <c r="P34" i="1"/>
  <c r="R34" i="1"/>
  <c r="S34" i="1"/>
  <c r="T34" i="1"/>
  <c r="V34" i="1"/>
  <c r="X34" i="1"/>
  <c r="Z34" i="1"/>
  <c r="AB34" i="1"/>
  <c r="AC34" i="1"/>
  <c r="AD34" i="1"/>
  <c r="AE34" i="1"/>
  <c r="AF34" i="1"/>
  <c r="AG34" i="1"/>
  <c r="AH34" i="1"/>
  <c r="AI34" i="1"/>
  <c r="AJ34" i="1"/>
  <c r="AL34" i="1"/>
  <c r="AM34" i="1"/>
  <c r="AN34" i="1"/>
  <c r="C8" i="3"/>
  <c r="D8" i="3"/>
  <c r="E8" i="3"/>
  <c r="C10" i="3"/>
  <c r="D10" i="3"/>
  <c r="E10" i="3"/>
  <c r="C12" i="3"/>
  <c r="D12" i="3"/>
  <c r="E12" i="3"/>
  <c r="C14" i="3"/>
  <c r="D14" i="3"/>
  <c r="E14" i="3"/>
  <c r="C16" i="3"/>
  <c r="D16" i="3"/>
  <c r="E16" i="3"/>
  <c r="C18" i="3"/>
  <c r="D18" i="3"/>
  <c r="E18" i="3"/>
  <c r="C20" i="3"/>
  <c r="D20" i="3"/>
  <c r="E20" i="3"/>
  <c r="C22" i="3"/>
  <c r="D22" i="3"/>
  <c r="E22" i="3"/>
  <c r="C24" i="3"/>
  <c r="D24" i="3"/>
  <c r="E24" i="3"/>
  <c r="C26" i="3"/>
  <c r="D26" i="3"/>
  <c r="E26" i="3"/>
  <c r="C28" i="3"/>
  <c r="D28" i="3"/>
  <c r="E28" i="3"/>
  <c r="C30" i="3"/>
  <c r="E30" i="3"/>
  <c r="C32" i="3"/>
  <c r="D32" i="3"/>
  <c r="E32" i="3"/>
  <c r="C34" i="3"/>
  <c r="E34" i="3"/>
  <c r="C36" i="3"/>
  <c r="E36" i="3"/>
  <c r="C38" i="3"/>
  <c r="D38" i="3"/>
  <c r="E38" i="3"/>
  <c r="C40" i="3"/>
  <c r="D40" i="3"/>
  <c r="E40" i="3"/>
  <c r="C42" i="3"/>
  <c r="D42" i="3"/>
  <c r="E42" i="3"/>
  <c r="C44" i="3"/>
  <c r="E44" i="3"/>
  <c r="C46" i="3"/>
  <c r="E46" i="3"/>
  <c r="C48" i="3"/>
  <c r="E48" i="3"/>
  <c r="C50" i="3"/>
  <c r="E50" i="3"/>
  <c r="C52" i="3"/>
  <c r="E52" i="3"/>
  <c r="C54" i="3"/>
  <c r="E54" i="3"/>
  <c r="C56" i="3"/>
  <c r="E56" i="3"/>
  <c r="C58" i="3"/>
  <c r="E58" i="3"/>
  <c r="C60" i="3"/>
  <c r="E60" i="3"/>
  <c r="C62" i="3"/>
  <c r="E62" i="3"/>
  <c r="C64" i="3"/>
  <c r="E64" i="3"/>
  <c r="C66" i="3"/>
  <c r="E66" i="3"/>
  <c r="C68" i="3"/>
  <c r="E68" i="3"/>
  <c r="C70" i="3"/>
  <c r="E70" i="3"/>
  <c r="C72" i="3"/>
  <c r="E72" i="3"/>
  <c r="C74" i="3"/>
  <c r="E74" i="3"/>
  <c r="C76" i="3"/>
  <c r="E76" i="3"/>
  <c r="C78" i="3"/>
  <c r="D78" i="3"/>
  <c r="E78" i="3"/>
  <c r="D80" i="3"/>
  <c r="E80" i="3"/>
  <c r="D82" i="3"/>
  <c r="E82" i="3"/>
  <c r="C85" i="3"/>
  <c r="D85" i="3"/>
  <c r="E85" i="3"/>
</calcChain>
</file>

<file path=xl/comments1.xml><?xml version="1.0" encoding="utf-8"?>
<comments xmlns="http://schemas.openxmlformats.org/spreadsheetml/2006/main">
  <authors>
    <author>lguillia</author>
  </authors>
  <commentList>
    <comment ref="AE7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NOW EPI</t>
        </r>
      </text>
    </comment>
    <comment ref="P16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put to wholesale because cc is title Commodity Risk.  Need to discuss with Faith.</t>
        </r>
      </text>
    </comment>
    <comment ref="P20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put to wholesale because cc is title Commodity Risk.  Need to discuss with Faith.</t>
        </r>
      </text>
    </comment>
  </commentList>
</comments>
</file>

<file path=xl/comments2.xml><?xml version="1.0" encoding="utf-8"?>
<comments xmlns="http://schemas.openxmlformats.org/spreadsheetml/2006/main">
  <authors>
    <author>lguillia</author>
  </authors>
  <commentList>
    <comment ref="AI6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this is now EPI</t>
        </r>
      </text>
    </comment>
  </commentList>
</comments>
</file>

<file path=xl/comments3.xml><?xml version="1.0" encoding="utf-8"?>
<comments xmlns="http://schemas.openxmlformats.org/spreadsheetml/2006/main">
  <authors>
    <author>lguillia</author>
  </authors>
  <commentList>
    <comment ref="A40" authorId="0" shapeId="0">
      <text>
        <r>
          <rPr>
            <b/>
            <sz val="8"/>
            <color indexed="81"/>
            <rFont val="Tahoma"/>
          </rPr>
          <t xml:space="preserve">lguillia:
now this is EPI
</t>
        </r>
      </text>
    </comment>
  </commentList>
</comments>
</file>

<file path=xl/sharedStrings.xml><?xml version="1.0" encoding="utf-8"?>
<sst xmlns="http://schemas.openxmlformats.org/spreadsheetml/2006/main" count="141" uniqueCount="81">
  <si>
    <t>EGM</t>
  </si>
  <si>
    <t>EIM</t>
  </si>
  <si>
    <t>ENW</t>
  </si>
  <si>
    <t>EBS</t>
  </si>
  <si>
    <t>EPI</t>
  </si>
  <si>
    <t>EES</t>
  </si>
  <si>
    <t>EEL</t>
  </si>
  <si>
    <t>Transaction Support</t>
  </si>
  <si>
    <t>Tax</t>
  </si>
  <si>
    <t>eSource</t>
  </si>
  <si>
    <t>Research</t>
  </si>
  <si>
    <t>Public Relations</t>
  </si>
  <si>
    <t>Technical Services</t>
  </si>
  <si>
    <t>Treasury</t>
  </si>
  <si>
    <t>Comp Analysis/Bus Controls</t>
  </si>
  <si>
    <t>Human Resources</t>
  </si>
  <si>
    <t>Financial Operations</t>
  </si>
  <si>
    <t>Legal</t>
  </si>
  <si>
    <t>Enron Americas</t>
  </si>
  <si>
    <t>Allocations to Other Business Units</t>
  </si>
  <si>
    <t>2002 Plan</t>
  </si>
  <si>
    <t>2001 Forecast</t>
  </si>
  <si>
    <t>2001 Forecast vs. 2002 Plan</t>
  </si>
  <si>
    <t>Corp</t>
  </si>
  <si>
    <t>ECB</t>
  </si>
  <si>
    <t>EEOS</t>
  </si>
  <si>
    <t>EFS</t>
  </si>
  <si>
    <t>EGAS</t>
  </si>
  <si>
    <t>ETS</t>
  </si>
  <si>
    <t>NEPCO</t>
  </si>
  <si>
    <t>TOTAL</t>
  </si>
  <si>
    <t>RAC</t>
  </si>
  <si>
    <t>EIC</t>
  </si>
  <si>
    <t>ESS</t>
  </si>
  <si>
    <t>ELO</t>
  </si>
  <si>
    <t>APACHI</t>
  </si>
  <si>
    <t>Xcelerator</t>
  </si>
  <si>
    <t>Total</t>
  </si>
  <si>
    <t>CORP</t>
  </si>
  <si>
    <t>EWS</t>
  </si>
  <si>
    <t>Variance</t>
  </si>
  <si>
    <t>(Enron India Commercial)</t>
  </si>
  <si>
    <t>(Enron Southern Cone Support)</t>
  </si>
  <si>
    <t>(Enron CALME Operations)</t>
  </si>
  <si>
    <t>ESA</t>
  </si>
  <si>
    <t>EES-EWS</t>
  </si>
  <si>
    <t>EES-Retail</t>
  </si>
  <si>
    <t>EES Retail</t>
  </si>
  <si>
    <t>EEDC</t>
  </si>
  <si>
    <t>Buildout Amortization</t>
  </si>
  <si>
    <t>EGF/ECM</t>
  </si>
  <si>
    <t>EES Wholesale</t>
  </si>
  <si>
    <t>Enron Assurance Services</t>
  </si>
  <si>
    <t>TW</t>
  </si>
  <si>
    <t>FGT</t>
  </si>
  <si>
    <t>EIP</t>
  </si>
  <si>
    <t>Citrus</t>
  </si>
  <si>
    <t>India</t>
  </si>
  <si>
    <t>HPLP</t>
  </si>
  <si>
    <t>NNG</t>
  </si>
  <si>
    <t>EGEP</t>
  </si>
  <si>
    <t>EREC</t>
  </si>
  <si>
    <t>CALME</t>
  </si>
  <si>
    <t>CF-MTBE</t>
  </si>
  <si>
    <t>Nothern</t>
  </si>
  <si>
    <t>Plains</t>
  </si>
  <si>
    <t>Northern Plains</t>
  </si>
  <si>
    <t>ENA Support Department (Contact Person)</t>
  </si>
  <si>
    <t>Comp Analysis/Bus Controls (Scott Tholen)</t>
  </si>
  <si>
    <t>eSource (Scott Tholen)</t>
  </si>
  <si>
    <t>Financial Operations (Georganne Hodges)</t>
  </si>
  <si>
    <t>Human Resources (Robert Jones)</t>
  </si>
  <si>
    <t>Legal (Mark Haedicke)</t>
  </si>
  <si>
    <t>Public Relations (Eric Thode)</t>
  </si>
  <si>
    <t>Research (Vince Kaminsky)</t>
  </si>
  <si>
    <t>Tax (Stephen Douglas)</t>
  </si>
  <si>
    <t>Technical Services (Bob Virgo)</t>
  </si>
  <si>
    <t>Transaction Support (Mike Patrick)</t>
  </si>
  <si>
    <t>Treasury (Joe Deffner)</t>
  </si>
  <si>
    <t>Enron Assurance Services (Mechelle Atwood)</t>
  </si>
  <si>
    <t>Buildout Amortization (Georganne Hodges)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</si>
</sst>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2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Alignment="1"/>
    <xf numFmtId="0" fontId="3" fillId="0" borderId="0" xfId="0" applyFont="1"/>
    <xf numFmtId="0" fontId="2" fillId="0" borderId="0" xfId="0" applyFont="1"/>
    <xf numFmtId="3" fontId="0" fillId="0" borderId="0" xfId="0" applyNumberFormat="1"/>
    <xf numFmtId="0" fontId="2" fillId="0" borderId="0" xfId="0" applyFont="1" applyAlignment="1">
      <alignment horizontal="right"/>
    </xf>
    <xf numFmtId="0" fontId="4" fillId="0" borderId="0" xfId="0" applyFont="1"/>
    <xf numFmtId="0" fontId="2" fillId="0" borderId="0" xfId="0" applyFont="1" applyFill="1" applyAlignment="1"/>
    <xf numFmtId="0" fontId="0" fillId="0" borderId="0" xfId="0" applyFill="1"/>
    <xf numFmtId="3" fontId="0" fillId="0" borderId="0" xfId="0" applyNumberFormat="1" applyFill="1"/>
    <xf numFmtId="0" fontId="2" fillId="0" borderId="0" xfId="0" applyFont="1" applyFill="1" applyBorder="1" applyAlignment="1"/>
    <xf numFmtId="0" fontId="2" fillId="0" borderId="0" xfId="0" applyFont="1" applyFill="1" applyAlignment="1">
      <alignment horizontal="center"/>
    </xf>
    <xf numFmtId="43" fontId="0" fillId="0" borderId="0" xfId="1" applyFont="1" applyFill="1"/>
    <xf numFmtId="0" fontId="0" fillId="0" borderId="0" xfId="0" applyAlignment="1"/>
    <xf numFmtId="0" fontId="8" fillId="0" borderId="0" xfId="0" applyFont="1"/>
    <xf numFmtId="165" fontId="0" fillId="0" borderId="0" xfId="1" applyNumberFormat="1" applyFont="1" applyFill="1"/>
    <xf numFmtId="165" fontId="0" fillId="0" borderId="0" xfId="1" applyNumberFormat="1" applyFont="1"/>
    <xf numFmtId="0" fontId="9" fillId="0" borderId="0" xfId="0" applyFont="1" applyFill="1" applyAlignment="1"/>
    <xf numFmtId="0" fontId="2" fillId="0" borderId="0" xfId="0" applyFont="1" applyBorder="1" applyAlignment="1">
      <alignment horizontal="center"/>
    </xf>
    <xf numFmtId="0" fontId="8" fillId="0" borderId="0" xfId="0" applyFont="1" applyFill="1" applyAlignment="1"/>
    <xf numFmtId="0" fontId="8" fillId="0" borderId="0" xfId="0" applyFont="1" applyFill="1" applyBorder="1" applyAlignment="1"/>
    <xf numFmtId="0" fontId="8" fillId="0" borderId="0" xfId="0" applyFont="1" applyAlignment="1"/>
    <xf numFmtId="165" fontId="10" fillId="0" borderId="0" xfId="1" applyNumberFormat="1" applyFont="1" applyFill="1"/>
    <xf numFmtId="0" fontId="3" fillId="0" borderId="0" xfId="0" applyFont="1" applyAlignment="1"/>
    <xf numFmtId="0" fontId="0" fillId="0" borderId="0" xfId="0" applyAlignment="1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0" xfId="0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S44"/>
  <sheetViews>
    <sheetView tabSelected="1" zoomScaleNormal="100" workbookViewId="0">
      <pane xSplit="2" ySplit="7" topLeftCell="C8" activePane="bottomRight" state="frozen"/>
      <selection activeCell="A27" sqref="A27"/>
      <selection pane="topRight" activeCell="A27" sqref="A27"/>
      <selection pane="bottomLeft" activeCell="A27" sqref="A27"/>
      <selection pane="bottomRight"/>
    </sheetView>
  </sheetViews>
  <sheetFormatPr defaultRowHeight="13.2" x14ac:dyDescent="0.25"/>
  <cols>
    <col min="1" max="1" width="42.33203125" customWidth="1"/>
    <col min="2" max="3" width="1.44140625" customWidth="1"/>
    <col min="4" max="4" width="12.5546875" bestFit="1" customWidth="1"/>
    <col min="5" max="5" width="1.44140625" customWidth="1"/>
    <col min="6" max="6" width="13" bestFit="1" customWidth="1"/>
    <col min="7" max="7" width="1.44140625" customWidth="1"/>
    <col min="8" max="8" width="11.88671875" bestFit="1" customWidth="1"/>
    <col min="9" max="9" width="1.44140625" customWidth="1"/>
    <col min="10" max="10" width="12.33203125" bestFit="1" customWidth="1"/>
    <col min="11" max="11" width="1.44140625" customWidth="1"/>
    <col min="12" max="12" width="11.88671875" bestFit="1" customWidth="1"/>
    <col min="13" max="13" width="1.44140625" customWidth="1"/>
    <col min="14" max="14" width="10.5546875" customWidth="1"/>
    <col min="15" max="15" width="1.44140625" customWidth="1"/>
    <col min="16" max="16" width="12" bestFit="1" customWidth="1"/>
    <col min="17" max="17" width="1.44140625" customWidth="1"/>
    <col min="18" max="18" width="9.88671875" bestFit="1" customWidth="1"/>
    <col min="19" max="19" width="1.44140625" customWidth="1"/>
    <col min="20" max="20" width="10.5546875" bestFit="1" customWidth="1"/>
    <col min="21" max="21" width="1.44140625" customWidth="1"/>
    <col min="22" max="22" width="11.5546875" bestFit="1" customWidth="1"/>
    <col min="23" max="23" width="1.44140625" customWidth="1"/>
    <col min="24" max="24" width="10.33203125" bestFit="1" customWidth="1"/>
    <col min="25" max="25" width="1.44140625" customWidth="1"/>
    <col min="26" max="26" width="10.33203125" bestFit="1" customWidth="1"/>
    <col min="27" max="27" width="1.44140625" customWidth="1"/>
    <col min="28" max="28" width="10.33203125" bestFit="1" customWidth="1"/>
    <col min="29" max="29" width="1.44140625" customWidth="1"/>
    <col min="30" max="30" width="7.6640625" bestFit="1" customWidth="1"/>
    <col min="31" max="31" width="8.6640625" hidden="1" customWidth="1"/>
    <col min="32" max="32" width="1.44140625" hidden="1" customWidth="1"/>
    <col min="33" max="33" width="1.44140625" customWidth="1"/>
    <col min="34" max="34" width="10.44140625" bestFit="1" customWidth="1"/>
    <col min="35" max="35" width="1.44140625" customWidth="1"/>
    <col min="36" max="36" width="8.6640625" bestFit="1" customWidth="1"/>
    <col min="37" max="37" width="1.44140625" customWidth="1"/>
    <col min="38" max="38" width="8.6640625" bestFit="1" customWidth="1"/>
    <col min="39" max="39" width="1.44140625" customWidth="1"/>
    <col min="40" max="40" width="11.33203125" bestFit="1" customWidth="1"/>
  </cols>
  <sheetData>
    <row r="1" spans="1:67" ht="15.6" x14ac:dyDescent="0.3">
      <c r="A1" s="5" t="s">
        <v>18</v>
      </c>
    </row>
    <row r="2" spans="1:67" ht="15.6" x14ac:dyDescent="0.3">
      <c r="A2" s="26" t="s">
        <v>19</v>
      </c>
      <c r="B2" s="27"/>
    </row>
    <row r="3" spans="1:67" ht="15.6" x14ac:dyDescent="0.3">
      <c r="A3" s="5" t="s">
        <v>20</v>
      </c>
    </row>
    <row r="4" spans="1:67" ht="15.6" x14ac:dyDescent="0.3">
      <c r="A4" s="5"/>
    </row>
    <row r="5" spans="1:67" x14ac:dyDescent="0.25">
      <c r="L5" s="28"/>
      <c r="M5" s="28"/>
      <c r="R5" s="28"/>
      <c r="S5" s="28"/>
      <c r="X5" s="29" t="s">
        <v>23</v>
      </c>
      <c r="Y5" s="29"/>
      <c r="Z5" s="29"/>
      <c r="AA5" s="29"/>
      <c r="AB5" s="29"/>
    </row>
    <row r="6" spans="1:67" x14ac:dyDescent="0.25">
      <c r="L6" s="21"/>
      <c r="M6" s="21"/>
      <c r="R6" s="21"/>
      <c r="S6" s="21"/>
      <c r="X6" s="21"/>
      <c r="Y6" s="21"/>
      <c r="Z6" s="21"/>
      <c r="AA6" s="21"/>
      <c r="AB6" s="21"/>
    </row>
    <row r="7" spans="1:67" x14ac:dyDescent="0.25">
      <c r="A7" s="6" t="s">
        <v>67</v>
      </c>
      <c r="C7" s="1"/>
      <c r="D7" s="1" t="s">
        <v>0</v>
      </c>
      <c r="E7" s="1"/>
      <c r="F7" s="1" t="s">
        <v>1</v>
      </c>
      <c r="G7" s="1"/>
      <c r="H7" s="1" t="s">
        <v>2</v>
      </c>
      <c r="I7" s="1"/>
      <c r="J7" s="1" t="s">
        <v>3</v>
      </c>
      <c r="K7" s="1"/>
      <c r="L7" s="1" t="s">
        <v>4</v>
      </c>
      <c r="M7" s="1"/>
      <c r="N7" s="1" t="s">
        <v>44</v>
      </c>
      <c r="O7" s="1"/>
      <c r="P7" s="1" t="s">
        <v>45</v>
      </c>
      <c r="Q7" s="1"/>
      <c r="R7" s="21" t="s">
        <v>25</v>
      </c>
      <c r="S7" s="21"/>
      <c r="T7" s="1" t="s">
        <v>46</v>
      </c>
      <c r="U7" s="1"/>
      <c r="V7" s="1" t="s">
        <v>6</v>
      </c>
      <c r="W7" s="1"/>
      <c r="X7" s="21" t="s">
        <v>50</v>
      </c>
      <c r="Y7" s="21"/>
      <c r="Z7" s="21" t="s">
        <v>23</v>
      </c>
      <c r="AA7" s="21"/>
      <c r="AB7" s="21" t="s">
        <v>31</v>
      </c>
      <c r="AC7" s="1"/>
      <c r="AD7" s="1" t="s">
        <v>27</v>
      </c>
      <c r="AE7" s="14" t="s">
        <v>48</v>
      </c>
      <c r="AF7" s="14"/>
      <c r="AG7" s="1"/>
      <c r="AH7" s="1" t="s">
        <v>36</v>
      </c>
      <c r="AI7" s="1"/>
      <c r="AJ7" s="1" t="s">
        <v>28</v>
      </c>
      <c r="AK7" s="1"/>
      <c r="AL7" s="1" t="s">
        <v>39</v>
      </c>
      <c r="AM7" s="1"/>
      <c r="AN7" s="1" t="s">
        <v>30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</row>
    <row r="8" spans="1:67" s="11" customFormat="1" x14ac:dyDescent="0.25">
      <c r="A8" s="22" t="s">
        <v>68</v>
      </c>
      <c r="C8" s="18"/>
      <c r="D8" s="18">
        <v>2249474</v>
      </c>
      <c r="E8" s="18"/>
      <c r="F8" s="18">
        <v>492306</v>
      </c>
      <c r="G8" s="18"/>
      <c r="H8" s="18">
        <v>0</v>
      </c>
      <c r="I8" s="18"/>
      <c r="J8" s="18">
        <v>843732</v>
      </c>
      <c r="K8" s="18"/>
      <c r="L8" s="18">
        <v>0</v>
      </c>
      <c r="M8" s="18"/>
      <c r="N8" s="18">
        <v>0</v>
      </c>
      <c r="O8" s="18"/>
      <c r="P8" s="18">
        <v>559671</v>
      </c>
      <c r="Q8" s="18"/>
      <c r="R8" s="18">
        <v>0</v>
      </c>
      <c r="S8" s="18"/>
      <c r="T8" s="18">
        <v>0</v>
      </c>
      <c r="U8" s="18"/>
      <c r="V8" s="18">
        <v>0</v>
      </c>
      <c r="W8" s="18"/>
      <c r="X8" s="18">
        <v>0</v>
      </c>
      <c r="Y8" s="18"/>
      <c r="Z8" s="18">
        <v>0</v>
      </c>
      <c r="AA8" s="18"/>
      <c r="AB8" s="18">
        <v>0</v>
      </c>
      <c r="AC8" s="18"/>
      <c r="AD8" s="18">
        <v>0</v>
      </c>
      <c r="AE8" s="18">
        <v>0</v>
      </c>
      <c r="AF8" s="18"/>
      <c r="AG8" s="18"/>
      <c r="AH8" s="18">
        <v>0</v>
      </c>
      <c r="AI8" s="18"/>
      <c r="AJ8" s="18">
        <v>0</v>
      </c>
      <c r="AK8" s="18"/>
      <c r="AL8" s="18">
        <v>0</v>
      </c>
      <c r="AM8" s="18"/>
      <c r="AN8" s="18">
        <f>SUM(C8:AM8)</f>
        <v>4145183</v>
      </c>
    </row>
    <row r="9" spans="1:67" s="11" customFormat="1" x14ac:dyDescent="0.25">
      <c r="A9" s="10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</row>
    <row r="10" spans="1:67" s="11" customFormat="1" x14ac:dyDescent="0.25">
      <c r="A10" s="22" t="s">
        <v>69</v>
      </c>
      <c r="C10" s="18"/>
      <c r="D10" s="18">
        <v>345443</v>
      </c>
      <c r="E10" s="18"/>
      <c r="F10" s="18">
        <v>293627</v>
      </c>
      <c r="G10" s="18"/>
      <c r="H10" s="18">
        <v>103633</v>
      </c>
      <c r="I10" s="18"/>
      <c r="J10" s="18">
        <v>328171</v>
      </c>
      <c r="K10" s="18"/>
      <c r="L10" s="18">
        <v>0</v>
      </c>
      <c r="M10" s="18"/>
      <c r="N10" s="18">
        <v>0</v>
      </c>
      <c r="O10" s="18"/>
      <c r="P10" s="18">
        <v>0</v>
      </c>
      <c r="Q10" s="18"/>
      <c r="R10" s="18">
        <v>0</v>
      </c>
      <c r="S10" s="18"/>
      <c r="T10" s="18">
        <v>224538</v>
      </c>
      <c r="U10" s="18"/>
      <c r="V10" s="18">
        <v>0</v>
      </c>
      <c r="W10" s="18"/>
      <c r="X10" s="18">
        <v>0</v>
      </c>
      <c r="Y10" s="18"/>
      <c r="Z10" s="18">
        <v>431804</v>
      </c>
      <c r="AA10" s="18"/>
      <c r="AB10" s="18">
        <v>0</v>
      </c>
      <c r="AC10" s="18"/>
      <c r="AD10" s="18">
        <v>0</v>
      </c>
      <c r="AE10" s="18">
        <v>0</v>
      </c>
      <c r="AF10" s="18"/>
      <c r="AG10" s="18"/>
      <c r="AH10" s="18">
        <v>0</v>
      </c>
      <c r="AI10" s="18"/>
      <c r="AJ10" s="18">
        <v>0</v>
      </c>
      <c r="AK10" s="18"/>
      <c r="AL10" s="18">
        <v>0</v>
      </c>
      <c r="AM10" s="18"/>
      <c r="AN10" s="18">
        <f>SUM(C10:AM10)</f>
        <v>1727216</v>
      </c>
    </row>
    <row r="11" spans="1:67" s="11" customFormat="1" x14ac:dyDescent="0.25">
      <c r="A11" s="10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</row>
    <row r="12" spans="1:67" s="11" customFormat="1" x14ac:dyDescent="0.25">
      <c r="A12" s="22" t="s">
        <v>70</v>
      </c>
      <c r="C12" s="18"/>
      <c r="D12" s="18">
        <v>417618</v>
      </c>
      <c r="E12" s="18"/>
      <c r="F12" s="18">
        <v>253760</v>
      </c>
      <c r="G12" s="18"/>
      <c r="H12" s="18">
        <v>123749</v>
      </c>
      <c r="I12" s="18"/>
      <c r="J12" s="18">
        <v>2277528</v>
      </c>
      <c r="K12" s="18"/>
      <c r="L12" s="18">
        <v>1009567</v>
      </c>
      <c r="M12" s="18"/>
      <c r="N12" s="18">
        <v>527323</v>
      </c>
      <c r="O12" s="18"/>
      <c r="P12" s="18">
        <v>5465769</v>
      </c>
      <c r="Q12" s="18"/>
      <c r="R12" s="18">
        <v>38306</v>
      </c>
      <c r="S12" s="18"/>
      <c r="T12" s="18">
        <v>0</v>
      </c>
      <c r="U12" s="18"/>
      <c r="V12" s="18">
        <v>56727</v>
      </c>
      <c r="W12" s="18"/>
      <c r="X12" s="18">
        <v>0</v>
      </c>
      <c r="Y12" s="18"/>
      <c r="Z12" s="18">
        <v>0</v>
      </c>
      <c r="AA12" s="18"/>
      <c r="AB12" s="18">
        <v>0</v>
      </c>
      <c r="AC12" s="18"/>
      <c r="AD12" s="18">
        <v>0</v>
      </c>
      <c r="AE12" s="18">
        <v>0</v>
      </c>
      <c r="AF12" s="18"/>
      <c r="AG12" s="18"/>
      <c r="AH12" s="18">
        <v>50970</v>
      </c>
      <c r="AI12" s="18"/>
      <c r="AJ12" s="18">
        <v>0</v>
      </c>
      <c r="AK12" s="18"/>
      <c r="AL12" s="18">
        <v>470016</v>
      </c>
      <c r="AM12" s="18"/>
      <c r="AN12" s="18">
        <f>SUM(C12:AM12)</f>
        <v>10691333</v>
      </c>
    </row>
    <row r="13" spans="1:67" s="11" customFormat="1" x14ac:dyDescent="0.25">
      <c r="A13" s="10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</row>
    <row r="14" spans="1:67" s="11" customFormat="1" x14ac:dyDescent="0.25">
      <c r="A14" s="22" t="s">
        <v>71</v>
      </c>
      <c r="C14" s="18"/>
      <c r="D14" s="18">
        <v>1486587</v>
      </c>
      <c r="E14" s="18"/>
      <c r="F14" s="18">
        <v>921703</v>
      </c>
      <c r="G14" s="18"/>
      <c r="H14" s="18">
        <v>5641828</v>
      </c>
      <c r="I14" s="18"/>
      <c r="J14" s="18">
        <v>1200000</v>
      </c>
      <c r="K14" s="18"/>
      <c r="L14" s="25">
        <v>164757</v>
      </c>
      <c r="M14" s="18"/>
      <c r="N14" s="18">
        <v>0</v>
      </c>
      <c r="O14" s="18"/>
      <c r="P14" s="25">
        <v>108575</v>
      </c>
      <c r="Q14" s="18"/>
      <c r="R14" s="18">
        <v>792276</v>
      </c>
      <c r="S14" s="18"/>
      <c r="T14" s="18">
        <v>5119795</v>
      </c>
      <c r="U14" s="18"/>
      <c r="V14" s="18">
        <v>104893</v>
      </c>
      <c r="W14" s="18"/>
      <c r="X14" s="18">
        <v>0</v>
      </c>
      <c r="Y14" s="18"/>
      <c r="Z14" s="18">
        <v>1818207</v>
      </c>
      <c r="AA14" s="18"/>
      <c r="AB14" s="18">
        <v>0</v>
      </c>
      <c r="AC14" s="18"/>
      <c r="AD14" s="18">
        <v>17207</v>
      </c>
      <c r="AE14" s="18">
        <v>0</v>
      </c>
      <c r="AF14" s="18"/>
      <c r="AG14" s="18"/>
      <c r="AH14" s="18">
        <v>67860</v>
      </c>
      <c r="AI14" s="18"/>
      <c r="AJ14" s="18">
        <v>199060</v>
      </c>
      <c r="AK14" s="18"/>
      <c r="AL14" s="18">
        <v>0</v>
      </c>
      <c r="AM14" s="18"/>
      <c r="AN14" s="18">
        <f>SUM(C14:AM14)</f>
        <v>17642748</v>
      </c>
    </row>
    <row r="15" spans="1:67" s="11" customFormat="1" x14ac:dyDescent="0.25">
      <c r="A15" s="10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</row>
    <row r="16" spans="1:67" s="11" customFormat="1" x14ac:dyDescent="0.25">
      <c r="A16" s="22" t="s">
        <v>72</v>
      </c>
      <c r="C16" s="18"/>
      <c r="D16" s="18">
        <v>7955134</v>
      </c>
      <c r="E16" s="18"/>
      <c r="F16" s="18">
        <v>8116645</v>
      </c>
      <c r="G16" s="18"/>
      <c r="H16" s="18">
        <v>1097618</v>
      </c>
      <c r="I16" s="18"/>
      <c r="J16" s="18">
        <f>5000000+3000000</f>
        <v>8000000</v>
      </c>
      <c r="K16" s="18"/>
      <c r="L16" s="18">
        <v>957586</v>
      </c>
      <c r="M16" s="18"/>
      <c r="N16" s="18">
        <v>149063</v>
      </c>
      <c r="O16" s="18"/>
      <c r="P16" s="18">
        <v>53519</v>
      </c>
      <c r="Q16" s="18"/>
      <c r="R16" s="18">
        <v>0</v>
      </c>
      <c r="S16" s="18"/>
      <c r="T16" s="18">
        <v>0</v>
      </c>
      <c r="U16" s="18"/>
      <c r="V16" s="18">
        <v>1255920</v>
      </c>
      <c r="W16" s="18"/>
      <c r="X16" s="18">
        <v>848013</v>
      </c>
      <c r="Y16" s="18"/>
      <c r="Z16" s="18">
        <v>264239</v>
      </c>
      <c r="AA16" s="18"/>
      <c r="AB16" s="18">
        <v>1126487</v>
      </c>
      <c r="AC16" s="18"/>
      <c r="AD16" s="18">
        <v>0</v>
      </c>
      <c r="AE16" s="18">
        <v>0</v>
      </c>
      <c r="AF16" s="18"/>
      <c r="AG16" s="18"/>
      <c r="AH16" s="18">
        <v>101068</v>
      </c>
      <c r="AI16" s="18"/>
      <c r="AJ16" s="18">
        <v>0</v>
      </c>
      <c r="AK16" s="18"/>
      <c r="AL16" s="18">
        <v>0</v>
      </c>
      <c r="AM16" s="18"/>
      <c r="AN16" s="18">
        <f>SUM(C16:AM16)</f>
        <v>29925292</v>
      </c>
    </row>
    <row r="17" spans="1:40" s="11" customFormat="1" x14ac:dyDescent="0.25">
      <c r="A17" s="10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</row>
    <row r="18" spans="1:40" s="11" customFormat="1" x14ac:dyDescent="0.25">
      <c r="A18" s="22" t="s">
        <v>73</v>
      </c>
      <c r="C18" s="18"/>
      <c r="D18" s="18">
        <v>473749</v>
      </c>
      <c r="E18" s="18"/>
      <c r="F18" s="18">
        <v>473749</v>
      </c>
      <c r="G18" s="18"/>
      <c r="H18" s="18">
        <v>473749</v>
      </c>
      <c r="I18" s="18"/>
      <c r="J18" s="18">
        <v>118437</v>
      </c>
      <c r="K18" s="18"/>
      <c r="L18" s="18">
        <v>0</v>
      </c>
      <c r="M18" s="18"/>
      <c r="N18" s="18">
        <v>0</v>
      </c>
      <c r="O18" s="18"/>
      <c r="P18" s="18">
        <v>0</v>
      </c>
      <c r="Q18" s="18"/>
      <c r="R18" s="18">
        <v>118437</v>
      </c>
      <c r="S18" s="18"/>
      <c r="T18" s="18">
        <v>0</v>
      </c>
      <c r="U18" s="18"/>
      <c r="V18" s="18">
        <v>0</v>
      </c>
      <c r="W18" s="18"/>
      <c r="X18" s="18">
        <v>0</v>
      </c>
      <c r="Y18" s="18"/>
      <c r="Z18" s="18">
        <v>0</v>
      </c>
      <c r="AA18" s="18"/>
      <c r="AB18" s="18">
        <v>0</v>
      </c>
      <c r="AC18" s="18"/>
      <c r="AD18" s="18">
        <v>0</v>
      </c>
      <c r="AE18" s="18">
        <v>0</v>
      </c>
      <c r="AF18" s="18"/>
      <c r="AG18" s="18"/>
      <c r="AH18" s="18">
        <v>0</v>
      </c>
      <c r="AI18" s="18"/>
      <c r="AJ18" s="18">
        <v>0</v>
      </c>
      <c r="AK18" s="18"/>
      <c r="AL18" s="18">
        <v>0</v>
      </c>
      <c r="AM18" s="18"/>
      <c r="AN18" s="18">
        <f>SUM(C18:AM18)</f>
        <v>1658121</v>
      </c>
    </row>
    <row r="19" spans="1:40" s="11" customFormat="1" x14ac:dyDescent="0.25">
      <c r="A19" s="10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</row>
    <row r="20" spans="1:40" s="11" customFormat="1" x14ac:dyDescent="0.25">
      <c r="A20" s="22" t="s">
        <v>74</v>
      </c>
      <c r="C20" s="18"/>
      <c r="D20" s="18">
        <v>2606405</v>
      </c>
      <c r="E20" s="18"/>
      <c r="F20" s="18">
        <v>0</v>
      </c>
      <c r="G20" s="18"/>
      <c r="H20" s="18">
        <v>0</v>
      </c>
      <c r="I20" s="18"/>
      <c r="J20" s="18">
        <v>1954803</v>
      </c>
      <c r="K20" s="18"/>
      <c r="L20" s="18">
        <v>0</v>
      </c>
      <c r="M20" s="18"/>
      <c r="N20" s="18">
        <v>0</v>
      </c>
      <c r="O20" s="18"/>
      <c r="P20" s="18">
        <v>2085124</v>
      </c>
      <c r="Q20" s="18"/>
      <c r="R20" s="18">
        <v>0</v>
      </c>
      <c r="S20" s="18"/>
      <c r="T20" s="18">
        <v>0</v>
      </c>
      <c r="U20" s="18"/>
      <c r="V20" s="18">
        <v>260640</v>
      </c>
      <c r="W20" s="18"/>
      <c r="X20" s="18">
        <v>0</v>
      </c>
      <c r="Y20" s="18"/>
      <c r="Z20" s="18">
        <v>0</v>
      </c>
      <c r="AA20" s="18"/>
      <c r="AB20" s="18">
        <v>2867045</v>
      </c>
      <c r="AC20" s="18"/>
      <c r="AD20" s="18">
        <v>0</v>
      </c>
      <c r="AE20" s="18">
        <v>0</v>
      </c>
      <c r="AF20" s="18"/>
      <c r="AG20" s="18"/>
      <c r="AH20" s="18">
        <v>0</v>
      </c>
      <c r="AI20" s="18"/>
      <c r="AJ20" s="18">
        <v>651601</v>
      </c>
      <c r="AK20" s="18"/>
      <c r="AL20" s="18">
        <v>0</v>
      </c>
      <c r="AM20" s="18"/>
      <c r="AN20" s="18">
        <f>SUM(C20:AM20)</f>
        <v>10425618</v>
      </c>
    </row>
    <row r="21" spans="1:40" s="11" customFormat="1" x14ac:dyDescent="0.25">
      <c r="A21" s="10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</row>
    <row r="22" spans="1:40" s="11" customFormat="1" x14ac:dyDescent="0.25">
      <c r="A22" s="22" t="s">
        <v>75</v>
      </c>
      <c r="C22" s="18"/>
      <c r="D22" s="18">
        <v>1420679</v>
      </c>
      <c r="E22" s="18"/>
      <c r="F22" s="18">
        <v>710339</v>
      </c>
      <c r="G22" s="18"/>
      <c r="H22" s="18">
        <v>236780</v>
      </c>
      <c r="I22" s="18"/>
      <c r="J22" s="18">
        <v>0</v>
      </c>
      <c r="K22" s="18"/>
      <c r="L22" s="18">
        <v>473560</v>
      </c>
      <c r="M22" s="18"/>
      <c r="N22" s="18">
        <v>0</v>
      </c>
      <c r="O22" s="18"/>
      <c r="P22" s="18">
        <v>0</v>
      </c>
      <c r="Q22" s="18"/>
      <c r="R22" s="18">
        <v>0</v>
      </c>
      <c r="S22" s="18"/>
      <c r="T22" s="18">
        <v>0</v>
      </c>
      <c r="U22" s="18"/>
      <c r="V22" s="18">
        <v>47356</v>
      </c>
      <c r="W22" s="18"/>
      <c r="X22" s="18">
        <v>236780</v>
      </c>
      <c r="Y22" s="18"/>
      <c r="Z22" s="18">
        <v>0</v>
      </c>
      <c r="AA22" s="18"/>
      <c r="AB22" s="18">
        <v>0</v>
      </c>
      <c r="AC22" s="18"/>
      <c r="AD22" s="18">
        <v>0</v>
      </c>
      <c r="AE22" s="18">
        <v>0</v>
      </c>
      <c r="AF22" s="18"/>
      <c r="AG22" s="18"/>
      <c r="AH22" s="18">
        <v>0</v>
      </c>
      <c r="AI22" s="18"/>
      <c r="AJ22" s="18">
        <v>0</v>
      </c>
      <c r="AK22" s="18"/>
      <c r="AL22" s="18">
        <v>0</v>
      </c>
      <c r="AM22" s="18"/>
      <c r="AN22" s="18">
        <f>SUM(C22:AM22)</f>
        <v>3125494</v>
      </c>
    </row>
    <row r="23" spans="1:40" s="11" customFormat="1" x14ac:dyDescent="0.25">
      <c r="A23" s="10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</row>
    <row r="24" spans="1:40" s="11" customFormat="1" x14ac:dyDescent="0.25">
      <c r="A24" s="22" t="s">
        <v>76</v>
      </c>
      <c r="C24" s="18"/>
      <c r="D24" s="18">
        <v>0</v>
      </c>
      <c r="E24" s="18"/>
      <c r="F24" s="18">
        <v>0</v>
      </c>
      <c r="G24" s="18"/>
      <c r="H24" s="18">
        <v>0</v>
      </c>
      <c r="I24" s="18"/>
      <c r="J24" s="18">
        <v>0</v>
      </c>
      <c r="K24" s="18"/>
      <c r="L24" s="18">
        <v>0</v>
      </c>
      <c r="M24" s="18"/>
      <c r="N24" s="18">
        <v>0</v>
      </c>
      <c r="O24" s="18"/>
      <c r="P24" s="18">
        <v>0</v>
      </c>
      <c r="Q24" s="18"/>
      <c r="R24" s="18">
        <v>0</v>
      </c>
      <c r="S24" s="18"/>
      <c r="T24" s="18">
        <v>0</v>
      </c>
      <c r="U24" s="18"/>
      <c r="V24" s="18">
        <v>0</v>
      </c>
      <c r="W24" s="18"/>
      <c r="X24" s="18">
        <v>0</v>
      </c>
      <c r="Y24" s="18"/>
      <c r="Z24" s="18">
        <v>0</v>
      </c>
      <c r="AA24" s="18"/>
      <c r="AB24" s="18">
        <v>0</v>
      </c>
      <c r="AC24" s="18"/>
      <c r="AD24" s="18">
        <v>0</v>
      </c>
      <c r="AE24" s="18">
        <v>0</v>
      </c>
      <c r="AF24" s="18"/>
      <c r="AG24" s="18"/>
      <c r="AH24" s="18">
        <v>0</v>
      </c>
      <c r="AI24" s="18"/>
      <c r="AJ24" s="18">
        <v>0</v>
      </c>
      <c r="AK24" s="18"/>
      <c r="AL24" s="18">
        <v>0</v>
      </c>
      <c r="AM24" s="18"/>
      <c r="AN24" s="18">
        <f>SUM(C24:AM24)</f>
        <v>0</v>
      </c>
    </row>
    <row r="25" spans="1:40" s="11" customFormat="1" x14ac:dyDescent="0.25">
      <c r="A25" s="10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</row>
    <row r="26" spans="1:40" s="11" customFormat="1" x14ac:dyDescent="0.25">
      <c r="A26" s="23" t="s">
        <v>77</v>
      </c>
      <c r="C26" s="18"/>
      <c r="D26" s="18">
        <v>1696355</v>
      </c>
      <c r="E26" s="18"/>
      <c r="F26" s="18">
        <v>1119702</v>
      </c>
      <c r="G26" s="18"/>
      <c r="H26" s="18">
        <v>52972</v>
      </c>
      <c r="I26" s="18"/>
      <c r="J26" s="18">
        <v>712743</v>
      </c>
      <c r="K26" s="18"/>
      <c r="L26" s="18">
        <v>52972</v>
      </c>
      <c r="M26" s="18"/>
      <c r="N26" s="18">
        <v>0</v>
      </c>
      <c r="O26" s="18"/>
      <c r="P26" s="18">
        <v>0</v>
      </c>
      <c r="Q26" s="18"/>
      <c r="R26" s="18">
        <v>0</v>
      </c>
      <c r="S26" s="18"/>
      <c r="T26" s="18">
        <v>0</v>
      </c>
      <c r="U26" s="18"/>
      <c r="V26" s="18">
        <v>0</v>
      </c>
      <c r="W26" s="18"/>
      <c r="X26" s="18">
        <v>0</v>
      </c>
      <c r="Y26" s="18"/>
      <c r="Z26" s="18">
        <v>0</v>
      </c>
      <c r="AA26" s="18"/>
      <c r="AB26" s="18">
        <v>0</v>
      </c>
      <c r="AC26" s="18"/>
      <c r="AD26" s="18">
        <v>0</v>
      </c>
      <c r="AE26" s="18">
        <v>0</v>
      </c>
      <c r="AF26" s="18"/>
      <c r="AG26" s="18"/>
      <c r="AH26" s="18">
        <v>0</v>
      </c>
      <c r="AI26" s="18"/>
      <c r="AJ26" s="18">
        <v>0</v>
      </c>
      <c r="AK26" s="18"/>
      <c r="AL26" s="18">
        <v>0</v>
      </c>
      <c r="AM26" s="18"/>
      <c r="AN26" s="18">
        <f>SUM(C26:AM26)</f>
        <v>3634744</v>
      </c>
    </row>
    <row r="27" spans="1:40" s="11" customFormat="1" x14ac:dyDescent="0.25">
      <c r="A27" s="13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</row>
    <row r="28" spans="1:40" s="11" customFormat="1" x14ac:dyDescent="0.25">
      <c r="A28" s="22" t="s">
        <v>78</v>
      </c>
      <c r="C28" s="18"/>
      <c r="D28" s="18">
        <v>0</v>
      </c>
      <c r="E28" s="18"/>
      <c r="F28" s="18">
        <v>0</v>
      </c>
      <c r="G28" s="18"/>
      <c r="H28" s="18">
        <v>0</v>
      </c>
      <c r="I28" s="18"/>
      <c r="J28" s="18">
        <v>0</v>
      </c>
      <c r="K28" s="18"/>
      <c r="L28" s="18">
        <v>0</v>
      </c>
      <c r="M28" s="18"/>
      <c r="N28" s="18">
        <v>0</v>
      </c>
      <c r="O28" s="18"/>
      <c r="P28" s="18">
        <v>0</v>
      </c>
      <c r="Q28" s="18"/>
      <c r="R28" s="18">
        <v>0</v>
      </c>
      <c r="S28" s="18"/>
      <c r="T28" s="18">
        <v>0</v>
      </c>
      <c r="U28" s="18"/>
      <c r="V28" s="18">
        <v>0</v>
      </c>
      <c r="W28" s="18"/>
      <c r="X28" s="18">
        <v>0</v>
      </c>
      <c r="Y28" s="18"/>
      <c r="Z28" s="18">
        <v>0</v>
      </c>
      <c r="AA28" s="18"/>
      <c r="AB28" s="18">
        <v>0</v>
      </c>
      <c r="AC28" s="18"/>
      <c r="AD28" s="18">
        <v>0</v>
      </c>
      <c r="AE28" s="18">
        <v>0</v>
      </c>
      <c r="AF28" s="18"/>
      <c r="AG28" s="18"/>
      <c r="AH28" s="18">
        <v>0</v>
      </c>
      <c r="AI28" s="18"/>
      <c r="AJ28" s="18">
        <v>0</v>
      </c>
      <c r="AK28" s="18"/>
      <c r="AL28" s="18">
        <v>0</v>
      </c>
      <c r="AM28" s="18"/>
      <c r="AN28" s="18">
        <f>SUM(C28:AM28)</f>
        <v>0</v>
      </c>
    </row>
    <row r="29" spans="1:40" s="11" customFormat="1" x14ac:dyDescent="0.25">
      <c r="A29" s="10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</row>
    <row r="30" spans="1:40" s="11" customFormat="1" x14ac:dyDescent="0.25">
      <c r="A30" s="22" t="s">
        <v>79</v>
      </c>
      <c r="C30" s="18"/>
      <c r="D30" s="18">
        <v>431208</v>
      </c>
      <c r="E30" s="18"/>
      <c r="F30" s="18">
        <v>268270</v>
      </c>
      <c r="G30" s="18"/>
      <c r="H30" s="18"/>
      <c r="I30" s="18"/>
      <c r="J30" s="18">
        <v>967827</v>
      </c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>
        <f>SUM(C30:AM30)</f>
        <v>1667305</v>
      </c>
    </row>
    <row r="31" spans="1:40" s="11" customFormat="1" x14ac:dyDescent="0.25">
      <c r="A31" s="10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</row>
    <row r="32" spans="1:40" s="11" customFormat="1" x14ac:dyDescent="0.25">
      <c r="A32" s="22" t="s">
        <v>80</v>
      </c>
      <c r="C32" s="18"/>
      <c r="D32" s="18">
        <v>849060</v>
      </c>
      <c r="E32" s="18"/>
      <c r="F32" s="18">
        <v>347731</v>
      </c>
      <c r="G32" s="18"/>
      <c r="H32" s="18">
        <v>239017</v>
      </c>
      <c r="I32" s="18"/>
      <c r="J32" s="18">
        <v>163538</v>
      </c>
      <c r="K32" s="18"/>
      <c r="L32" s="18">
        <v>113218</v>
      </c>
      <c r="M32" s="18"/>
      <c r="N32" s="18">
        <v>0</v>
      </c>
      <c r="O32" s="18"/>
      <c r="P32" s="18">
        <v>603831</v>
      </c>
      <c r="Q32" s="18"/>
      <c r="R32" s="18">
        <v>0</v>
      </c>
      <c r="S32" s="18"/>
      <c r="T32" s="18">
        <v>0</v>
      </c>
      <c r="U32" s="18"/>
      <c r="V32" s="18">
        <v>0</v>
      </c>
      <c r="W32" s="18"/>
      <c r="X32" s="18">
        <v>0</v>
      </c>
      <c r="Y32" s="18"/>
      <c r="Z32" s="18">
        <v>0</v>
      </c>
      <c r="AA32" s="18"/>
      <c r="AB32" s="18">
        <v>0</v>
      </c>
      <c r="AC32" s="18"/>
      <c r="AD32" s="18">
        <v>0</v>
      </c>
      <c r="AE32" s="18">
        <v>0</v>
      </c>
      <c r="AF32" s="18"/>
      <c r="AG32" s="18"/>
      <c r="AH32" s="18">
        <v>0</v>
      </c>
      <c r="AI32" s="18"/>
      <c r="AJ32" s="18">
        <v>0</v>
      </c>
      <c r="AK32" s="18"/>
      <c r="AL32" s="18">
        <v>0</v>
      </c>
      <c r="AM32" s="18"/>
      <c r="AN32" s="18">
        <f>SUM(C32:AM32)</f>
        <v>2316395</v>
      </c>
    </row>
    <row r="33" spans="1:71" x14ac:dyDescent="0.25">
      <c r="A33" s="3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</row>
    <row r="34" spans="1:71" x14ac:dyDescent="0.25">
      <c r="A34" s="8" t="s">
        <v>37</v>
      </c>
      <c r="C34" s="19"/>
      <c r="D34" s="19">
        <f>SUM(D8:D32)</f>
        <v>19931712</v>
      </c>
      <c r="E34" s="19"/>
      <c r="F34" s="19">
        <f>SUM(F8:F32)</f>
        <v>12997832</v>
      </c>
      <c r="G34" s="19"/>
      <c r="H34" s="19">
        <f>SUM(H8:H32)</f>
        <v>7969346</v>
      </c>
      <c r="I34" s="19"/>
      <c r="J34" s="19">
        <f>SUM(J8:J32)</f>
        <v>16566779</v>
      </c>
      <c r="K34" s="19"/>
      <c r="L34" s="19">
        <f>SUM(L8:L32)</f>
        <v>2771660</v>
      </c>
      <c r="M34" s="19"/>
      <c r="N34" s="19">
        <f>SUM(N8:N32)</f>
        <v>676386</v>
      </c>
      <c r="O34" s="19"/>
      <c r="P34" s="19">
        <f>SUM(P8:P32)</f>
        <v>8876489</v>
      </c>
      <c r="Q34" s="19"/>
      <c r="R34" s="19">
        <f>SUM(R8:R32)</f>
        <v>949019</v>
      </c>
      <c r="S34" s="19">
        <f>SUM(S8:S32)</f>
        <v>0</v>
      </c>
      <c r="T34" s="19">
        <f>SUM(T8:T32)</f>
        <v>5344333</v>
      </c>
      <c r="U34" s="19"/>
      <c r="V34" s="19">
        <f>SUM(V8:V32)</f>
        <v>1725536</v>
      </c>
      <c r="W34" s="19"/>
      <c r="X34" s="19">
        <f>SUM(X8:X32)</f>
        <v>1084793</v>
      </c>
      <c r="Y34" s="19"/>
      <c r="Z34" s="19">
        <f>SUM(Z8:Z32)</f>
        <v>2514250</v>
      </c>
      <c r="AA34" s="19"/>
      <c r="AB34" s="19">
        <f>SUM(AB8:AB32)</f>
        <v>3993532</v>
      </c>
      <c r="AC34" s="19">
        <f t="shared" ref="AC34:AN34" si="0">SUM(AC8:AC32)</f>
        <v>0</v>
      </c>
      <c r="AD34" s="19">
        <f t="shared" si="0"/>
        <v>17207</v>
      </c>
      <c r="AE34" s="19">
        <f t="shared" si="0"/>
        <v>0</v>
      </c>
      <c r="AF34" s="19">
        <f t="shared" si="0"/>
        <v>0</v>
      </c>
      <c r="AG34" s="19">
        <f t="shared" si="0"/>
        <v>0</v>
      </c>
      <c r="AH34" s="19">
        <f t="shared" si="0"/>
        <v>219898</v>
      </c>
      <c r="AI34" s="19">
        <f t="shared" si="0"/>
        <v>0</v>
      </c>
      <c r="AJ34" s="19">
        <f>SUM(AJ8:AJ32)</f>
        <v>850661</v>
      </c>
      <c r="AK34" s="19"/>
      <c r="AL34" s="19">
        <f t="shared" si="0"/>
        <v>470016</v>
      </c>
      <c r="AM34" s="19">
        <f t="shared" si="0"/>
        <v>0</v>
      </c>
      <c r="AN34" s="19">
        <f t="shared" si="0"/>
        <v>86959449</v>
      </c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</row>
    <row r="35" spans="1:71" x14ac:dyDescent="0.25">
      <c r="A35" s="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T35" s="7"/>
      <c r="U35" s="7"/>
      <c r="V35" s="7"/>
      <c r="W35" s="7"/>
      <c r="X35" s="7"/>
      <c r="Y35" s="7"/>
      <c r="Z35" s="7"/>
      <c r="AA35" s="7"/>
      <c r="AB35" s="7"/>
      <c r="AC35" s="7"/>
      <c r="AN35" s="7"/>
    </row>
    <row r="36" spans="1:71" x14ac:dyDescent="0.25">
      <c r="A36" s="4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 spans="1:71" x14ac:dyDescent="0.25">
      <c r="A37" s="4"/>
    </row>
    <row r="38" spans="1:71" x14ac:dyDescent="0.25">
      <c r="A38" s="4"/>
    </row>
    <row r="39" spans="1:71" x14ac:dyDescent="0.25">
      <c r="A39" s="4"/>
    </row>
    <row r="40" spans="1:71" x14ac:dyDescent="0.25">
      <c r="A40" s="4"/>
    </row>
    <row r="41" spans="1:71" x14ac:dyDescent="0.25">
      <c r="A41" s="4"/>
    </row>
    <row r="42" spans="1:71" x14ac:dyDescent="0.25">
      <c r="A42" s="4"/>
    </row>
    <row r="43" spans="1:71" x14ac:dyDescent="0.25">
      <c r="A43" s="4"/>
    </row>
    <row r="44" spans="1:71" x14ac:dyDescent="0.25">
      <c r="A44" s="4"/>
    </row>
  </sheetData>
  <mergeCells count="4">
    <mergeCell ref="A2:B2"/>
    <mergeCell ref="L5:M5"/>
    <mergeCell ref="X5:AB5"/>
    <mergeCell ref="R5:S5"/>
  </mergeCells>
  <phoneticPr fontId="0" type="noConversion"/>
  <pageMargins left="0.5" right="0.2" top="0.75" bottom="0.5" header="0.5" footer="0"/>
  <pageSetup scale="75" fitToWidth="0" fitToHeight="0" orientation="landscape" r:id="rId1"/>
  <headerFooter alignWithMargins="0">
    <oddFooter>&amp;R&amp;7&amp;D   &amp;T</oddFooter>
  </headerFooter>
  <colBreaks count="1" manualBreakCount="1">
    <brk id="23" min="4" max="31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X541"/>
  <sheetViews>
    <sheetView zoomScaleNormal="100" workbookViewId="0">
      <pane xSplit="2" ySplit="6" topLeftCell="C7" activePane="bottomRight" state="frozen"/>
      <selection activeCell="A27" sqref="A27"/>
      <selection pane="topRight" activeCell="A27" sqref="A27"/>
      <selection pane="bottomLeft" activeCell="A27" sqref="A27"/>
      <selection pane="bottomRight" activeCell="BW13" sqref="BW13"/>
    </sheetView>
  </sheetViews>
  <sheetFormatPr defaultColWidth="9.109375" defaultRowHeight="13.2" x14ac:dyDescent="0.25"/>
  <cols>
    <col min="1" max="1" width="32.6640625" customWidth="1"/>
    <col min="2" max="2" width="5.33203125" customWidth="1"/>
    <col min="3" max="3" width="12.88671875" bestFit="1" customWidth="1"/>
    <col min="4" max="4" width="1.44140625" customWidth="1"/>
    <col min="5" max="5" width="14" bestFit="1" customWidth="1"/>
    <col min="6" max="6" width="1.44140625" customWidth="1"/>
    <col min="7" max="7" width="12.88671875" bestFit="1" customWidth="1"/>
    <col min="8" max="8" width="1.44140625" customWidth="1"/>
    <col min="9" max="9" width="12.88671875" bestFit="1" customWidth="1"/>
    <col min="10" max="10" width="1.44140625" customWidth="1"/>
    <col min="11" max="11" width="12.88671875" bestFit="1" customWidth="1"/>
    <col min="12" max="12" width="1.44140625" customWidth="1"/>
    <col min="13" max="13" width="12.88671875" bestFit="1" customWidth="1"/>
    <col min="14" max="14" width="1.44140625" customWidth="1"/>
    <col min="15" max="15" width="12.88671875" bestFit="1" customWidth="1"/>
    <col min="16" max="16" width="1.44140625" customWidth="1"/>
    <col min="17" max="17" width="10.33203125" bestFit="1" customWidth="1"/>
    <col min="18" max="18" width="1.44140625" customWidth="1"/>
    <col min="19" max="19" width="12.88671875" bestFit="1" customWidth="1"/>
    <col min="20" max="20" width="1.44140625" customWidth="1"/>
    <col min="21" max="21" width="12.88671875" bestFit="1" customWidth="1"/>
    <col min="22" max="22" width="1.44140625" customWidth="1"/>
    <col min="23" max="23" width="11.33203125" bestFit="1" customWidth="1"/>
    <col min="24" max="24" width="1.44140625" customWidth="1"/>
    <col min="25" max="25" width="10.33203125" bestFit="1" customWidth="1"/>
    <col min="26" max="26" width="1.44140625" customWidth="1"/>
    <col min="27" max="27" width="10.33203125" bestFit="1" customWidth="1"/>
    <col min="28" max="28" width="1.44140625" customWidth="1"/>
    <col min="29" max="29" width="10.33203125" bestFit="1" customWidth="1"/>
    <col min="30" max="30" width="1.44140625" customWidth="1"/>
    <col min="31" max="31" width="10.33203125" bestFit="1" customWidth="1"/>
    <col min="32" max="32" width="1.44140625" customWidth="1"/>
    <col min="33" max="33" width="10.33203125" bestFit="1" customWidth="1"/>
    <col min="34" max="34" width="1.44140625" customWidth="1"/>
    <col min="35" max="35" width="8.6640625" hidden="1" customWidth="1"/>
    <col min="36" max="36" width="1.44140625" style="11" hidden="1" customWidth="1"/>
    <col min="37" max="37" width="11.33203125" bestFit="1" customWidth="1"/>
    <col min="38" max="38" width="1.44140625" customWidth="1"/>
    <col min="39" max="39" width="7.109375" customWidth="1"/>
    <col min="40" max="40" width="1.44140625" customWidth="1"/>
    <col min="41" max="41" width="9.5546875" customWidth="1"/>
    <col min="42" max="42" width="1.44140625" customWidth="1"/>
    <col min="43" max="43" width="7.33203125" customWidth="1"/>
    <col min="44" max="44" width="1.44140625" customWidth="1"/>
    <col min="45" max="45" width="8.88671875" customWidth="1"/>
    <col min="46" max="46" width="1.44140625" customWidth="1"/>
    <col min="47" max="47" width="8.5546875" customWidth="1"/>
    <col min="48" max="48" width="1.44140625" customWidth="1"/>
    <col min="49" max="49" width="7.6640625" bestFit="1" customWidth="1"/>
    <col min="50" max="50" width="1.44140625" customWidth="1"/>
    <col min="51" max="51" width="8.109375" customWidth="1"/>
    <col min="52" max="52" width="1.44140625" customWidth="1"/>
    <col min="53" max="53" width="7.5546875" customWidth="1"/>
    <col min="54" max="54" width="1.44140625" customWidth="1"/>
    <col min="55" max="55" width="7.44140625" customWidth="1"/>
    <col min="56" max="56" width="1.44140625" customWidth="1"/>
    <col min="57" max="57" width="8" customWidth="1"/>
    <col min="58" max="58" width="1.44140625" customWidth="1"/>
    <col min="59" max="59" width="7.6640625" bestFit="1" customWidth="1"/>
    <col min="60" max="60" width="1.44140625" customWidth="1"/>
    <col min="61" max="61" width="9" customWidth="1"/>
    <col min="62" max="62" width="1.44140625" customWidth="1"/>
    <col min="63" max="63" width="7.33203125" customWidth="1"/>
    <col min="64" max="64" width="1.6640625" customWidth="1"/>
    <col min="65" max="65" width="11.33203125" bestFit="1" customWidth="1"/>
    <col min="66" max="66" width="1.44140625" customWidth="1"/>
    <col min="67" max="67" width="11.33203125" bestFit="1" customWidth="1"/>
    <col min="68" max="68" width="1.44140625" customWidth="1"/>
    <col min="69" max="69" width="11.33203125" bestFit="1" customWidth="1"/>
    <col min="70" max="70" width="1.44140625" customWidth="1"/>
    <col min="71" max="71" width="9.33203125" bestFit="1" customWidth="1"/>
    <col min="72" max="72" width="1.44140625" customWidth="1"/>
    <col min="73" max="73" width="11.33203125" bestFit="1" customWidth="1"/>
    <col min="74" max="74" width="1.44140625" customWidth="1"/>
    <col min="75" max="75" width="14" bestFit="1" customWidth="1"/>
    <col min="76" max="76" width="15.33203125" style="11" customWidth="1"/>
    <col min="77" max="16384" width="9.109375" style="11"/>
  </cols>
  <sheetData>
    <row r="1" spans="1:102" ht="15.6" x14ac:dyDescent="0.3">
      <c r="A1" s="5" t="s">
        <v>18</v>
      </c>
    </row>
    <row r="2" spans="1:102" ht="15.6" x14ac:dyDescent="0.3">
      <c r="A2" s="26" t="s">
        <v>19</v>
      </c>
      <c r="B2" s="30"/>
      <c r="C2" s="30"/>
      <c r="D2" s="16"/>
    </row>
    <row r="3" spans="1:102" ht="15.6" x14ac:dyDescent="0.3">
      <c r="A3" s="5" t="s">
        <v>21</v>
      </c>
    </row>
    <row r="4" spans="1:102" ht="15.6" x14ac:dyDescent="0.3">
      <c r="A4" s="5"/>
    </row>
    <row r="5" spans="1:102" x14ac:dyDescent="0.25">
      <c r="AI5" s="11"/>
      <c r="BI5" s="1" t="s">
        <v>64</v>
      </c>
    </row>
    <row r="6" spans="1:102" x14ac:dyDescent="0.25">
      <c r="C6" s="1" t="s">
        <v>31</v>
      </c>
      <c r="D6" s="1"/>
      <c r="E6" s="1" t="s">
        <v>0</v>
      </c>
      <c r="F6" s="1"/>
      <c r="G6" s="1" t="s">
        <v>1</v>
      </c>
      <c r="H6" s="1"/>
      <c r="I6" s="1" t="s">
        <v>2</v>
      </c>
      <c r="J6" s="1"/>
      <c r="K6" s="1" t="s">
        <v>3</v>
      </c>
      <c r="L6" s="1"/>
      <c r="M6" s="1" t="s">
        <v>4</v>
      </c>
      <c r="N6" s="1"/>
      <c r="O6" s="1" t="s">
        <v>5</v>
      </c>
      <c r="P6" s="1"/>
      <c r="Q6" s="1" t="s">
        <v>45</v>
      </c>
      <c r="R6" s="1"/>
      <c r="S6" s="1" t="s">
        <v>6</v>
      </c>
      <c r="T6" s="1"/>
      <c r="U6" s="1" t="s">
        <v>50</v>
      </c>
      <c r="V6" s="1"/>
      <c r="W6" s="1" t="s">
        <v>23</v>
      </c>
      <c r="X6" s="1"/>
      <c r="Y6" s="1" t="s">
        <v>24</v>
      </c>
      <c r="Z6" s="1"/>
      <c r="AA6" s="1" t="s">
        <v>25</v>
      </c>
      <c r="AB6" s="1"/>
      <c r="AC6" s="1" t="s">
        <v>29</v>
      </c>
      <c r="AD6" s="1"/>
      <c r="AE6" s="1" t="s">
        <v>26</v>
      </c>
      <c r="AF6" s="1"/>
      <c r="AG6" s="1" t="s">
        <v>27</v>
      </c>
      <c r="AH6" s="1"/>
      <c r="AI6" s="14" t="s">
        <v>48</v>
      </c>
      <c r="AJ6" s="14"/>
      <c r="AK6" s="1" t="s">
        <v>28</v>
      </c>
      <c r="AL6" s="1"/>
      <c r="AM6" s="1" t="s">
        <v>53</v>
      </c>
      <c r="AN6" s="1"/>
      <c r="AO6" s="1" t="s">
        <v>54</v>
      </c>
      <c r="AP6" s="1"/>
      <c r="AQ6" s="1" t="s">
        <v>55</v>
      </c>
      <c r="AR6" s="1"/>
      <c r="AS6" s="1" t="s">
        <v>63</v>
      </c>
      <c r="AT6" s="1"/>
      <c r="AU6" s="1" t="s">
        <v>62</v>
      </c>
      <c r="AV6" s="1"/>
      <c r="AW6" s="1" t="s">
        <v>61</v>
      </c>
      <c r="AX6" s="1"/>
      <c r="AY6" s="1" t="s">
        <v>48</v>
      </c>
      <c r="AZ6" s="1"/>
      <c r="BA6" s="1" t="s">
        <v>60</v>
      </c>
      <c r="BB6" s="1"/>
      <c r="BC6" s="1" t="s">
        <v>59</v>
      </c>
      <c r="BD6" s="1"/>
      <c r="BE6" s="1" t="s">
        <v>58</v>
      </c>
      <c r="BF6" s="1"/>
      <c r="BG6" s="1" t="s">
        <v>57</v>
      </c>
      <c r="BH6" s="1"/>
      <c r="BI6" s="1" t="s">
        <v>65</v>
      </c>
      <c r="BJ6" s="1"/>
      <c r="BK6" s="1" t="s">
        <v>56</v>
      </c>
      <c r="BL6" s="1"/>
      <c r="BM6" s="1" t="s">
        <v>32</v>
      </c>
      <c r="BN6" s="1"/>
      <c r="BO6" s="1" t="s">
        <v>33</v>
      </c>
      <c r="BP6" s="1"/>
      <c r="BQ6" s="1" t="s">
        <v>34</v>
      </c>
      <c r="BR6" s="1"/>
      <c r="BS6" s="1" t="s">
        <v>35</v>
      </c>
      <c r="BT6" s="1"/>
      <c r="BU6" s="1" t="s">
        <v>44</v>
      </c>
      <c r="BV6" s="1"/>
      <c r="BW6" s="1" t="s">
        <v>30</v>
      </c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</row>
    <row r="7" spans="1:102" x14ac:dyDescent="0.25">
      <c r="A7" s="22" t="s">
        <v>14</v>
      </c>
      <c r="B7" s="11"/>
      <c r="C7" s="18">
        <v>0</v>
      </c>
      <c r="D7" s="18"/>
      <c r="E7" s="18">
        <v>2715667</v>
      </c>
      <c r="F7" s="18"/>
      <c r="G7" s="18">
        <v>1603142</v>
      </c>
      <c r="H7" s="18"/>
      <c r="I7" s="18">
        <v>0</v>
      </c>
      <c r="J7" s="18"/>
      <c r="K7" s="18">
        <v>784062</v>
      </c>
      <c r="L7" s="18"/>
      <c r="M7" s="18">
        <v>0</v>
      </c>
      <c r="N7" s="18"/>
      <c r="O7" s="18">
        <v>522951</v>
      </c>
      <c r="P7" s="18"/>
      <c r="Q7" s="18"/>
      <c r="R7" s="18"/>
      <c r="S7" s="18">
        <v>0</v>
      </c>
      <c r="T7" s="18"/>
      <c r="U7" s="18">
        <v>0</v>
      </c>
      <c r="V7" s="18"/>
      <c r="W7" s="18">
        <v>0</v>
      </c>
      <c r="X7" s="18"/>
      <c r="Y7" s="18">
        <v>0</v>
      </c>
      <c r="Z7" s="18"/>
      <c r="AA7" s="18">
        <v>0</v>
      </c>
      <c r="AB7" s="18"/>
      <c r="AC7" s="18">
        <v>0</v>
      </c>
      <c r="AD7" s="18"/>
      <c r="AE7" s="18">
        <v>0</v>
      </c>
      <c r="AF7" s="18"/>
      <c r="AG7" s="18">
        <v>0</v>
      </c>
      <c r="AH7" s="18"/>
      <c r="AI7" s="18">
        <v>0</v>
      </c>
      <c r="AJ7" s="18"/>
      <c r="AK7" s="18">
        <v>0</v>
      </c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>
        <v>0</v>
      </c>
      <c r="BN7" s="18"/>
      <c r="BO7" s="18">
        <v>0</v>
      </c>
      <c r="BP7" s="18"/>
      <c r="BQ7" s="18">
        <v>0</v>
      </c>
      <c r="BR7" s="18"/>
      <c r="BS7" s="18">
        <v>0</v>
      </c>
      <c r="BT7" s="18"/>
      <c r="BU7" s="18">
        <v>0</v>
      </c>
      <c r="BV7" s="18"/>
      <c r="BW7" s="18">
        <f>SUM(C7:BQ7)</f>
        <v>5625822</v>
      </c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</row>
    <row r="8" spans="1:102" x14ac:dyDescent="0.25">
      <c r="A8" s="10"/>
      <c r="B8" s="11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</row>
    <row r="9" spans="1:102" x14ac:dyDescent="0.25">
      <c r="A9" s="22" t="s">
        <v>9</v>
      </c>
      <c r="B9" s="11"/>
      <c r="C9" s="18">
        <v>0</v>
      </c>
      <c r="D9" s="18"/>
      <c r="E9" s="18">
        <v>196022</v>
      </c>
      <c r="F9" s="18"/>
      <c r="G9" s="18">
        <v>280523</v>
      </c>
      <c r="H9" s="18"/>
      <c r="I9" s="18">
        <v>58807</v>
      </c>
      <c r="J9" s="18"/>
      <c r="K9" s="18">
        <v>186221</v>
      </c>
      <c r="L9" s="18"/>
      <c r="M9" s="18">
        <v>0</v>
      </c>
      <c r="N9" s="18"/>
      <c r="O9" s="18">
        <v>127415</v>
      </c>
      <c r="P9" s="18"/>
      <c r="Q9" s="18"/>
      <c r="R9" s="18"/>
      <c r="S9" s="18">
        <v>0</v>
      </c>
      <c r="T9" s="18"/>
      <c r="U9" s="18">
        <v>0</v>
      </c>
      <c r="V9" s="18"/>
      <c r="W9" s="18">
        <v>245028</v>
      </c>
      <c r="X9" s="18"/>
      <c r="Y9" s="18">
        <v>0</v>
      </c>
      <c r="Z9" s="18"/>
      <c r="AA9" s="18">
        <v>0</v>
      </c>
      <c r="AB9" s="18"/>
      <c r="AC9" s="18">
        <v>0</v>
      </c>
      <c r="AD9" s="18"/>
      <c r="AE9" s="18">
        <v>0</v>
      </c>
      <c r="AF9" s="18"/>
      <c r="AG9" s="18">
        <v>0</v>
      </c>
      <c r="AH9" s="18"/>
      <c r="AI9" s="18">
        <v>0</v>
      </c>
      <c r="AJ9" s="18"/>
      <c r="AK9" s="18">
        <v>0</v>
      </c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>
        <v>0</v>
      </c>
      <c r="BN9" s="18"/>
      <c r="BO9" s="18">
        <v>0</v>
      </c>
      <c r="BP9" s="18"/>
      <c r="BQ9" s="18">
        <v>0</v>
      </c>
      <c r="BR9" s="18"/>
      <c r="BS9" s="18">
        <v>0</v>
      </c>
      <c r="BT9" s="18"/>
      <c r="BU9" s="18">
        <v>0</v>
      </c>
      <c r="BV9" s="18"/>
      <c r="BW9" s="18">
        <f>SUM(C9:BQ9)</f>
        <v>1094016</v>
      </c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</row>
    <row r="10" spans="1:102" x14ac:dyDescent="0.25">
      <c r="A10" s="10"/>
      <c r="B10" s="11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</row>
    <row r="11" spans="1:102" x14ac:dyDescent="0.25">
      <c r="A11" s="22" t="s">
        <v>16</v>
      </c>
      <c r="B11" s="11"/>
      <c r="C11" s="18">
        <v>0</v>
      </c>
      <c r="D11" s="18"/>
      <c r="E11" s="18">
        <f>300000+23091</f>
        <v>323091</v>
      </c>
      <c r="F11" s="18"/>
      <c r="G11" s="18">
        <f>21000+50004+29004</f>
        <v>100008</v>
      </c>
      <c r="H11" s="18"/>
      <c r="I11" s="18">
        <f>11635</f>
        <v>11635</v>
      </c>
      <c r="J11" s="18"/>
      <c r="K11" s="18">
        <v>3011695</v>
      </c>
      <c r="L11" s="18"/>
      <c r="M11" s="18">
        <v>780000</v>
      </c>
      <c r="N11" s="18"/>
      <c r="O11" s="18">
        <f>4651585+4753</f>
        <v>4656338</v>
      </c>
      <c r="P11" s="18"/>
      <c r="Q11" s="18"/>
      <c r="R11" s="18"/>
      <c r="S11" s="18">
        <v>0</v>
      </c>
      <c r="T11" s="18"/>
      <c r="U11" s="18">
        <v>0</v>
      </c>
      <c r="V11" s="18"/>
      <c r="W11" s="18">
        <v>0</v>
      </c>
      <c r="X11" s="18"/>
      <c r="Y11" s="18">
        <v>0</v>
      </c>
      <c r="Z11" s="18"/>
      <c r="AA11" s="18">
        <v>0</v>
      </c>
      <c r="AB11" s="18"/>
      <c r="AC11" s="18">
        <v>0</v>
      </c>
      <c r="AD11" s="18"/>
      <c r="AE11" s="18">
        <v>0</v>
      </c>
      <c r="AF11" s="18"/>
      <c r="AG11" s="18">
        <v>0</v>
      </c>
      <c r="AH11" s="18"/>
      <c r="AI11" s="18">
        <v>0</v>
      </c>
      <c r="AJ11" s="18"/>
      <c r="AK11" s="18">
        <v>0</v>
      </c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>
        <v>0</v>
      </c>
      <c r="BN11" s="18"/>
      <c r="BO11" s="18">
        <v>0</v>
      </c>
      <c r="BP11" s="18"/>
      <c r="BQ11" s="18">
        <v>0</v>
      </c>
      <c r="BR11" s="18"/>
      <c r="BS11" s="18">
        <v>0</v>
      </c>
      <c r="BT11" s="18"/>
      <c r="BU11" s="18">
        <v>0</v>
      </c>
      <c r="BV11" s="18"/>
      <c r="BW11" s="18">
        <f>SUM(C11:BQ11)</f>
        <v>8882767</v>
      </c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</row>
    <row r="12" spans="1:102" x14ac:dyDescent="0.25">
      <c r="A12" s="10"/>
      <c r="B12" s="11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</row>
    <row r="13" spans="1:102" x14ac:dyDescent="0.25">
      <c r="A13" s="20" t="s">
        <v>15</v>
      </c>
      <c r="B13" s="11"/>
      <c r="C13" s="18">
        <v>0</v>
      </c>
      <c r="D13" s="18"/>
      <c r="E13" s="18">
        <v>1022738</v>
      </c>
      <c r="F13" s="18"/>
      <c r="G13" s="18">
        <v>886130</v>
      </c>
      <c r="H13" s="18"/>
      <c r="I13" s="18">
        <v>4267134</v>
      </c>
      <c r="J13" s="18"/>
      <c r="K13" s="18">
        <v>156575</v>
      </c>
      <c r="L13" s="18"/>
      <c r="M13" s="18">
        <v>34286</v>
      </c>
      <c r="N13" s="18"/>
      <c r="O13" s="18">
        <v>4014515</v>
      </c>
      <c r="P13" s="18"/>
      <c r="Q13" s="18">
        <v>351641</v>
      </c>
      <c r="R13" s="18"/>
      <c r="S13" s="18">
        <v>68004</v>
      </c>
      <c r="T13" s="18"/>
      <c r="U13" s="18">
        <v>132816</v>
      </c>
      <c r="V13" s="18"/>
      <c r="W13" s="18">
        <v>1459717</v>
      </c>
      <c r="X13" s="18"/>
      <c r="Y13" s="18">
        <v>99996</v>
      </c>
      <c r="Z13" s="18"/>
      <c r="AA13" s="18">
        <v>62394</v>
      </c>
      <c r="AB13" s="18"/>
      <c r="AC13" s="18">
        <v>73140</v>
      </c>
      <c r="AD13" s="18"/>
      <c r="AE13" s="18">
        <v>25982</v>
      </c>
      <c r="AF13" s="18"/>
      <c r="AG13" s="18">
        <v>10370</v>
      </c>
      <c r="AH13" s="18"/>
      <c r="AI13" s="18">
        <v>0</v>
      </c>
      <c r="AJ13" s="18"/>
      <c r="AK13" s="18">
        <v>160555</v>
      </c>
      <c r="AL13" s="18"/>
      <c r="AM13" s="18">
        <v>6000</v>
      </c>
      <c r="AN13" s="18"/>
      <c r="AO13" s="18">
        <v>12000</v>
      </c>
      <c r="AP13" s="18"/>
      <c r="AQ13" s="18">
        <v>498</v>
      </c>
      <c r="AR13" s="18"/>
      <c r="AS13" s="18">
        <v>3498</v>
      </c>
      <c r="AT13" s="18"/>
      <c r="AU13" s="18">
        <v>996</v>
      </c>
      <c r="AV13" s="18"/>
      <c r="AW13" s="18">
        <v>32004</v>
      </c>
      <c r="AX13" s="18"/>
      <c r="AY13" s="18">
        <v>11988</v>
      </c>
      <c r="AZ13" s="18"/>
      <c r="BA13" s="18">
        <v>5004</v>
      </c>
      <c r="BB13" s="18"/>
      <c r="BC13" s="18">
        <v>47004</v>
      </c>
      <c r="BD13" s="18"/>
      <c r="BE13" s="18">
        <v>3996</v>
      </c>
      <c r="BF13" s="18"/>
      <c r="BG13" s="18">
        <v>14004</v>
      </c>
      <c r="BH13" s="18"/>
      <c r="BI13" s="18">
        <v>6996</v>
      </c>
      <c r="BJ13" s="18"/>
      <c r="BK13" s="18">
        <v>996</v>
      </c>
      <c r="BL13" s="18"/>
      <c r="BM13" s="18">
        <v>0</v>
      </c>
      <c r="BN13" s="18"/>
      <c r="BO13" s="18">
        <v>0</v>
      </c>
      <c r="BP13" s="18"/>
      <c r="BQ13" s="18">
        <v>0</v>
      </c>
      <c r="BR13" s="18"/>
      <c r="BS13" s="18">
        <v>3000</v>
      </c>
      <c r="BT13" s="18"/>
      <c r="BU13" s="18">
        <v>9000</v>
      </c>
      <c r="BV13" s="18"/>
      <c r="BW13" s="18">
        <f>SUM(C13:BU13)</f>
        <v>12982977</v>
      </c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</row>
    <row r="14" spans="1:102" x14ac:dyDescent="0.25">
      <c r="A14" s="10"/>
      <c r="B14" s="11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</row>
    <row r="15" spans="1:102" x14ac:dyDescent="0.25">
      <c r="A15" s="22" t="s">
        <v>17</v>
      </c>
      <c r="B15" s="11"/>
      <c r="C15" s="18">
        <v>1210952</v>
      </c>
      <c r="D15" s="18"/>
      <c r="E15" s="18">
        <v>5840352</v>
      </c>
      <c r="F15" s="18"/>
      <c r="G15" s="18">
        <v>1872111</v>
      </c>
      <c r="H15" s="18"/>
      <c r="I15" s="18">
        <v>912628</v>
      </c>
      <c r="J15" s="18"/>
      <c r="K15" s="18">
        <v>6289036</v>
      </c>
      <c r="L15" s="18"/>
      <c r="M15" s="18">
        <v>5239574</v>
      </c>
      <c r="N15" s="18"/>
      <c r="O15" s="18">
        <v>0</v>
      </c>
      <c r="P15" s="18"/>
      <c r="Q15" s="18">
        <v>57532</v>
      </c>
      <c r="R15" s="18"/>
      <c r="S15" s="18">
        <v>1108716</v>
      </c>
      <c r="T15" s="18"/>
      <c r="U15" s="18">
        <v>839786</v>
      </c>
      <c r="V15" s="18"/>
      <c r="W15" s="18">
        <v>284052</v>
      </c>
      <c r="X15" s="18"/>
      <c r="Y15" s="18">
        <v>0</v>
      </c>
      <c r="Z15" s="18"/>
      <c r="AA15" s="18">
        <v>0</v>
      </c>
      <c r="AB15" s="18"/>
      <c r="AC15" s="18">
        <v>0</v>
      </c>
      <c r="AD15" s="18"/>
      <c r="AE15" s="18">
        <v>0</v>
      </c>
      <c r="AF15" s="18"/>
      <c r="AG15" s="18">
        <v>0</v>
      </c>
      <c r="AH15" s="18"/>
      <c r="AI15" s="18">
        <v>0</v>
      </c>
      <c r="AJ15" s="18"/>
      <c r="AK15" s="18">
        <v>0</v>
      </c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>
        <v>0</v>
      </c>
      <c r="BN15" s="18"/>
      <c r="BO15" s="18">
        <v>0</v>
      </c>
      <c r="BP15" s="18"/>
      <c r="BQ15" s="18">
        <v>0</v>
      </c>
      <c r="BR15" s="18"/>
      <c r="BS15" s="18">
        <v>8221</v>
      </c>
      <c r="BT15" s="18"/>
      <c r="BU15" s="18">
        <v>109571</v>
      </c>
      <c r="BV15" s="18"/>
      <c r="BW15" s="18">
        <f>SUM(C15:BU15)</f>
        <v>23772531</v>
      </c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</row>
    <row r="16" spans="1:102" x14ac:dyDescent="0.25">
      <c r="A16" s="10"/>
      <c r="B16" s="11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</row>
    <row r="17" spans="1:89" x14ac:dyDescent="0.25">
      <c r="A17" s="22" t="s">
        <v>11</v>
      </c>
      <c r="B17" s="11"/>
      <c r="C17" s="18">
        <v>0</v>
      </c>
      <c r="D17" s="18"/>
      <c r="E17" s="18">
        <v>302800</v>
      </c>
      <c r="F17" s="18"/>
      <c r="G17" s="18">
        <v>302800</v>
      </c>
      <c r="H17" s="18"/>
      <c r="I17" s="18">
        <v>100933</v>
      </c>
      <c r="J17" s="18"/>
      <c r="K17" s="18">
        <v>0</v>
      </c>
      <c r="L17" s="18"/>
      <c r="M17" s="18">
        <v>0</v>
      </c>
      <c r="N17" s="18"/>
      <c r="O17" s="18">
        <v>0</v>
      </c>
      <c r="P17" s="18"/>
      <c r="Q17" s="18"/>
      <c r="R17" s="18"/>
      <c r="S17" s="18">
        <v>0</v>
      </c>
      <c r="T17" s="18"/>
      <c r="U17" s="18">
        <v>0</v>
      </c>
      <c r="V17" s="18"/>
      <c r="W17" s="18">
        <v>0</v>
      </c>
      <c r="X17" s="18"/>
      <c r="Y17" s="18">
        <v>0</v>
      </c>
      <c r="Z17" s="18"/>
      <c r="AA17" s="18">
        <v>0</v>
      </c>
      <c r="AB17" s="18"/>
      <c r="AC17" s="18">
        <v>0</v>
      </c>
      <c r="AD17" s="18"/>
      <c r="AE17" s="18">
        <v>0</v>
      </c>
      <c r="AF17" s="18"/>
      <c r="AG17" s="18">
        <v>0</v>
      </c>
      <c r="AH17" s="18"/>
      <c r="AI17" s="18">
        <v>0</v>
      </c>
      <c r="AJ17" s="18"/>
      <c r="AK17" s="18">
        <v>0</v>
      </c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>
        <v>0</v>
      </c>
      <c r="BN17" s="18"/>
      <c r="BO17" s="18">
        <v>0</v>
      </c>
      <c r="BP17" s="18"/>
      <c r="BQ17" s="18">
        <v>0</v>
      </c>
      <c r="BR17" s="18"/>
      <c r="BS17" s="18">
        <v>0</v>
      </c>
      <c r="BT17" s="18"/>
      <c r="BU17" s="18">
        <v>0</v>
      </c>
      <c r="BV17" s="18"/>
      <c r="BW17" s="18">
        <f>SUM(C17:BQ17)</f>
        <v>706533</v>
      </c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</row>
    <row r="18" spans="1:89" x14ac:dyDescent="0.25">
      <c r="A18" s="10"/>
      <c r="B18" s="11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9"/>
      <c r="T18" s="19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</row>
    <row r="19" spans="1:89" x14ac:dyDescent="0.25">
      <c r="A19" s="22" t="s">
        <v>10</v>
      </c>
      <c r="B19" s="11"/>
      <c r="C19" s="18">
        <v>748754</v>
      </c>
      <c r="D19" s="18"/>
      <c r="E19" s="18">
        <v>1745150</v>
      </c>
      <c r="F19" s="18"/>
      <c r="G19" s="18">
        <v>0</v>
      </c>
      <c r="H19" s="18"/>
      <c r="I19" s="18">
        <v>0</v>
      </c>
      <c r="J19" s="18"/>
      <c r="K19" s="18">
        <v>1335671</v>
      </c>
      <c r="L19" s="18"/>
      <c r="M19" s="18">
        <v>0</v>
      </c>
      <c r="N19" s="18"/>
      <c r="O19" s="18">
        <v>0</v>
      </c>
      <c r="P19" s="18"/>
      <c r="Q19" s="18">
        <v>1316177</v>
      </c>
      <c r="R19" s="18"/>
      <c r="S19" s="18">
        <f>233986</f>
        <v>233986</v>
      </c>
      <c r="T19" s="18"/>
      <c r="U19" s="18">
        <v>97493</v>
      </c>
      <c r="V19" s="18"/>
      <c r="W19" s="18">
        <v>0</v>
      </c>
      <c r="X19" s="18"/>
      <c r="Y19" s="18">
        <v>0</v>
      </c>
      <c r="Z19" s="18"/>
      <c r="AA19" s="18">
        <v>0</v>
      </c>
      <c r="AB19" s="18"/>
      <c r="AC19" s="18">
        <v>0</v>
      </c>
      <c r="AD19" s="18"/>
      <c r="AE19" s="18">
        <v>0</v>
      </c>
      <c r="AF19" s="18"/>
      <c r="AG19" s="18">
        <v>0</v>
      </c>
      <c r="AH19" s="18"/>
      <c r="AI19" s="18">
        <v>0</v>
      </c>
      <c r="AJ19" s="18"/>
      <c r="AK19" s="18">
        <v>485000</v>
      </c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>
        <v>116999</v>
      </c>
      <c r="BN19" s="18"/>
      <c r="BO19" s="18">
        <v>116999</v>
      </c>
      <c r="BP19" s="18"/>
      <c r="BQ19" s="18">
        <v>116999</v>
      </c>
      <c r="BR19" s="18"/>
      <c r="BS19" s="18">
        <v>0</v>
      </c>
      <c r="BT19" s="18"/>
      <c r="BU19" s="18">
        <v>0</v>
      </c>
      <c r="BV19" s="18"/>
      <c r="BW19" s="18">
        <f>SUM(C19:BQ19)</f>
        <v>6313228</v>
      </c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</row>
    <row r="20" spans="1:89" x14ac:dyDescent="0.25">
      <c r="A20" s="10"/>
      <c r="B20" s="11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T20" s="19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</row>
    <row r="21" spans="1:89" x14ac:dyDescent="0.25">
      <c r="A21" s="22" t="s">
        <v>8</v>
      </c>
      <c r="B21" s="11"/>
      <c r="C21" s="18">
        <v>0</v>
      </c>
      <c r="D21" s="18"/>
      <c r="E21" s="18">
        <v>621855</v>
      </c>
      <c r="F21" s="18"/>
      <c r="G21" s="18">
        <v>362751</v>
      </c>
      <c r="H21" s="18"/>
      <c r="I21" s="18">
        <v>518213</v>
      </c>
      <c r="J21" s="18"/>
      <c r="K21" s="18">
        <v>0</v>
      </c>
      <c r="L21" s="18"/>
      <c r="M21" s="18">
        <v>350400</v>
      </c>
      <c r="N21" s="18"/>
      <c r="O21" s="18">
        <v>0</v>
      </c>
      <c r="P21" s="18"/>
      <c r="Q21" s="18"/>
      <c r="R21" s="18"/>
      <c r="S21" s="18">
        <v>25910</v>
      </c>
      <c r="T21" s="18"/>
      <c r="U21" s="18">
        <v>259108</v>
      </c>
      <c r="V21" s="18"/>
      <c r="W21" s="18">
        <v>0</v>
      </c>
      <c r="X21" s="18"/>
      <c r="Y21" s="18">
        <v>0</v>
      </c>
      <c r="Z21" s="18"/>
      <c r="AA21" s="18">
        <v>0</v>
      </c>
      <c r="AB21" s="18"/>
      <c r="AC21" s="18">
        <v>0</v>
      </c>
      <c r="AD21" s="18"/>
      <c r="AE21" s="18">
        <v>0</v>
      </c>
      <c r="AF21" s="18"/>
      <c r="AG21" s="18">
        <v>0</v>
      </c>
      <c r="AH21" s="18"/>
      <c r="AI21" s="18">
        <v>0</v>
      </c>
      <c r="AJ21" s="18"/>
      <c r="AK21" s="18">
        <v>0</v>
      </c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>
        <v>0</v>
      </c>
      <c r="BN21" s="18"/>
      <c r="BO21" s="18">
        <v>0</v>
      </c>
      <c r="BP21" s="18"/>
      <c r="BQ21" s="18">
        <v>0</v>
      </c>
      <c r="BR21" s="18"/>
      <c r="BS21" s="18">
        <v>0</v>
      </c>
      <c r="BT21" s="18"/>
      <c r="BU21" s="18">
        <v>0</v>
      </c>
      <c r="BV21" s="18"/>
      <c r="BW21" s="18">
        <f>SUM(C21:BQ21)</f>
        <v>2138237</v>
      </c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</row>
    <row r="22" spans="1:89" x14ac:dyDescent="0.25">
      <c r="A22" s="10"/>
      <c r="B22" s="11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</row>
    <row r="23" spans="1:89" x14ac:dyDescent="0.25">
      <c r="A23" s="22" t="s">
        <v>12</v>
      </c>
      <c r="B23" s="11"/>
      <c r="C23" s="18">
        <v>0</v>
      </c>
      <c r="D23" s="18"/>
      <c r="E23" s="18">
        <v>0</v>
      </c>
      <c r="F23" s="18"/>
      <c r="G23" s="18">
        <v>0</v>
      </c>
      <c r="H23" s="18"/>
      <c r="I23" s="18">
        <v>0</v>
      </c>
      <c r="J23" s="18"/>
      <c r="K23" s="18">
        <v>0</v>
      </c>
      <c r="L23" s="18"/>
      <c r="M23" s="18">
        <v>0</v>
      </c>
      <c r="N23" s="18"/>
      <c r="O23" s="18">
        <v>0</v>
      </c>
      <c r="P23" s="18"/>
      <c r="Q23" s="18"/>
      <c r="R23" s="18"/>
      <c r="S23" s="18">
        <v>0</v>
      </c>
      <c r="T23" s="18"/>
      <c r="U23" s="18">
        <v>0</v>
      </c>
      <c r="V23" s="18"/>
      <c r="W23" s="18">
        <v>0</v>
      </c>
      <c r="X23" s="18"/>
      <c r="Y23" s="18">
        <v>0</v>
      </c>
      <c r="Z23" s="18"/>
      <c r="AA23" s="18">
        <v>0</v>
      </c>
      <c r="AB23" s="18"/>
      <c r="AC23" s="18">
        <v>0</v>
      </c>
      <c r="AD23" s="18"/>
      <c r="AE23" s="18">
        <v>0</v>
      </c>
      <c r="AF23" s="18"/>
      <c r="AG23" s="18">
        <v>0</v>
      </c>
      <c r="AH23" s="18"/>
      <c r="AI23" s="18">
        <v>0</v>
      </c>
      <c r="AJ23" s="18"/>
      <c r="AK23" s="18">
        <v>0</v>
      </c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>
        <v>0</v>
      </c>
      <c r="BN23" s="18"/>
      <c r="BO23" s="18">
        <v>0</v>
      </c>
      <c r="BP23" s="18"/>
      <c r="BQ23" s="18">
        <v>0</v>
      </c>
      <c r="BR23" s="18"/>
      <c r="BS23" s="18">
        <v>0</v>
      </c>
      <c r="BT23" s="18"/>
      <c r="BU23" s="18">
        <v>0</v>
      </c>
      <c r="BV23" s="18"/>
      <c r="BW23" s="18">
        <f>SUM(C23:BQ23)</f>
        <v>0</v>
      </c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</row>
    <row r="24" spans="1:89" x14ac:dyDescent="0.25">
      <c r="A24" s="10"/>
      <c r="B24" s="11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</row>
    <row r="25" spans="1:89" x14ac:dyDescent="0.25">
      <c r="A25" s="23" t="s">
        <v>7</v>
      </c>
      <c r="B25" s="11"/>
      <c r="C25" s="18">
        <v>0</v>
      </c>
      <c r="D25" s="18"/>
      <c r="E25" s="18">
        <v>375000</v>
      </c>
      <c r="F25" s="18"/>
      <c r="G25" s="18">
        <v>375000</v>
      </c>
      <c r="H25" s="18"/>
      <c r="I25" s="18">
        <v>375000</v>
      </c>
      <c r="J25" s="18"/>
      <c r="K25" s="18">
        <v>1196532</v>
      </c>
      <c r="L25" s="18"/>
      <c r="M25" s="18">
        <v>87000</v>
      </c>
      <c r="N25" s="18"/>
      <c r="O25" s="18">
        <v>0</v>
      </c>
      <c r="P25" s="18"/>
      <c r="Q25" s="18"/>
      <c r="R25" s="18"/>
      <c r="S25" s="18">
        <v>0</v>
      </c>
      <c r="T25" s="18"/>
      <c r="U25" s="18">
        <v>0</v>
      </c>
      <c r="V25" s="18"/>
      <c r="W25" s="18">
        <v>0</v>
      </c>
      <c r="X25" s="18"/>
      <c r="Y25" s="18">
        <v>0</v>
      </c>
      <c r="Z25" s="18"/>
      <c r="AA25" s="18">
        <v>0</v>
      </c>
      <c r="AB25" s="18"/>
      <c r="AC25" s="18">
        <v>0</v>
      </c>
      <c r="AD25" s="18"/>
      <c r="AE25" s="18">
        <v>0</v>
      </c>
      <c r="AF25" s="18"/>
      <c r="AG25" s="18">
        <v>0</v>
      </c>
      <c r="AH25" s="18"/>
      <c r="AI25" s="18">
        <v>0</v>
      </c>
      <c r="AJ25" s="18"/>
      <c r="AK25" s="18">
        <v>0</v>
      </c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>
        <v>0</v>
      </c>
      <c r="BN25" s="18"/>
      <c r="BO25" s="18">
        <v>0</v>
      </c>
      <c r="BP25" s="18"/>
      <c r="BQ25" s="18">
        <v>0</v>
      </c>
      <c r="BR25" s="18"/>
      <c r="BS25" s="18">
        <v>0</v>
      </c>
      <c r="BT25" s="18"/>
      <c r="BU25" s="18">
        <v>0</v>
      </c>
      <c r="BV25" s="18"/>
      <c r="BW25" s="18">
        <f>SUM(C25:BQ25)</f>
        <v>2408532</v>
      </c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</row>
    <row r="26" spans="1:89" x14ac:dyDescent="0.25">
      <c r="A26" s="13"/>
      <c r="B26" s="11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</row>
    <row r="27" spans="1:89" x14ac:dyDescent="0.25">
      <c r="A27" s="22" t="s">
        <v>13</v>
      </c>
      <c r="B27" s="11"/>
      <c r="C27" s="18">
        <v>0</v>
      </c>
      <c r="D27" s="18"/>
      <c r="E27" s="18">
        <v>808753</v>
      </c>
      <c r="F27" s="18"/>
      <c r="G27" s="18">
        <v>0</v>
      </c>
      <c r="H27" s="18"/>
      <c r="I27" s="18">
        <v>0</v>
      </c>
      <c r="J27" s="18"/>
      <c r="K27" s="18">
        <v>0</v>
      </c>
      <c r="L27" s="18"/>
      <c r="M27" s="18">
        <v>52800</v>
      </c>
      <c r="N27" s="18"/>
      <c r="O27" s="18">
        <v>0</v>
      </c>
      <c r="P27" s="18"/>
      <c r="Q27" s="18"/>
      <c r="R27" s="18"/>
      <c r="S27" s="18">
        <v>0</v>
      </c>
      <c r="T27" s="18"/>
      <c r="U27" s="18">
        <v>0</v>
      </c>
      <c r="V27" s="18"/>
      <c r="W27" s="18">
        <v>0</v>
      </c>
      <c r="X27" s="18"/>
      <c r="Y27" s="18">
        <v>0</v>
      </c>
      <c r="Z27" s="18"/>
      <c r="AA27" s="18">
        <v>0</v>
      </c>
      <c r="AB27" s="18"/>
      <c r="AC27" s="18">
        <v>0</v>
      </c>
      <c r="AD27" s="18"/>
      <c r="AE27" s="18">
        <v>0</v>
      </c>
      <c r="AF27" s="18"/>
      <c r="AG27" s="18">
        <v>0</v>
      </c>
      <c r="AH27" s="18"/>
      <c r="AI27" s="18">
        <v>0</v>
      </c>
      <c r="AJ27" s="18"/>
      <c r="AK27" s="18">
        <v>0</v>
      </c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>
        <v>0</v>
      </c>
      <c r="BN27" s="18"/>
      <c r="BO27" s="18">
        <v>0</v>
      </c>
      <c r="BP27" s="18"/>
      <c r="BQ27" s="18">
        <v>0</v>
      </c>
      <c r="BR27" s="18"/>
      <c r="BS27" s="18">
        <v>0</v>
      </c>
      <c r="BT27" s="18"/>
      <c r="BU27" s="18">
        <v>0</v>
      </c>
      <c r="BV27" s="18"/>
      <c r="BW27" s="18">
        <f>SUM(C27:BQ27)</f>
        <v>861553</v>
      </c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</row>
    <row r="28" spans="1:89" x14ac:dyDescent="0.25">
      <c r="A28" s="4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</row>
    <row r="29" spans="1:89" x14ac:dyDescent="0.25">
      <c r="A29" s="24" t="s">
        <v>52</v>
      </c>
      <c r="C29" s="19">
        <v>0</v>
      </c>
      <c r="D29" s="19"/>
      <c r="E29" s="19">
        <v>0</v>
      </c>
      <c r="F29" s="19"/>
      <c r="G29" s="19">
        <v>0</v>
      </c>
      <c r="H29" s="19"/>
      <c r="I29" s="19">
        <v>0</v>
      </c>
      <c r="J29" s="19"/>
      <c r="K29" s="19">
        <v>1013427</v>
      </c>
      <c r="L29" s="19"/>
      <c r="M29" s="19">
        <v>0</v>
      </c>
      <c r="N29" s="19"/>
      <c r="O29" s="19">
        <v>0</v>
      </c>
      <c r="P29" s="19"/>
      <c r="Q29" s="19"/>
      <c r="R29" s="19"/>
      <c r="S29" s="18">
        <v>0</v>
      </c>
      <c r="T29" s="18"/>
      <c r="U29" s="18">
        <v>0</v>
      </c>
      <c r="V29" s="18"/>
      <c r="W29" s="18">
        <v>0</v>
      </c>
      <c r="X29" s="18"/>
      <c r="Y29" s="18">
        <v>0</v>
      </c>
      <c r="Z29" s="18"/>
      <c r="AA29" s="18">
        <v>0</v>
      </c>
      <c r="AB29" s="18"/>
      <c r="AC29" s="18">
        <v>0</v>
      </c>
      <c r="AD29" s="18"/>
      <c r="AE29" s="18">
        <v>0</v>
      </c>
      <c r="AF29" s="18"/>
      <c r="AG29" s="18">
        <v>0</v>
      </c>
      <c r="AH29" s="18"/>
      <c r="AI29" s="18"/>
      <c r="AJ29" s="18"/>
      <c r="AK29" s="19">
        <v>0</v>
      </c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>
        <v>0</v>
      </c>
      <c r="BN29" s="19"/>
      <c r="BO29" s="19">
        <v>0</v>
      </c>
      <c r="BP29" s="19"/>
      <c r="BQ29" s="19">
        <v>0</v>
      </c>
      <c r="BR29" s="19"/>
      <c r="BS29" s="19">
        <v>0</v>
      </c>
      <c r="BT29" s="19"/>
      <c r="BU29" s="19">
        <v>0</v>
      </c>
      <c r="BV29" s="19"/>
      <c r="BW29" s="18">
        <f>SUM(C29:BQ29)</f>
        <v>1013427</v>
      </c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</row>
    <row r="30" spans="1:89" x14ac:dyDescent="0.25">
      <c r="A30" s="4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</row>
    <row r="31" spans="1:89" x14ac:dyDescent="0.25">
      <c r="A31" s="24" t="s">
        <v>49</v>
      </c>
      <c r="C31" s="19">
        <v>0</v>
      </c>
      <c r="D31" s="19"/>
      <c r="E31" s="19">
        <v>287568</v>
      </c>
      <c r="F31" s="19"/>
      <c r="G31" s="19">
        <v>44868</v>
      </c>
      <c r="H31" s="19"/>
      <c r="I31" s="19">
        <v>0</v>
      </c>
      <c r="J31" s="19"/>
      <c r="K31" s="19">
        <v>0</v>
      </c>
      <c r="L31" s="19"/>
      <c r="M31" s="19">
        <v>0</v>
      </c>
      <c r="N31" s="19"/>
      <c r="O31" s="19">
        <v>0</v>
      </c>
      <c r="P31" s="19"/>
      <c r="Q31" s="19"/>
      <c r="R31" s="19"/>
      <c r="S31" s="18">
        <v>0</v>
      </c>
      <c r="T31" s="18"/>
      <c r="U31" s="18">
        <v>0</v>
      </c>
      <c r="V31" s="18"/>
      <c r="W31" s="18">
        <v>0</v>
      </c>
      <c r="X31" s="18"/>
      <c r="Y31" s="18">
        <v>0</v>
      </c>
      <c r="Z31" s="18"/>
      <c r="AA31" s="18">
        <v>0</v>
      </c>
      <c r="AB31" s="18"/>
      <c r="AC31" s="18">
        <v>0</v>
      </c>
      <c r="AD31" s="18"/>
      <c r="AE31" s="18">
        <v>0</v>
      </c>
      <c r="AF31" s="18"/>
      <c r="AG31" s="18">
        <v>0</v>
      </c>
      <c r="AH31" s="18"/>
      <c r="AI31" s="18"/>
      <c r="AJ31" s="18"/>
      <c r="AK31" s="19">
        <v>0</v>
      </c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>
        <v>0</v>
      </c>
      <c r="BN31" s="19"/>
      <c r="BO31" s="19">
        <v>0</v>
      </c>
      <c r="BP31" s="19"/>
      <c r="BQ31" s="19">
        <v>0</v>
      </c>
      <c r="BR31" s="19"/>
      <c r="BS31" s="19">
        <v>0</v>
      </c>
      <c r="BT31" s="19"/>
      <c r="BU31" s="19">
        <v>0</v>
      </c>
      <c r="BV31" s="19"/>
      <c r="BW31" s="18">
        <f>SUM(C31:BQ31)</f>
        <v>332436</v>
      </c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</row>
    <row r="32" spans="1:89" x14ac:dyDescent="0.25">
      <c r="A32" s="3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8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</row>
    <row r="33" spans="1:89" x14ac:dyDescent="0.25">
      <c r="A33" s="8" t="s">
        <v>37</v>
      </c>
      <c r="C33" s="19">
        <f>SUM(C7:C32)</f>
        <v>1959706</v>
      </c>
      <c r="D33" s="19"/>
      <c r="E33" s="19">
        <f t="shared" ref="E33:BW33" si="0">SUM(E7:E32)</f>
        <v>14238996</v>
      </c>
      <c r="F33" s="19"/>
      <c r="G33" s="19">
        <f t="shared" si="0"/>
        <v>5827333</v>
      </c>
      <c r="H33" s="19"/>
      <c r="I33" s="19">
        <f t="shared" si="0"/>
        <v>6244350</v>
      </c>
      <c r="J33" s="19"/>
      <c r="K33" s="19">
        <f t="shared" si="0"/>
        <v>13973219</v>
      </c>
      <c r="L33" s="19"/>
      <c r="M33" s="19">
        <f t="shared" si="0"/>
        <v>6544060</v>
      </c>
      <c r="N33" s="19"/>
      <c r="O33" s="19">
        <f t="shared" si="0"/>
        <v>9321219</v>
      </c>
      <c r="P33" s="19"/>
      <c r="Q33" s="19">
        <f t="shared" si="0"/>
        <v>1725350</v>
      </c>
      <c r="R33" s="19"/>
      <c r="S33" s="19">
        <f t="shared" si="0"/>
        <v>1436616</v>
      </c>
      <c r="T33" s="19"/>
      <c r="U33" s="19">
        <f t="shared" si="0"/>
        <v>1329203</v>
      </c>
      <c r="V33" s="19"/>
      <c r="W33" s="19">
        <f t="shared" si="0"/>
        <v>1988797</v>
      </c>
      <c r="X33" s="19"/>
      <c r="Y33" s="19">
        <f t="shared" si="0"/>
        <v>99996</v>
      </c>
      <c r="Z33" s="19"/>
      <c r="AA33" s="19">
        <f t="shared" si="0"/>
        <v>62394</v>
      </c>
      <c r="AB33" s="19"/>
      <c r="AC33" s="19">
        <f t="shared" si="0"/>
        <v>73140</v>
      </c>
      <c r="AD33" s="19"/>
      <c r="AE33" s="19">
        <f t="shared" si="0"/>
        <v>25982</v>
      </c>
      <c r="AF33" s="19"/>
      <c r="AG33" s="19">
        <f t="shared" si="0"/>
        <v>10370</v>
      </c>
      <c r="AH33" s="19"/>
      <c r="AI33" s="19">
        <f t="shared" si="0"/>
        <v>0</v>
      </c>
      <c r="AJ33" s="18"/>
      <c r="AK33" s="19">
        <f t="shared" si="0"/>
        <v>645555</v>
      </c>
      <c r="AL33" s="19"/>
      <c r="AM33" s="19">
        <f t="shared" si="0"/>
        <v>6000</v>
      </c>
      <c r="AN33" s="19"/>
      <c r="AO33" s="19">
        <f t="shared" si="0"/>
        <v>12000</v>
      </c>
      <c r="AP33" s="19"/>
      <c r="AQ33" s="19">
        <f t="shared" si="0"/>
        <v>498</v>
      </c>
      <c r="AR33" s="19"/>
      <c r="AS33" s="19">
        <f t="shared" si="0"/>
        <v>3498</v>
      </c>
      <c r="AT33" s="19"/>
      <c r="AU33" s="19">
        <f t="shared" si="0"/>
        <v>996</v>
      </c>
      <c r="AV33" s="19"/>
      <c r="AW33" s="19">
        <f t="shared" si="0"/>
        <v>32004</v>
      </c>
      <c r="AX33" s="19"/>
      <c r="AY33" s="19">
        <f t="shared" si="0"/>
        <v>11988</v>
      </c>
      <c r="AZ33" s="19"/>
      <c r="BA33" s="19">
        <f t="shared" si="0"/>
        <v>5004</v>
      </c>
      <c r="BB33" s="19"/>
      <c r="BC33" s="19">
        <f t="shared" si="0"/>
        <v>47004</v>
      </c>
      <c r="BD33" s="19"/>
      <c r="BE33" s="19">
        <f t="shared" si="0"/>
        <v>3996</v>
      </c>
      <c r="BF33" s="19"/>
      <c r="BG33" s="19">
        <f t="shared" si="0"/>
        <v>14004</v>
      </c>
      <c r="BH33" s="19"/>
      <c r="BI33" s="19">
        <f t="shared" si="0"/>
        <v>6996</v>
      </c>
      <c r="BJ33" s="19"/>
      <c r="BK33" s="19">
        <f t="shared" si="0"/>
        <v>996</v>
      </c>
      <c r="BL33" s="19"/>
      <c r="BM33" s="19">
        <f t="shared" si="0"/>
        <v>116999</v>
      </c>
      <c r="BN33" s="19"/>
      <c r="BO33" s="19">
        <f t="shared" si="0"/>
        <v>116999</v>
      </c>
      <c r="BP33" s="19"/>
      <c r="BQ33" s="19">
        <f t="shared" si="0"/>
        <v>116999</v>
      </c>
      <c r="BR33" s="19"/>
      <c r="BS33" s="19">
        <f t="shared" si="0"/>
        <v>11221</v>
      </c>
      <c r="BT33" s="19"/>
      <c r="BU33" s="19">
        <f t="shared" si="0"/>
        <v>118571</v>
      </c>
      <c r="BV33" s="19"/>
      <c r="BW33" s="19">
        <f t="shared" si="0"/>
        <v>66132059</v>
      </c>
      <c r="BX33" s="15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</row>
    <row r="34" spans="1:89" x14ac:dyDescent="0.25">
      <c r="A34" s="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12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</row>
    <row r="35" spans="1:89" x14ac:dyDescent="0.25">
      <c r="A35" s="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12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</row>
    <row r="36" spans="1:89" x14ac:dyDescent="0.25">
      <c r="A36" s="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12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</row>
    <row r="37" spans="1:89" x14ac:dyDescent="0.25">
      <c r="A37" s="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12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</row>
    <row r="38" spans="1:89" x14ac:dyDescent="0.25">
      <c r="A38" s="4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12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</row>
    <row r="39" spans="1:89" x14ac:dyDescent="0.25">
      <c r="A39" s="4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12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</row>
    <row r="40" spans="1:89" x14ac:dyDescent="0.25">
      <c r="A40" s="4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12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</row>
    <row r="41" spans="1:89" x14ac:dyDescent="0.25">
      <c r="A41" s="4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12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</row>
    <row r="42" spans="1:89" x14ac:dyDescent="0.25">
      <c r="A42" s="4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12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</row>
    <row r="43" spans="1:89" x14ac:dyDescent="0.25">
      <c r="A43" s="4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12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</row>
    <row r="44" spans="1:89" x14ac:dyDescent="0.25"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12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</row>
    <row r="45" spans="1:89" x14ac:dyDescent="0.25"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12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</row>
    <row r="46" spans="1:89" x14ac:dyDescent="0.25"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12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</row>
    <row r="47" spans="1:89" x14ac:dyDescent="0.25"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12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</row>
    <row r="48" spans="1:89" x14ac:dyDescent="0.25"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12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</row>
    <row r="49" spans="5:89" x14ac:dyDescent="0.25"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12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</row>
    <row r="50" spans="5:89" x14ac:dyDescent="0.25"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12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</row>
    <row r="51" spans="5:89" x14ac:dyDescent="0.25"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12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</row>
    <row r="52" spans="5:89" x14ac:dyDescent="0.25"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12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</row>
    <row r="53" spans="5:89" x14ac:dyDescent="0.25"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12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</row>
    <row r="54" spans="5:89" x14ac:dyDescent="0.25"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12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</row>
    <row r="55" spans="5:89" x14ac:dyDescent="0.25"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12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</row>
    <row r="56" spans="5:89" x14ac:dyDescent="0.25"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12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</row>
    <row r="57" spans="5:89" x14ac:dyDescent="0.25"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12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</row>
    <row r="58" spans="5:89" x14ac:dyDescent="0.25"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12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</row>
    <row r="59" spans="5:89" x14ac:dyDescent="0.25"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12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</row>
    <row r="60" spans="5:89" x14ac:dyDescent="0.25"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12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</row>
    <row r="61" spans="5:89" x14ac:dyDescent="0.25"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12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</row>
    <row r="62" spans="5:89" x14ac:dyDescent="0.25"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12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</row>
    <row r="63" spans="5:89" x14ac:dyDescent="0.25"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12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</row>
    <row r="64" spans="5:89" x14ac:dyDescent="0.25"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12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</row>
    <row r="65" spans="5:89" x14ac:dyDescent="0.25"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12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</row>
    <row r="66" spans="5:89" x14ac:dyDescent="0.25"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12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</row>
    <row r="67" spans="5:89" x14ac:dyDescent="0.25"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12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</row>
    <row r="68" spans="5:89" x14ac:dyDescent="0.25"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12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</row>
    <row r="69" spans="5:89" x14ac:dyDescent="0.25"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12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</row>
    <row r="70" spans="5:89" x14ac:dyDescent="0.25"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12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</row>
    <row r="71" spans="5:89" x14ac:dyDescent="0.25"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12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</row>
    <row r="72" spans="5:89" x14ac:dyDescent="0.25"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12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</row>
    <row r="73" spans="5:89" x14ac:dyDescent="0.25"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12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</row>
    <row r="74" spans="5:89" x14ac:dyDescent="0.25"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12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</row>
    <row r="75" spans="5:89" x14ac:dyDescent="0.25"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12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</row>
    <row r="76" spans="5:89" x14ac:dyDescent="0.25"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12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</row>
    <row r="77" spans="5:89" x14ac:dyDescent="0.25"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12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</row>
    <row r="78" spans="5:89" x14ac:dyDescent="0.25"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12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</row>
    <row r="79" spans="5:89" x14ac:dyDescent="0.25"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12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</row>
    <row r="80" spans="5:89" x14ac:dyDescent="0.25"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12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</row>
    <row r="81" spans="5:89" x14ac:dyDescent="0.25"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12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</row>
    <row r="82" spans="5:89" x14ac:dyDescent="0.25"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12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</row>
    <row r="83" spans="5:89" x14ac:dyDescent="0.25"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12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</row>
    <row r="84" spans="5:89" x14ac:dyDescent="0.25"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12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</row>
    <row r="85" spans="5:89" x14ac:dyDescent="0.25"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12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</row>
    <row r="86" spans="5:89" x14ac:dyDescent="0.25"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12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</row>
    <row r="87" spans="5:89" x14ac:dyDescent="0.25"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12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</row>
    <row r="88" spans="5:89" x14ac:dyDescent="0.25"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12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</row>
    <row r="89" spans="5:89" x14ac:dyDescent="0.25"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12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</row>
    <row r="90" spans="5:89" x14ac:dyDescent="0.25"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12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</row>
    <row r="91" spans="5:89" x14ac:dyDescent="0.25"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12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</row>
    <row r="92" spans="5:89" x14ac:dyDescent="0.25"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12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</row>
    <row r="93" spans="5:89" x14ac:dyDescent="0.25"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12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</row>
    <row r="94" spans="5:89" x14ac:dyDescent="0.25"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12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</row>
    <row r="95" spans="5:89" x14ac:dyDescent="0.25"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12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</row>
    <row r="96" spans="5:89" x14ac:dyDescent="0.25"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12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</row>
    <row r="97" spans="5:89" x14ac:dyDescent="0.25"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12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</row>
    <row r="98" spans="5:89" x14ac:dyDescent="0.25"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12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</row>
    <row r="99" spans="5:89" x14ac:dyDescent="0.25"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12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</row>
    <row r="100" spans="5:89" x14ac:dyDescent="0.25"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12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</row>
    <row r="101" spans="5:89" x14ac:dyDescent="0.25"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12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</row>
    <row r="102" spans="5:89" x14ac:dyDescent="0.25"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12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</row>
    <row r="103" spans="5:89" x14ac:dyDescent="0.25"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12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</row>
    <row r="104" spans="5:89" x14ac:dyDescent="0.25"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12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</row>
    <row r="105" spans="5:89" x14ac:dyDescent="0.25"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12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</row>
    <row r="106" spans="5:89" x14ac:dyDescent="0.25"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12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</row>
    <row r="107" spans="5:89" x14ac:dyDescent="0.25"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12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</row>
    <row r="108" spans="5:89" x14ac:dyDescent="0.25"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12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</row>
    <row r="109" spans="5:89" x14ac:dyDescent="0.25"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12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</row>
    <row r="110" spans="5:89" x14ac:dyDescent="0.25"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12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</row>
    <row r="111" spans="5:89" x14ac:dyDescent="0.25"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12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</row>
    <row r="112" spans="5:89" x14ac:dyDescent="0.25"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12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</row>
    <row r="113" spans="5:89" x14ac:dyDescent="0.25"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12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</row>
    <row r="114" spans="5:89" x14ac:dyDescent="0.25"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12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</row>
    <row r="115" spans="5:89" x14ac:dyDescent="0.25"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12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</row>
    <row r="116" spans="5:89" x14ac:dyDescent="0.25"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12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</row>
    <row r="117" spans="5:89" x14ac:dyDescent="0.25"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12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</row>
    <row r="118" spans="5:89" x14ac:dyDescent="0.25"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12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</row>
    <row r="119" spans="5:89" x14ac:dyDescent="0.25"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12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</row>
    <row r="120" spans="5:89" x14ac:dyDescent="0.25"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12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</row>
    <row r="121" spans="5:89" x14ac:dyDescent="0.25"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12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</row>
    <row r="122" spans="5:89" x14ac:dyDescent="0.25"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12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</row>
    <row r="123" spans="5:89" x14ac:dyDescent="0.25"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12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</row>
    <row r="124" spans="5:89" x14ac:dyDescent="0.25"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12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</row>
    <row r="125" spans="5:89" x14ac:dyDescent="0.25"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12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</row>
    <row r="126" spans="5:89" x14ac:dyDescent="0.25"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12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</row>
    <row r="127" spans="5:89" x14ac:dyDescent="0.25"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12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</row>
    <row r="128" spans="5:89" x14ac:dyDescent="0.25"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12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</row>
    <row r="129" spans="5:89" x14ac:dyDescent="0.25"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12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</row>
    <row r="130" spans="5:89" x14ac:dyDescent="0.25"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12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</row>
    <row r="131" spans="5:89" x14ac:dyDescent="0.25"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12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</row>
    <row r="132" spans="5:89" x14ac:dyDescent="0.25"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12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</row>
    <row r="133" spans="5:89" x14ac:dyDescent="0.25"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12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</row>
    <row r="134" spans="5:89" x14ac:dyDescent="0.25"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12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</row>
    <row r="135" spans="5:89" x14ac:dyDescent="0.25"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12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</row>
    <row r="136" spans="5:89" x14ac:dyDescent="0.25"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12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</row>
    <row r="137" spans="5:89" x14ac:dyDescent="0.25"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12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</row>
    <row r="138" spans="5:89" x14ac:dyDescent="0.25"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12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</row>
    <row r="139" spans="5:89" x14ac:dyDescent="0.25"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12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</row>
    <row r="140" spans="5:89" x14ac:dyDescent="0.25"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12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</row>
    <row r="141" spans="5:89" x14ac:dyDescent="0.25"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12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</row>
    <row r="142" spans="5:89" x14ac:dyDescent="0.25"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12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</row>
    <row r="143" spans="5:89" x14ac:dyDescent="0.25"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12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</row>
    <row r="144" spans="5:89" x14ac:dyDescent="0.25"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12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</row>
    <row r="145" spans="5:89" x14ac:dyDescent="0.25"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12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</row>
    <row r="146" spans="5:89" x14ac:dyDescent="0.25"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12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</row>
    <row r="147" spans="5:89" x14ac:dyDescent="0.25"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12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</row>
    <row r="148" spans="5:89" x14ac:dyDescent="0.25"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12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</row>
    <row r="149" spans="5:89" x14ac:dyDescent="0.25"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12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</row>
    <row r="150" spans="5:89" x14ac:dyDescent="0.25"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12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</row>
    <row r="151" spans="5:89" x14ac:dyDescent="0.25"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12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</row>
    <row r="152" spans="5:89" x14ac:dyDescent="0.25"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12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</row>
    <row r="153" spans="5:89" x14ac:dyDescent="0.25"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12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</row>
    <row r="154" spans="5:89" x14ac:dyDescent="0.25"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12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</row>
    <row r="155" spans="5:89" x14ac:dyDescent="0.25"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12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</row>
    <row r="156" spans="5:89" x14ac:dyDescent="0.25"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12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</row>
    <row r="157" spans="5:89" x14ac:dyDescent="0.25"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12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</row>
    <row r="158" spans="5:89" x14ac:dyDescent="0.25"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12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</row>
    <row r="159" spans="5:89" x14ac:dyDescent="0.25"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12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</row>
    <row r="160" spans="5:89" x14ac:dyDescent="0.25"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12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</row>
    <row r="161" spans="5:89" x14ac:dyDescent="0.25"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12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</row>
    <row r="162" spans="5:89" x14ac:dyDescent="0.25"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12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</row>
    <row r="163" spans="5:89" x14ac:dyDescent="0.25"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12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</row>
    <row r="164" spans="5:89" x14ac:dyDescent="0.25"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12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</row>
    <row r="165" spans="5:89" x14ac:dyDescent="0.25"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12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</row>
    <row r="166" spans="5:89" x14ac:dyDescent="0.25"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12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</row>
    <row r="167" spans="5:89" x14ac:dyDescent="0.25"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12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</row>
    <row r="168" spans="5:89" x14ac:dyDescent="0.25"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12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</row>
    <row r="169" spans="5:89" x14ac:dyDescent="0.25"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12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</row>
    <row r="170" spans="5:89" x14ac:dyDescent="0.25"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12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</row>
    <row r="171" spans="5:89" x14ac:dyDescent="0.25"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12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</row>
    <row r="172" spans="5:89" x14ac:dyDescent="0.25"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12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</row>
    <row r="173" spans="5:89" x14ac:dyDescent="0.25"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12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</row>
    <row r="174" spans="5:89" x14ac:dyDescent="0.25"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12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</row>
    <row r="175" spans="5:89" x14ac:dyDescent="0.25"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12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</row>
    <row r="176" spans="5:89" x14ac:dyDescent="0.25"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12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</row>
    <row r="177" spans="5:89" x14ac:dyDescent="0.25"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12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</row>
    <row r="178" spans="5:89" x14ac:dyDescent="0.25"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12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</row>
    <row r="179" spans="5:89" x14ac:dyDescent="0.25"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12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</row>
    <row r="180" spans="5:89" x14ac:dyDescent="0.25"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12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</row>
    <row r="181" spans="5:89" x14ac:dyDescent="0.25"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12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</row>
    <row r="182" spans="5:89" x14ac:dyDescent="0.25"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12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</row>
    <row r="183" spans="5:89" x14ac:dyDescent="0.25"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12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</row>
    <row r="184" spans="5:89" x14ac:dyDescent="0.25"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12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</row>
    <row r="185" spans="5:89" x14ac:dyDescent="0.25"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12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</row>
    <row r="186" spans="5:89" x14ac:dyDescent="0.25"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12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</row>
    <row r="187" spans="5:89" x14ac:dyDescent="0.25"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12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</row>
    <row r="188" spans="5:89" x14ac:dyDescent="0.25"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12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</row>
    <row r="189" spans="5:89" x14ac:dyDescent="0.25"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12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</row>
    <row r="190" spans="5:89" x14ac:dyDescent="0.25"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12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</row>
    <row r="191" spans="5:89" x14ac:dyDescent="0.25"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12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</row>
    <row r="192" spans="5:89" x14ac:dyDescent="0.25"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12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</row>
    <row r="193" spans="5:89" x14ac:dyDescent="0.25"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12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</row>
    <row r="194" spans="5:89" x14ac:dyDescent="0.25"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12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</row>
    <row r="195" spans="5:89" x14ac:dyDescent="0.25"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12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</row>
    <row r="196" spans="5:89" x14ac:dyDescent="0.25"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12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</row>
    <row r="197" spans="5:89" x14ac:dyDescent="0.25"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12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</row>
    <row r="198" spans="5:89" x14ac:dyDescent="0.25"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12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</row>
    <row r="199" spans="5:89" x14ac:dyDescent="0.25"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12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</row>
    <row r="200" spans="5:89" x14ac:dyDescent="0.25"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12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</row>
    <row r="201" spans="5:89" x14ac:dyDescent="0.25"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12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</row>
    <row r="202" spans="5:89" x14ac:dyDescent="0.25"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12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</row>
    <row r="203" spans="5:89" x14ac:dyDescent="0.25"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12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</row>
    <row r="204" spans="5:89" x14ac:dyDescent="0.25"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12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</row>
    <row r="205" spans="5:89" x14ac:dyDescent="0.25"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12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</row>
    <row r="206" spans="5:89" x14ac:dyDescent="0.25"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12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</row>
    <row r="207" spans="5:89" x14ac:dyDescent="0.25"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12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</row>
    <row r="208" spans="5:89" x14ac:dyDescent="0.25"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12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</row>
    <row r="209" spans="5:89" x14ac:dyDescent="0.25"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12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</row>
    <row r="210" spans="5:89" x14ac:dyDescent="0.25"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12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</row>
    <row r="211" spans="5:89" x14ac:dyDescent="0.25"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12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</row>
    <row r="212" spans="5:89" x14ac:dyDescent="0.25"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12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</row>
    <row r="213" spans="5:89" x14ac:dyDescent="0.25"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12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</row>
    <row r="214" spans="5:89" x14ac:dyDescent="0.25"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12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</row>
    <row r="215" spans="5:89" x14ac:dyDescent="0.25"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12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</row>
    <row r="216" spans="5:89" x14ac:dyDescent="0.25"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12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</row>
    <row r="217" spans="5:89" x14ac:dyDescent="0.25"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12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</row>
    <row r="218" spans="5:89" x14ac:dyDescent="0.25"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12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</row>
    <row r="219" spans="5:89" x14ac:dyDescent="0.25"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12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</row>
    <row r="220" spans="5:89" x14ac:dyDescent="0.25"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12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</row>
    <row r="221" spans="5:89" x14ac:dyDescent="0.25"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12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</row>
    <row r="222" spans="5:89" x14ac:dyDescent="0.25"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12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</row>
    <row r="223" spans="5:89" x14ac:dyDescent="0.25"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12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</row>
    <row r="224" spans="5:89" x14ac:dyDescent="0.25"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12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</row>
    <row r="225" spans="5:89" x14ac:dyDescent="0.25"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12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</row>
    <row r="226" spans="5:89" x14ac:dyDescent="0.25"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12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</row>
    <row r="227" spans="5:89" x14ac:dyDescent="0.25"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12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</row>
    <row r="228" spans="5:89" x14ac:dyDescent="0.25"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12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</row>
    <row r="229" spans="5:89" x14ac:dyDescent="0.25"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12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</row>
    <row r="230" spans="5:89" x14ac:dyDescent="0.25"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12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</row>
    <row r="231" spans="5:89" x14ac:dyDescent="0.25"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12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</row>
    <row r="232" spans="5:89" x14ac:dyDescent="0.25"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12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</row>
    <row r="233" spans="5:89" x14ac:dyDescent="0.25"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12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</row>
    <row r="234" spans="5:89" x14ac:dyDescent="0.25"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12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</row>
    <row r="235" spans="5:89" x14ac:dyDescent="0.25"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12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</row>
    <row r="236" spans="5:89" x14ac:dyDescent="0.25"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12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</row>
    <row r="237" spans="5:89" x14ac:dyDescent="0.25"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12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</row>
    <row r="238" spans="5:89" x14ac:dyDescent="0.25"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12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</row>
    <row r="239" spans="5:89" x14ac:dyDescent="0.25"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12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</row>
    <row r="240" spans="5:89" x14ac:dyDescent="0.25"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12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</row>
    <row r="241" spans="5:89" x14ac:dyDescent="0.25"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12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</row>
    <row r="242" spans="5:89" x14ac:dyDescent="0.25"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12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</row>
    <row r="243" spans="5:89" x14ac:dyDescent="0.25"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12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</row>
    <row r="244" spans="5:89" x14ac:dyDescent="0.25"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12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</row>
    <row r="245" spans="5:89" x14ac:dyDescent="0.25"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12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</row>
    <row r="246" spans="5:89" x14ac:dyDescent="0.25"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12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</row>
    <row r="247" spans="5:89" x14ac:dyDescent="0.25"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12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</row>
    <row r="248" spans="5:89" x14ac:dyDescent="0.25"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12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</row>
    <row r="249" spans="5:89" x14ac:dyDescent="0.25"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12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</row>
    <row r="250" spans="5:89" x14ac:dyDescent="0.25"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12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</row>
    <row r="251" spans="5:89" x14ac:dyDescent="0.25"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12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</row>
    <row r="252" spans="5:89" x14ac:dyDescent="0.25"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12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</row>
    <row r="253" spans="5:89" x14ac:dyDescent="0.25"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12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</row>
    <row r="254" spans="5:89" x14ac:dyDescent="0.25"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12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</row>
    <row r="255" spans="5:89" x14ac:dyDescent="0.25"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12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</row>
    <row r="256" spans="5:89" x14ac:dyDescent="0.25"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12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</row>
    <row r="257" spans="5:89" x14ac:dyDescent="0.25"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12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</row>
    <row r="258" spans="5:89" x14ac:dyDescent="0.25"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12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</row>
    <row r="259" spans="5:89" x14ac:dyDescent="0.25"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12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</row>
    <row r="260" spans="5:89" x14ac:dyDescent="0.25"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12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</row>
    <row r="261" spans="5:89" x14ac:dyDescent="0.25"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12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</row>
    <row r="262" spans="5:89" x14ac:dyDescent="0.25"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12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</row>
    <row r="263" spans="5:89" x14ac:dyDescent="0.25"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12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</row>
    <row r="264" spans="5:89" x14ac:dyDescent="0.25"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12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</row>
    <row r="265" spans="5:89" x14ac:dyDescent="0.25"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12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</row>
    <row r="266" spans="5:89" x14ac:dyDescent="0.25"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12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</row>
    <row r="267" spans="5:89" x14ac:dyDescent="0.25"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12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</row>
    <row r="268" spans="5:89" x14ac:dyDescent="0.25"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12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</row>
    <row r="269" spans="5:89" x14ac:dyDescent="0.25"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12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</row>
    <row r="270" spans="5:89" x14ac:dyDescent="0.25"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12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</row>
    <row r="271" spans="5:89" x14ac:dyDescent="0.25"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12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</row>
    <row r="272" spans="5:89" x14ac:dyDescent="0.25"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12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</row>
    <row r="273" spans="5:89" x14ac:dyDescent="0.25"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12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</row>
    <row r="274" spans="5:89" x14ac:dyDescent="0.25"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12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</row>
    <row r="275" spans="5:89" x14ac:dyDescent="0.25"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12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</row>
    <row r="276" spans="5:89" x14ac:dyDescent="0.25"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12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</row>
    <row r="277" spans="5:89" x14ac:dyDescent="0.25"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12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</row>
    <row r="278" spans="5:89" x14ac:dyDescent="0.25"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12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</row>
    <row r="279" spans="5:89" x14ac:dyDescent="0.25"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12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</row>
    <row r="280" spans="5:89" x14ac:dyDescent="0.25"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12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</row>
    <row r="281" spans="5:89" x14ac:dyDescent="0.25"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12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</row>
    <row r="282" spans="5:89" x14ac:dyDescent="0.25"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12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</row>
    <row r="283" spans="5:89" x14ac:dyDescent="0.25"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12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</row>
    <row r="284" spans="5:89" x14ac:dyDescent="0.25"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12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</row>
    <row r="285" spans="5:89" x14ac:dyDescent="0.25"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12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</row>
    <row r="286" spans="5:89" x14ac:dyDescent="0.25"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12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</row>
    <row r="287" spans="5:89" x14ac:dyDescent="0.25"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12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</row>
    <row r="288" spans="5:89" x14ac:dyDescent="0.25"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12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</row>
    <row r="289" spans="5:89" x14ac:dyDescent="0.25"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12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</row>
    <row r="290" spans="5:89" x14ac:dyDescent="0.25"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12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</row>
    <row r="291" spans="5:89" x14ac:dyDescent="0.25"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12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</row>
    <row r="292" spans="5:89" x14ac:dyDescent="0.25"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12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</row>
    <row r="293" spans="5:89" x14ac:dyDescent="0.25"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12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</row>
    <row r="294" spans="5:89" x14ac:dyDescent="0.25"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12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</row>
    <row r="295" spans="5:89" x14ac:dyDescent="0.25"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12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</row>
    <row r="296" spans="5:89" x14ac:dyDescent="0.25"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12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</row>
    <row r="297" spans="5:89" x14ac:dyDescent="0.25"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12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</row>
    <row r="298" spans="5:89" x14ac:dyDescent="0.25"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12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</row>
    <row r="299" spans="5:89" x14ac:dyDescent="0.25"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12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</row>
    <row r="300" spans="5:89" x14ac:dyDescent="0.25"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12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</row>
    <row r="301" spans="5:89" x14ac:dyDescent="0.25"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12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</row>
    <row r="302" spans="5:89" x14ac:dyDescent="0.25"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12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</row>
    <row r="303" spans="5:89" x14ac:dyDescent="0.25"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12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</row>
    <row r="304" spans="5:89" x14ac:dyDescent="0.25"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12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</row>
    <row r="305" spans="5:89" x14ac:dyDescent="0.25"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12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</row>
    <row r="306" spans="5:89" x14ac:dyDescent="0.25"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12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</row>
    <row r="307" spans="5:89" x14ac:dyDescent="0.25"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12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</row>
    <row r="308" spans="5:89" x14ac:dyDescent="0.25"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12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</row>
    <row r="309" spans="5:89" x14ac:dyDescent="0.25"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12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</row>
    <row r="310" spans="5:89" x14ac:dyDescent="0.25"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12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</row>
    <row r="311" spans="5:89" x14ac:dyDescent="0.25"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12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</row>
    <row r="312" spans="5:89" x14ac:dyDescent="0.25"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12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</row>
    <row r="313" spans="5:89" x14ac:dyDescent="0.25"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12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</row>
    <row r="314" spans="5:89" x14ac:dyDescent="0.25"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12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</row>
    <row r="315" spans="5:89" x14ac:dyDescent="0.25"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12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</row>
    <row r="316" spans="5:89" x14ac:dyDescent="0.25"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12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</row>
    <row r="317" spans="5:89" x14ac:dyDescent="0.25"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12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</row>
    <row r="318" spans="5:89" x14ac:dyDescent="0.25"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12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</row>
    <row r="319" spans="5:89" x14ac:dyDescent="0.25"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12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</row>
    <row r="320" spans="5:89" x14ac:dyDescent="0.25"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12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</row>
    <row r="321" spans="5:89" x14ac:dyDescent="0.25"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12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</row>
    <row r="322" spans="5:89" x14ac:dyDescent="0.25"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12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</row>
    <row r="323" spans="5:89" x14ac:dyDescent="0.25"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12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</row>
    <row r="324" spans="5:89" x14ac:dyDescent="0.25"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12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</row>
    <row r="325" spans="5:89" x14ac:dyDescent="0.25"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12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</row>
    <row r="326" spans="5:89" x14ac:dyDescent="0.25"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12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</row>
    <row r="327" spans="5:89" x14ac:dyDescent="0.25"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12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</row>
    <row r="328" spans="5:89" x14ac:dyDescent="0.25"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12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</row>
    <row r="329" spans="5:89" x14ac:dyDescent="0.25"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12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</row>
    <row r="330" spans="5:89" x14ac:dyDescent="0.25"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12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</row>
    <row r="331" spans="5:89" x14ac:dyDescent="0.25"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12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</row>
    <row r="332" spans="5:89" x14ac:dyDescent="0.25"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12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</row>
    <row r="333" spans="5:89" x14ac:dyDescent="0.25"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12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</row>
    <row r="334" spans="5:89" x14ac:dyDescent="0.25"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12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</row>
    <row r="335" spans="5:89" x14ac:dyDescent="0.25"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12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</row>
    <row r="336" spans="5:89" x14ac:dyDescent="0.25"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12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</row>
    <row r="337" spans="5:89" x14ac:dyDescent="0.25"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12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</row>
    <row r="338" spans="5:89" x14ac:dyDescent="0.25"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12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</row>
    <row r="339" spans="5:89" x14ac:dyDescent="0.25"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12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</row>
    <row r="340" spans="5:89" x14ac:dyDescent="0.25"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12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</row>
    <row r="341" spans="5:89" x14ac:dyDescent="0.25"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12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</row>
    <row r="342" spans="5:89" x14ac:dyDescent="0.25"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12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</row>
    <row r="343" spans="5:89" x14ac:dyDescent="0.25"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12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</row>
    <row r="344" spans="5:89" x14ac:dyDescent="0.25"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12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</row>
    <row r="345" spans="5:89" x14ac:dyDescent="0.25"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12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</row>
    <row r="346" spans="5:89" x14ac:dyDescent="0.25"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12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</row>
    <row r="347" spans="5:89" x14ac:dyDescent="0.25"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12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</row>
    <row r="348" spans="5:89" x14ac:dyDescent="0.25"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12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</row>
    <row r="349" spans="5:89" x14ac:dyDescent="0.25"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12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</row>
    <row r="350" spans="5:89" x14ac:dyDescent="0.25"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12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</row>
    <row r="351" spans="5:89" x14ac:dyDescent="0.25"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12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</row>
    <row r="352" spans="5:89" x14ac:dyDescent="0.25"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12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</row>
    <row r="353" spans="5:89" x14ac:dyDescent="0.25"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12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</row>
    <row r="354" spans="5:89" x14ac:dyDescent="0.25"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12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</row>
    <row r="355" spans="5:89" x14ac:dyDescent="0.25"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12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</row>
    <row r="356" spans="5:89" x14ac:dyDescent="0.25"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12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</row>
    <row r="357" spans="5:89" x14ac:dyDescent="0.25"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12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</row>
    <row r="358" spans="5:89" x14ac:dyDescent="0.25"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12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</row>
    <row r="359" spans="5:89" x14ac:dyDescent="0.25"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12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</row>
    <row r="360" spans="5:89" x14ac:dyDescent="0.25"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12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</row>
    <row r="361" spans="5:89" x14ac:dyDescent="0.25"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12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</row>
    <row r="362" spans="5:89" x14ac:dyDescent="0.25"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12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</row>
    <row r="363" spans="5:89" x14ac:dyDescent="0.25"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12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</row>
    <row r="364" spans="5:89" x14ac:dyDescent="0.25"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12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</row>
    <row r="365" spans="5:89" x14ac:dyDescent="0.25"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12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</row>
    <row r="366" spans="5:89" x14ac:dyDescent="0.25"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12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</row>
    <row r="367" spans="5:89" x14ac:dyDescent="0.25"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12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</row>
    <row r="368" spans="5:89" x14ac:dyDescent="0.25"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12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</row>
    <row r="369" spans="5:89" x14ac:dyDescent="0.25"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12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</row>
    <row r="370" spans="5:89" x14ac:dyDescent="0.25"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12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</row>
    <row r="371" spans="5:89" x14ac:dyDescent="0.25"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12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</row>
    <row r="372" spans="5:89" x14ac:dyDescent="0.25"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12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</row>
    <row r="373" spans="5:89" x14ac:dyDescent="0.25"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12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</row>
    <row r="374" spans="5:89" x14ac:dyDescent="0.25"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12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</row>
    <row r="375" spans="5:89" x14ac:dyDescent="0.25"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12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</row>
    <row r="376" spans="5:89" x14ac:dyDescent="0.25"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12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</row>
    <row r="377" spans="5:89" x14ac:dyDescent="0.25"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12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</row>
    <row r="378" spans="5:89" x14ac:dyDescent="0.25"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12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</row>
    <row r="379" spans="5:89" x14ac:dyDescent="0.25"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12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</row>
    <row r="380" spans="5:89" x14ac:dyDescent="0.25"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12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</row>
    <row r="381" spans="5:89" x14ac:dyDescent="0.25"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12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</row>
    <row r="382" spans="5:89" x14ac:dyDescent="0.25"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12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</row>
    <row r="383" spans="5:89" x14ac:dyDescent="0.25"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12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</row>
    <row r="384" spans="5:89" x14ac:dyDescent="0.25"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12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</row>
    <row r="385" spans="5:89" x14ac:dyDescent="0.25"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12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</row>
    <row r="386" spans="5:89" x14ac:dyDescent="0.25"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12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</row>
    <row r="387" spans="5:89" x14ac:dyDescent="0.25"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12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</row>
    <row r="388" spans="5:89" x14ac:dyDescent="0.25"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12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</row>
    <row r="389" spans="5:89" x14ac:dyDescent="0.25"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12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</row>
    <row r="390" spans="5:89" x14ac:dyDescent="0.25"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12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</row>
    <row r="391" spans="5:89" x14ac:dyDescent="0.25"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12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</row>
    <row r="392" spans="5:89" x14ac:dyDescent="0.25"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12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</row>
    <row r="393" spans="5:89" x14ac:dyDescent="0.25"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12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</row>
    <row r="394" spans="5:89" x14ac:dyDescent="0.25"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12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</row>
    <row r="395" spans="5:89" x14ac:dyDescent="0.25"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12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</row>
    <row r="396" spans="5:89" x14ac:dyDescent="0.25"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12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</row>
    <row r="397" spans="5:89" x14ac:dyDescent="0.25"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12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</row>
    <row r="398" spans="5:89" x14ac:dyDescent="0.25"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12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</row>
    <row r="399" spans="5:89" x14ac:dyDescent="0.25"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12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</row>
    <row r="400" spans="5:89" x14ac:dyDescent="0.25"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12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</row>
    <row r="401" spans="5:89" x14ac:dyDescent="0.25"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12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</row>
    <row r="402" spans="5:89" x14ac:dyDescent="0.25"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12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</row>
    <row r="403" spans="5:89" x14ac:dyDescent="0.25"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12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</row>
    <row r="404" spans="5:89" x14ac:dyDescent="0.25"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12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</row>
    <row r="405" spans="5:89" x14ac:dyDescent="0.25"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12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</row>
    <row r="406" spans="5:89" x14ac:dyDescent="0.25"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12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</row>
    <row r="407" spans="5:89" x14ac:dyDescent="0.25"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12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</row>
    <row r="408" spans="5:89" x14ac:dyDescent="0.25"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12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</row>
    <row r="409" spans="5:89" x14ac:dyDescent="0.25"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12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</row>
    <row r="410" spans="5:89" x14ac:dyDescent="0.25"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12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</row>
    <row r="411" spans="5:89" x14ac:dyDescent="0.25"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12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</row>
    <row r="412" spans="5:89" x14ac:dyDescent="0.25"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12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</row>
    <row r="413" spans="5:89" x14ac:dyDescent="0.25"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12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</row>
    <row r="414" spans="5:89" x14ac:dyDescent="0.25"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12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</row>
    <row r="415" spans="5:89" x14ac:dyDescent="0.25"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12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</row>
    <row r="416" spans="5:89" x14ac:dyDescent="0.25"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12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</row>
    <row r="417" spans="5:89" x14ac:dyDescent="0.25"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12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</row>
    <row r="418" spans="5:89" x14ac:dyDescent="0.25"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12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</row>
    <row r="419" spans="5:89" x14ac:dyDescent="0.25"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12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</row>
    <row r="420" spans="5:89" x14ac:dyDescent="0.25"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12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</row>
    <row r="421" spans="5:89" x14ac:dyDescent="0.25"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12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</row>
    <row r="422" spans="5:89" x14ac:dyDescent="0.25"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12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</row>
    <row r="423" spans="5:89" x14ac:dyDescent="0.25"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12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</row>
    <row r="424" spans="5:89" x14ac:dyDescent="0.25"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12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</row>
    <row r="425" spans="5:89" x14ac:dyDescent="0.25"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12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</row>
    <row r="426" spans="5:89" x14ac:dyDescent="0.25"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12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</row>
    <row r="427" spans="5:89" x14ac:dyDescent="0.25"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12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</row>
    <row r="428" spans="5:89" x14ac:dyDescent="0.25"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12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</row>
    <row r="429" spans="5:89" x14ac:dyDescent="0.25"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12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</row>
    <row r="430" spans="5:89" x14ac:dyDescent="0.25"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12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</row>
    <row r="431" spans="5:89" x14ac:dyDescent="0.25"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12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</row>
    <row r="432" spans="5:89" x14ac:dyDescent="0.25"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12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</row>
    <row r="433" spans="5:89" x14ac:dyDescent="0.25"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12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</row>
    <row r="434" spans="5:89" x14ac:dyDescent="0.25"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12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</row>
    <row r="435" spans="5:89" x14ac:dyDescent="0.25"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12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</row>
    <row r="436" spans="5:89" x14ac:dyDescent="0.25"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12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</row>
    <row r="437" spans="5:89" x14ac:dyDescent="0.25"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12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</row>
    <row r="438" spans="5:89" x14ac:dyDescent="0.25"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12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</row>
    <row r="439" spans="5:89" x14ac:dyDescent="0.25"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12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</row>
    <row r="440" spans="5:89" x14ac:dyDescent="0.25"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12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</row>
    <row r="441" spans="5:89" x14ac:dyDescent="0.25"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12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</row>
    <row r="442" spans="5:89" x14ac:dyDescent="0.25"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12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</row>
    <row r="443" spans="5:89" x14ac:dyDescent="0.25"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12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</row>
    <row r="444" spans="5:89" x14ac:dyDescent="0.25"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12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</row>
    <row r="445" spans="5:89" x14ac:dyDescent="0.25"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12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</row>
    <row r="446" spans="5:89" x14ac:dyDescent="0.25"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12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</row>
    <row r="447" spans="5:89" x14ac:dyDescent="0.25"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12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</row>
    <row r="448" spans="5:89" x14ac:dyDescent="0.25"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12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</row>
    <row r="449" spans="5:89" x14ac:dyDescent="0.25"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12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</row>
    <row r="450" spans="5:89" x14ac:dyDescent="0.25"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12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</row>
    <row r="451" spans="5:89" x14ac:dyDescent="0.25"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12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</row>
    <row r="452" spans="5:89" x14ac:dyDescent="0.25"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12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</row>
    <row r="453" spans="5:89" x14ac:dyDescent="0.25"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12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</row>
    <row r="454" spans="5:89" x14ac:dyDescent="0.25"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12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</row>
    <row r="455" spans="5:89" x14ac:dyDescent="0.25"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12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</row>
    <row r="456" spans="5:89" x14ac:dyDescent="0.25"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12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</row>
    <row r="457" spans="5:89" x14ac:dyDescent="0.25"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12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</row>
    <row r="458" spans="5:89" x14ac:dyDescent="0.25"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12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</row>
    <row r="459" spans="5:89" x14ac:dyDescent="0.25"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12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</row>
    <row r="460" spans="5:89" x14ac:dyDescent="0.25"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12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</row>
    <row r="461" spans="5:89" x14ac:dyDescent="0.25"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12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</row>
    <row r="462" spans="5:89" x14ac:dyDescent="0.25"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12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</row>
    <row r="463" spans="5:89" x14ac:dyDescent="0.25"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12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</row>
    <row r="464" spans="5:89" x14ac:dyDescent="0.25"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12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</row>
    <row r="465" spans="5:89" x14ac:dyDescent="0.25"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12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</row>
    <row r="466" spans="5:89" x14ac:dyDescent="0.25"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12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</row>
    <row r="467" spans="5:89" x14ac:dyDescent="0.25"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12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</row>
    <row r="468" spans="5:89" x14ac:dyDescent="0.25"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12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</row>
    <row r="469" spans="5:89" x14ac:dyDescent="0.25"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12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</row>
    <row r="470" spans="5:89" x14ac:dyDescent="0.25"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12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</row>
    <row r="471" spans="5:89" x14ac:dyDescent="0.25"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12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</row>
    <row r="472" spans="5:89" x14ac:dyDescent="0.25"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12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</row>
    <row r="473" spans="5:89" x14ac:dyDescent="0.25"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12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</row>
    <row r="474" spans="5:89" x14ac:dyDescent="0.25"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12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</row>
    <row r="475" spans="5:89" x14ac:dyDescent="0.25"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12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</row>
    <row r="476" spans="5:89" x14ac:dyDescent="0.25"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12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</row>
    <row r="477" spans="5:89" x14ac:dyDescent="0.25"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12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</row>
    <row r="478" spans="5:89" x14ac:dyDescent="0.25"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12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</row>
    <row r="479" spans="5:89" x14ac:dyDescent="0.25"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12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</row>
    <row r="480" spans="5:89" x14ac:dyDescent="0.25"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12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</row>
    <row r="481" spans="5:89" x14ac:dyDescent="0.25"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12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</row>
    <row r="482" spans="5:89" x14ac:dyDescent="0.25"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12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</row>
    <row r="483" spans="5:89" x14ac:dyDescent="0.25"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12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</row>
    <row r="484" spans="5:89" x14ac:dyDescent="0.25"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12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</row>
    <row r="485" spans="5:89" x14ac:dyDescent="0.25"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12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</row>
    <row r="486" spans="5:89" x14ac:dyDescent="0.25"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12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</row>
    <row r="487" spans="5:89" x14ac:dyDescent="0.25"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12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</row>
    <row r="488" spans="5:89" x14ac:dyDescent="0.25"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12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</row>
    <row r="489" spans="5:89" x14ac:dyDescent="0.25"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12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</row>
    <row r="490" spans="5:89" x14ac:dyDescent="0.25"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12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</row>
    <row r="491" spans="5:89" x14ac:dyDescent="0.25"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12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</row>
    <row r="492" spans="5:89" x14ac:dyDescent="0.25"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12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</row>
    <row r="493" spans="5:89" x14ac:dyDescent="0.25"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12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</row>
    <row r="494" spans="5:89" x14ac:dyDescent="0.25"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12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</row>
    <row r="495" spans="5:89" x14ac:dyDescent="0.25"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12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</row>
    <row r="496" spans="5:89" x14ac:dyDescent="0.25"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12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</row>
    <row r="497" spans="5:89" x14ac:dyDescent="0.25"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12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</row>
    <row r="498" spans="5:89" x14ac:dyDescent="0.25"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12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</row>
    <row r="499" spans="5:89" x14ac:dyDescent="0.25"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12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</row>
    <row r="500" spans="5:89" x14ac:dyDescent="0.25"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12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</row>
    <row r="501" spans="5:89" x14ac:dyDescent="0.25"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12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</row>
    <row r="502" spans="5:89" x14ac:dyDescent="0.25"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12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</row>
    <row r="503" spans="5:89" x14ac:dyDescent="0.25"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12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</row>
    <row r="504" spans="5:89" x14ac:dyDescent="0.25"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12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</row>
    <row r="505" spans="5:89" x14ac:dyDescent="0.25"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12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</row>
    <row r="506" spans="5:89" x14ac:dyDescent="0.25"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12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</row>
    <row r="507" spans="5:89" x14ac:dyDescent="0.25"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12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</row>
    <row r="508" spans="5:89" x14ac:dyDescent="0.25"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12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</row>
    <row r="509" spans="5:89" x14ac:dyDescent="0.25"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12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</row>
    <row r="510" spans="5:89" x14ac:dyDescent="0.25"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12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</row>
    <row r="511" spans="5:89" x14ac:dyDescent="0.25"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12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</row>
    <row r="512" spans="5:89" x14ac:dyDescent="0.25"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12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</row>
    <row r="513" spans="5:89" x14ac:dyDescent="0.25"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12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</row>
    <row r="514" spans="5:89" x14ac:dyDescent="0.25"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12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</row>
    <row r="515" spans="5:89" x14ac:dyDescent="0.25"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12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</row>
    <row r="516" spans="5:89" x14ac:dyDescent="0.25"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12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</row>
    <row r="517" spans="5:89" x14ac:dyDescent="0.25"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12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</row>
    <row r="518" spans="5:89" x14ac:dyDescent="0.25"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12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</row>
    <row r="519" spans="5:89" x14ac:dyDescent="0.25"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12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</row>
    <row r="520" spans="5:89" x14ac:dyDescent="0.25"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12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</row>
    <row r="521" spans="5:89" x14ac:dyDescent="0.25"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12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</row>
    <row r="522" spans="5:89" x14ac:dyDescent="0.25"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12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</row>
    <row r="523" spans="5:89" x14ac:dyDescent="0.25"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12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</row>
    <row r="524" spans="5:89" x14ac:dyDescent="0.25"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12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</row>
    <row r="525" spans="5:89" x14ac:dyDescent="0.25"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12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</row>
    <row r="526" spans="5:89" x14ac:dyDescent="0.25"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12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</row>
    <row r="527" spans="5:89" x14ac:dyDescent="0.25"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12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</row>
    <row r="528" spans="5:89" x14ac:dyDescent="0.25"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12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</row>
    <row r="529" spans="5:89" x14ac:dyDescent="0.25"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12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</row>
    <row r="530" spans="5:89" x14ac:dyDescent="0.25"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12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</row>
    <row r="531" spans="5:89" x14ac:dyDescent="0.25"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12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</row>
    <row r="532" spans="5:89" x14ac:dyDescent="0.25"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12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</row>
    <row r="533" spans="5:89" x14ac:dyDescent="0.25"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12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</row>
    <row r="534" spans="5:89" x14ac:dyDescent="0.25"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12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</row>
    <row r="535" spans="5:89" x14ac:dyDescent="0.25"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12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</row>
    <row r="536" spans="5:89" x14ac:dyDescent="0.25"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12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</row>
    <row r="537" spans="5:89" x14ac:dyDescent="0.25"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12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</row>
    <row r="538" spans="5:89" x14ac:dyDescent="0.25"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12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</row>
    <row r="539" spans="5:89" x14ac:dyDescent="0.25"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12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</row>
    <row r="540" spans="5:89" x14ac:dyDescent="0.25"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12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</row>
    <row r="541" spans="5:89" x14ac:dyDescent="0.25"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12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</row>
  </sheetData>
  <mergeCells count="1">
    <mergeCell ref="A2:C2"/>
  </mergeCells>
  <phoneticPr fontId="0" type="noConversion"/>
  <pageMargins left="0.5" right="0.2" top="0.75" bottom="0.5" header="0.5" footer="0"/>
  <pageSetup scale="65" fitToWidth="2" orientation="landscape" r:id="rId1"/>
  <headerFooter alignWithMargins="0">
    <oddFooter xml:space="preserve">&amp;R&amp;7&amp;D   &amp;T   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85"/>
  <sheetViews>
    <sheetView workbookViewId="0">
      <selection activeCell="E1" sqref="E1"/>
    </sheetView>
  </sheetViews>
  <sheetFormatPr defaultRowHeight="13.2" x14ac:dyDescent="0.25"/>
  <cols>
    <col min="1" max="1" width="26.44140625" customWidth="1"/>
    <col min="2" max="2" width="4.5546875" customWidth="1"/>
    <col min="3" max="3" width="21.5546875" customWidth="1"/>
    <col min="4" max="4" width="20.33203125" customWidth="1"/>
    <col min="5" max="5" width="19.6640625" customWidth="1"/>
  </cols>
  <sheetData>
    <row r="1" spans="1:5" ht="15.6" x14ac:dyDescent="0.3">
      <c r="A1" s="5" t="s">
        <v>18</v>
      </c>
    </row>
    <row r="2" spans="1:5" ht="15.6" x14ac:dyDescent="0.3">
      <c r="A2" s="5" t="s">
        <v>19</v>
      </c>
    </row>
    <row r="3" spans="1:5" ht="15.6" x14ac:dyDescent="0.3">
      <c r="A3" s="5" t="s">
        <v>22</v>
      </c>
    </row>
    <row r="6" spans="1:5" x14ac:dyDescent="0.25">
      <c r="C6" s="2" t="s">
        <v>21</v>
      </c>
      <c r="D6" s="2" t="s">
        <v>20</v>
      </c>
      <c r="E6" s="2" t="s">
        <v>40</v>
      </c>
    </row>
    <row r="8" spans="1:5" x14ac:dyDescent="0.25">
      <c r="A8" s="6" t="s">
        <v>31</v>
      </c>
      <c r="C8" s="19">
        <f>+'2001 Forecast'!C33</f>
        <v>1959706</v>
      </c>
      <c r="D8" s="19">
        <f>+'2002 Plan'!AB34</f>
        <v>3993532</v>
      </c>
      <c r="E8" s="19">
        <f>+D8-C8</f>
        <v>2033826</v>
      </c>
    </row>
    <row r="9" spans="1:5" x14ac:dyDescent="0.25">
      <c r="A9" s="6"/>
      <c r="C9" s="19"/>
      <c r="D9" s="19"/>
      <c r="E9" s="19"/>
    </row>
    <row r="10" spans="1:5" x14ac:dyDescent="0.25">
      <c r="A10" s="6" t="s">
        <v>0</v>
      </c>
      <c r="C10" s="19">
        <f>+'2001 Forecast'!E33</f>
        <v>14238996</v>
      </c>
      <c r="D10" s="19">
        <f>+'2002 Plan'!D34</f>
        <v>19931712</v>
      </c>
      <c r="E10" s="19">
        <f>+D10-C10</f>
        <v>5692716</v>
      </c>
    </row>
    <row r="11" spans="1:5" x14ac:dyDescent="0.25">
      <c r="A11" s="6"/>
      <c r="C11" s="19"/>
      <c r="D11" s="19"/>
      <c r="E11" s="19"/>
    </row>
    <row r="12" spans="1:5" x14ac:dyDescent="0.25">
      <c r="A12" s="6" t="s">
        <v>1</v>
      </c>
      <c r="C12" s="19">
        <f>+'2001 Forecast'!G33</f>
        <v>5827333</v>
      </c>
      <c r="D12" s="19">
        <f>+'2002 Plan'!F34</f>
        <v>12997832</v>
      </c>
      <c r="E12" s="19">
        <f>+D12-C12</f>
        <v>7170499</v>
      </c>
    </row>
    <row r="13" spans="1:5" x14ac:dyDescent="0.25">
      <c r="A13" s="6"/>
      <c r="C13" s="19"/>
      <c r="D13" s="19"/>
      <c r="E13" s="19"/>
    </row>
    <row r="14" spans="1:5" x14ac:dyDescent="0.25">
      <c r="A14" s="6" t="s">
        <v>2</v>
      </c>
      <c r="C14" s="19">
        <f>+'2001 Forecast'!I33</f>
        <v>6244350</v>
      </c>
      <c r="D14" s="19">
        <f>+'2002 Plan'!H34</f>
        <v>7969346</v>
      </c>
      <c r="E14" s="19">
        <f>+D14-C14</f>
        <v>1724996</v>
      </c>
    </row>
    <row r="15" spans="1:5" x14ac:dyDescent="0.25">
      <c r="A15" s="6"/>
      <c r="C15" s="19"/>
      <c r="D15" s="19"/>
      <c r="E15" s="19"/>
    </row>
    <row r="16" spans="1:5" x14ac:dyDescent="0.25">
      <c r="A16" s="6" t="s">
        <v>3</v>
      </c>
      <c r="C16" s="19">
        <f>+'2001 Forecast'!K33</f>
        <v>13973219</v>
      </c>
      <c r="D16" s="19">
        <f>+'2002 Plan'!J34</f>
        <v>16566779</v>
      </c>
      <c r="E16" s="19">
        <f>+D16-C16</f>
        <v>2593560</v>
      </c>
    </row>
    <row r="17" spans="1:5" x14ac:dyDescent="0.25">
      <c r="A17" s="6"/>
      <c r="C17" s="19"/>
      <c r="D17" s="19"/>
      <c r="E17" s="19"/>
    </row>
    <row r="18" spans="1:5" x14ac:dyDescent="0.25">
      <c r="A18" s="6" t="s">
        <v>4</v>
      </c>
      <c r="C18" s="19">
        <f>+'2001 Forecast'!M33</f>
        <v>6544060</v>
      </c>
      <c r="D18" s="19">
        <f>+'2002 Plan'!L34</f>
        <v>2771660</v>
      </c>
      <c r="E18" s="19">
        <f>+D18-C18</f>
        <v>-3772400</v>
      </c>
    </row>
    <row r="19" spans="1:5" x14ac:dyDescent="0.25">
      <c r="A19" s="6"/>
      <c r="C19" s="19"/>
      <c r="D19" s="19"/>
      <c r="E19" s="19"/>
    </row>
    <row r="20" spans="1:5" x14ac:dyDescent="0.25">
      <c r="A20" s="6" t="s">
        <v>51</v>
      </c>
      <c r="C20" s="19">
        <f>+'2001 Forecast'!Q33</f>
        <v>1725350</v>
      </c>
      <c r="D20" s="19">
        <f>+'2002 Plan'!P34</f>
        <v>8876489</v>
      </c>
      <c r="E20" s="19">
        <f>+D20-C20</f>
        <v>7151139</v>
      </c>
    </row>
    <row r="21" spans="1:5" x14ac:dyDescent="0.25">
      <c r="A21" s="6"/>
      <c r="C21" s="19"/>
      <c r="D21" s="19"/>
      <c r="E21" s="19"/>
    </row>
    <row r="22" spans="1:5" x14ac:dyDescent="0.25">
      <c r="A22" s="6" t="s">
        <v>47</v>
      </c>
      <c r="C22" s="19">
        <f>+'2001 Forecast'!O33</f>
        <v>9321219</v>
      </c>
      <c r="D22" s="19">
        <f>'2002 Plan'!T34</f>
        <v>5344333</v>
      </c>
      <c r="E22" s="19">
        <f>+D22-C22</f>
        <v>-3976886</v>
      </c>
    </row>
    <row r="23" spans="1:5" x14ac:dyDescent="0.25">
      <c r="A23" s="6"/>
      <c r="C23" s="19"/>
      <c r="D23" s="19"/>
      <c r="E23" s="19"/>
    </row>
    <row r="24" spans="1:5" x14ac:dyDescent="0.25">
      <c r="A24" s="6" t="s">
        <v>6</v>
      </c>
      <c r="C24" s="19">
        <f>+'2001 Forecast'!S33</f>
        <v>1436616</v>
      </c>
      <c r="D24" s="19">
        <f>+'2002 Plan'!V34</f>
        <v>1725536</v>
      </c>
      <c r="E24" s="19">
        <f>+D24-C24</f>
        <v>288920</v>
      </c>
    </row>
    <row r="25" spans="1:5" x14ac:dyDescent="0.25">
      <c r="A25" s="6"/>
      <c r="C25" s="19"/>
      <c r="D25" s="19"/>
      <c r="E25" s="19"/>
    </row>
    <row r="26" spans="1:5" x14ac:dyDescent="0.25">
      <c r="A26" s="6" t="s">
        <v>50</v>
      </c>
      <c r="C26" s="19">
        <f>+'2001 Forecast'!U33</f>
        <v>1329203</v>
      </c>
      <c r="D26" s="19">
        <f>+'2002 Plan'!X34</f>
        <v>1084793</v>
      </c>
      <c r="E26" s="19">
        <f>+D26-C26</f>
        <v>-244410</v>
      </c>
    </row>
    <row r="27" spans="1:5" x14ac:dyDescent="0.25">
      <c r="A27" s="6"/>
      <c r="C27" s="19"/>
      <c r="D27" s="19"/>
      <c r="E27" s="19"/>
    </row>
    <row r="28" spans="1:5" x14ac:dyDescent="0.25">
      <c r="A28" s="6" t="s">
        <v>38</v>
      </c>
      <c r="C28" s="19">
        <f>+'2001 Forecast'!W33</f>
        <v>1988797</v>
      </c>
      <c r="D28" s="19">
        <f>+'2002 Plan'!Z34</f>
        <v>2514250</v>
      </c>
      <c r="E28" s="19">
        <f>+D28-C28</f>
        <v>525453</v>
      </c>
    </row>
    <row r="29" spans="1:5" x14ac:dyDescent="0.25">
      <c r="A29" s="6"/>
      <c r="C29" s="19"/>
      <c r="D29" s="19"/>
      <c r="E29" s="19"/>
    </row>
    <row r="30" spans="1:5" x14ac:dyDescent="0.25">
      <c r="A30" s="6" t="s">
        <v>24</v>
      </c>
      <c r="C30" s="19">
        <f>+'2001 Forecast'!Y33</f>
        <v>99996</v>
      </c>
      <c r="D30" s="19">
        <v>0</v>
      </c>
      <c r="E30" s="19">
        <f>+D30-C30</f>
        <v>-99996</v>
      </c>
    </row>
    <row r="31" spans="1:5" x14ac:dyDescent="0.25">
      <c r="A31" s="6"/>
      <c r="C31" s="19"/>
      <c r="D31" s="19"/>
      <c r="E31" s="19"/>
    </row>
    <row r="32" spans="1:5" x14ac:dyDescent="0.25">
      <c r="A32" s="6" t="s">
        <v>25</v>
      </c>
      <c r="C32" s="19">
        <f>+'2001 Forecast'!AA33</f>
        <v>62394</v>
      </c>
      <c r="D32" s="19">
        <f>+'2002 Plan'!R34</f>
        <v>949019</v>
      </c>
      <c r="E32" s="19">
        <f>+D32-C32</f>
        <v>886625</v>
      </c>
    </row>
    <row r="33" spans="1:5" x14ac:dyDescent="0.25">
      <c r="A33" s="6"/>
      <c r="C33" s="19"/>
      <c r="D33" s="19"/>
      <c r="E33" s="19"/>
    </row>
    <row r="34" spans="1:5" x14ac:dyDescent="0.25">
      <c r="A34" s="6" t="s">
        <v>29</v>
      </c>
      <c r="C34" s="19">
        <f>+'2001 Forecast'!AC33</f>
        <v>73140</v>
      </c>
      <c r="D34" s="19">
        <v>0</v>
      </c>
      <c r="E34" s="19">
        <f>+D34-C34</f>
        <v>-73140</v>
      </c>
    </row>
    <row r="35" spans="1:5" x14ac:dyDescent="0.25">
      <c r="A35" s="6"/>
      <c r="C35" s="19"/>
      <c r="D35" s="19"/>
      <c r="E35" s="19"/>
    </row>
    <row r="36" spans="1:5" x14ac:dyDescent="0.25">
      <c r="A36" s="6" t="s">
        <v>26</v>
      </c>
      <c r="C36" s="19">
        <f>+'2001 Forecast'!AE33</f>
        <v>25982</v>
      </c>
      <c r="D36" s="19">
        <v>0</v>
      </c>
      <c r="E36" s="19">
        <f>+D36-C36</f>
        <v>-25982</v>
      </c>
    </row>
    <row r="37" spans="1:5" x14ac:dyDescent="0.25">
      <c r="A37" s="6"/>
      <c r="C37" s="19"/>
      <c r="D37" s="19"/>
      <c r="E37" s="19"/>
    </row>
    <row r="38" spans="1:5" x14ac:dyDescent="0.25">
      <c r="A38" s="6" t="s">
        <v>27</v>
      </c>
      <c r="C38" s="19">
        <f>+'2001 Forecast'!AG33</f>
        <v>10370</v>
      </c>
      <c r="D38" s="19">
        <f>+'2002 Plan'!AD34</f>
        <v>17207</v>
      </c>
      <c r="E38" s="19">
        <f>+D38-C38</f>
        <v>6837</v>
      </c>
    </row>
    <row r="39" spans="1:5" x14ac:dyDescent="0.25">
      <c r="A39" s="6"/>
      <c r="C39" s="19"/>
      <c r="D39" s="19"/>
      <c r="E39" s="19"/>
    </row>
    <row r="40" spans="1:5" hidden="1" x14ac:dyDescent="0.25">
      <c r="A40" s="17" t="s">
        <v>48</v>
      </c>
      <c r="C40" s="19">
        <f>+'2001 Forecast'!AI33</f>
        <v>0</v>
      </c>
      <c r="D40" s="19">
        <f>+'2002 Plan'!AE34</f>
        <v>0</v>
      </c>
      <c r="E40" s="19">
        <f>+D40-C40</f>
        <v>0</v>
      </c>
    </row>
    <row r="41" spans="1:5" hidden="1" x14ac:dyDescent="0.25">
      <c r="A41" s="6"/>
      <c r="C41" s="19"/>
      <c r="D41" s="19"/>
      <c r="E41" s="19"/>
    </row>
    <row r="42" spans="1:5" x14ac:dyDescent="0.25">
      <c r="A42" s="6" t="s">
        <v>28</v>
      </c>
      <c r="C42" s="19">
        <f>+'2001 Forecast'!AK33</f>
        <v>645555</v>
      </c>
      <c r="D42" s="19">
        <f>+'2002 Plan'!AJ34</f>
        <v>850661</v>
      </c>
      <c r="E42" s="19">
        <f>+D42-C42</f>
        <v>205106</v>
      </c>
    </row>
    <row r="43" spans="1:5" x14ac:dyDescent="0.25">
      <c r="A43" s="6"/>
      <c r="C43" s="19"/>
      <c r="D43" s="19"/>
      <c r="E43" s="19"/>
    </row>
    <row r="44" spans="1:5" x14ac:dyDescent="0.25">
      <c r="A44" s="6" t="s">
        <v>53</v>
      </c>
      <c r="C44" s="19">
        <f>+'2001 Forecast'!AM33</f>
        <v>6000</v>
      </c>
      <c r="D44" s="19">
        <v>0</v>
      </c>
      <c r="E44" s="19">
        <f t="shared" ref="E44:E68" si="0">+D44-C44</f>
        <v>-6000</v>
      </c>
    </row>
    <row r="45" spans="1:5" x14ac:dyDescent="0.25">
      <c r="A45" s="6"/>
      <c r="C45" s="19"/>
      <c r="D45" s="19"/>
      <c r="E45" s="19"/>
    </row>
    <row r="46" spans="1:5" x14ac:dyDescent="0.25">
      <c r="A46" s="6" t="s">
        <v>54</v>
      </c>
      <c r="C46" s="19">
        <f>+'2001 Forecast'!AO33</f>
        <v>12000</v>
      </c>
      <c r="D46" s="19">
        <v>0</v>
      </c>
      <c r="E46" s="19">
        <f t="shared" si="0"/>
        <v>-12000</v>
      </c>
    </row>
    <row r="47" spans="1:5" x14ac:dyDescent="0.25">
      <c r="A47" s="6"/>
      <c r="C47" s="19"/>
      <c r="D47" s="19"/>
      <c r="E47" s="19"/>
    </row>
    <row r="48" spans="1:5" x14ac:dyDescent="0.25">
      <c r="A48" s="6" t="s">
        <v>55</v>
      </c>
      <c r="C48" s="19">
        <f>+'2001 Forecast'!AQ33</f>
        <v>498</v>
      </c>
      <c r="D48" s="19">
        <v>0</v>
      </c>
      <c r="E48" s="19">
        <f t="shared" si="0"/>
        <v>-498</v>
      </c>
    </row>
    <row r="49" spans="1:5" x14ac:dyDescent="0.25">
      <c r="A49" s="6"/>
      <c r="C49" s="19"/>
      <c r="D49" s="19"/>
      <c r="E49" s="19"/>
    </row>
    <row r="50" spans="1:5" x14ac:dyDescent="0.25">
      <c r="A50" s="6" t="s">
        <v>63</v>
      </c>
      <c r="C50" s="19">
        <f>+'2001 Forecast'!AS33</f>
        <v>3498</v>
      </c>
      <c r="D50" s="19">
        <v>0</v>
      </c>
      <c r="E50" s="19">
        <f t="shared" si="0"/>
        <v>-3498</v>
      </c>
    </row>
    <row r="51" spans="1:5" x14ac:dyDescent="0.25">
      <c r="A51" s="6"/>
      <c r="C51" s="19"/>
      <c r="D51" s="19"/>
      <c r="E51" s="19"/>
    </row>
    <row r="52" spans="1:5" x14ac:dyDescent="0.25">
      <c r="A52" s="6" t="s">
        <v>62</v>
      </c>
      <c r="C52" s="19">
        <f>+'2001 Forecast'!AU33</f>
        <v>996</v>
      </c>
      <c r="D52" s="19">
        <v>0</v>
      </c>
      <c r="E52" s="19">
        <f t="shared" si="0"/>
        <v>-996</v>
      </c>
    </row>
    <row r="53" spans="1:5" x14ac:dyDescent="0.25">
      <c r="A53" s="6"/>
      <c r="C53" s="19"/>
      <c r="D53" s="19"/>
      <c r="E53" s="19"/>
    </row>
    <row r="54" spans="1:5" x14ac:dyDescent="0.25">
      <c r="A54" s="6" t="s">
        <v>61</v>
      </c>
      <c r="C54" s="19">
        <f>+'2001 Forecast'!AW33</f>
        <v>32004</v>
      </c>
      <c r="D54" s="19">
        <v>0</v>
      </c>
      <c r="E54" s="19">
        <f t="shared" si="0"/>
        <v>-32004</v>
      </c>
    </row>
    <row r="55" spans="1:5" x14ac:dyDescent="0.25">
      <c r="A55" s="6"/>
      <c r="C55" s="19"/>
      <c r="D55" s="19"/>
      <c r="E55" s="19"/>
    </row>
    <row r="56" spans="1:5" x14ac:dyDescent="0.25">
      <c r="A56" s="6" t="s">
        <v>48</v>
      </c>
      <c r="C56" s="19">
        <f>+'2001 Forecast'!AY33</f>
        <v>11988</v>
      </c>
      <c r="D56" s="19">
        <v>0</v>
      </c>
      <c r="E56" s="19">
        <f t="shared" si="0"/>
        <v>-11988</v>
      </c>
    </row>
    <row r="57" spans="1:5" x14ac:dyDescent="0.25">
      <c r="A57" s="6"/>
      <c r="C57" s="19"/>
      <c r="D57" s="19"/>
      <c r="E57" s="19"/>
    </row>
    <row r="58" spans="1:5" x14ac:dyDescent="0.25">
      <c r="A58" s="6" t="s">
        <v>60</v>
      </c>
      <c r="C58" s="19">
        <f>+'2001 Forecast'!BA33</f>
        <v>5004</v>
      </c>
      <c r="D58" s="19">
        <v>0</v>
      </c>
      <c r="E58" s="19">
        <f t="shared" si="0"/>
        <v>-5004</v>
      </c>
    </row>
    <row r="59" spans="1:5" x14ac:dyDescent="0.25">
      <c r="A59" s="6"/>
      <c r="C59" s="19"/>
      <c r="D59" s="19"/>
      <c r="E59" s="19"/>
    </row>
    <row r="60" spans="1:5" x14ac:dyDescent="0.25">
      <c r="A60" s="6" t="s">
        <v>59</v>
      </c>
      <c r="C60" s="19">
        <f>+'2001 Forecast'!BC33</f>
        <v>47004</v>
      </c>
      <c r="D60" s="19">
        <v>0</v>
      </c>
      <c r="E60" s="19">
        <f t="shared" si="0"/>
        <v>-47004</v>
      </c>
    </row>
    <row r="61" spans="1:5" x14ac:dyDescent="0.25">
      <c r="A61" s="6"/>
      <c r="C61" s="19"/>
      <c r="D61" s="19"/>
      <c r="E61" s="19"/>
    </row>
    <row r="62" spans="1:5" x14ac:dyDescent="0.25">
      <c r="A62" s="6" t="s">
        <v>58</v>
      </c>
      <c r="C62" s="19">
        <f>+'2001 Forecast'!BE33</f>
        <v>3996</v>
      </c>
      <c r="D62" s="19">
        <v>0</v>
      </c>
      <c r="E62" s="19">
        <f t="shared" si="0"/>
        <v>-3996</v>
      </c>
    </row>
    <row r="63" spans="1:5" x14ac:dyDescent="0.25">
      <c r="A63" s="6"/>
      <c r="C63" s="19"/>
      <c r="D63" s="19"/>
      <c r="E63" s="19"/>
    </row>
    <row r="64" spans="1:5" x14ac:dyDescent="0.25">
      <c r="A64" s="6" t="s">
        <v>57</v>
      </c>
      <c r="C64" s="19">
        <f>+'2001 Forecast'!BG33</f>
        <v>14004</v>
      </c>
      <c r="D64" s="19">
        <v>0</v>
      </c>
      <c r="E64" s="19">
        <f t="shared" si="0"/>
        <v>-14004</v>
      </c>
    </row>
    <row r="65" spans="1:5" x14ac:dyDescent="0.25">
      <c r="A65" s="6"/>
      <c r="C65" s="19"/>
      <c r="D65" s="19"/>
      <c r="E65" s="19"/>
    </row>
    <row r="66" spans="1:5" x14ac:dyDescent="0.25">
      <c r="A66" s="6" t="s">
        <v>66</v>
      </c>
      <c r="C66" s="19">
        <f>+'2001 Forecast'!BI33</f>
        <v>6996</v>
      </c>
      <c r="D66" s="19">
        <v>0</v>
      </c>
      <c r="E66" s="19">
        <f t="shared" si="0"/>
        <v>-6996</v>
      </c>
    </row>
    <row r="67" spans="1:5" x14ac:dyDescent="0.25">
      <c r="A67" s="6"/>
      <c r="C67" s="19"/>
      <c r="D67" s="19"/>
      <c r="E67" s="19"/>
    </row>
    <row r="68" spans="1:5" x14ac:dyDescent="0.25">
      <c r="A68" s="6" t="s">
        <v>56</v>
      </c>
      <c r="C68" s="19">
        <f>+'2001 Forecast'!BK33</f>
        <v>996</v>
      </c>
      <c r="D68" s="19">
        <v>0</v>
      </c>
      <c r="E68" s="19">
        <f t="shared" si="0"/>
        <v>-996</v>
      </c>
    </row>
    <row r="69" spans="1:5" x14ac:dyDescent="0.25">
      <c r="A69" s="6"/>
      <c r="C69" s="19"/>
      <c r="D69" s="19"/>
      <c r="E69" s="19"/>
    </row>
    <row r="70" spans="1:5" x14ac:dyDescent="0.25">
      <c r="A70" s="6" t="s">
        <v>32</v>
      </c>
      <c r="C70" s="19">
        <f>+'2001 Forecast'!BM33</f>
        <v>116999</v>
      </c>
      <c r="D70" s="19">
        <v>0</v>
      </c>
      <c r="E70" s="19">
        <f>+D70-C70</f>
        <v>-116999</v>
      </c>
    </row>
    <row r="71" spans="1:5" x14ac:dyDescent="0.25">
      <c r="A71" s="9" t="s">
        <v>41</v>
      </c>
      <c r="C71" s="19"/>
      <c r="D71" s="19"/>
      <c r="E71" s="19"/>
    </row>
    <row r="72" spans="1:5" x14ac:dyDescent="0.25">
      <c r="A72" s="6" t="s">
        <v>33</v>
      </c>
      <c r="C72" s="19">
        <f>+'2001 Forecast'!BO33</f>
        <v>116999</v>
      </c>
      <c r="D72" s="19">
        <v>0</v>
      </c>
      <c r="E72" s="19">
        <f>+D72-C72</f>
        <v>-116999</v>
      </c>
    </row>
    <row r="73" spans="1:5" x14ac:dyDescent="0.25">
      <c r="A73" s="9" t="s">
        <v>42</v>
      </c>
      <c r="C73" s="19"/>
      <c r="D73" s="19"/>
      <c r="E73" s="19"/>
    </row>
    <row r="74" spans="1:5" x14ac:dyDescent="0.25">
      <c r="A74" s="6" t="s">
        <v>34</v>
      </c>
      <c r="C74" s="19">
        <f>+'2001 Forecast'!BQ33</f>
        <v>116999</v>
      </c>
      <c r="D74" s="19">
        <v>0</v>
      </c>
      <c r="E74" s="19">
        <f>+D74-C74</f>
        <v>-116999</v>
      </c>
    </row>
    <row r="75" spans="1:5" x14ac:dyDescent="0.25">
      <c r="A75" s="9" t="s">
        <v>43</v>
      </c>
      <c r="C75" s="19"/>
      <c r="D75" s="19"/>
      <c r="E75" s="19"/>
    </row>
    <row r="76" spans="1:5" x14ac:dyDescent="0.25">
      <c r="A76" s="6" t="s">
        <v>35</v>
      </c>
      <c r="C76" s="19">
        <f>+'2001 Forecast'!BS33</f>
        <v>11221</v>
      </c>
      <c r="D76" s="19">
        <v>0</v>
      </c>
      <c r="E76" s="19">
        <f>+D76-C76</f>
        <v>-11221</v>
      </c>
    </row>
    <row r="77" spans="1:5" x14ac:dyDescent="0.25">
      <c r="A77" s="6"/>
      <c r="C77" s="19"/>
      <c r="D77" s="19"/>
      <c r="E77" s="19"/>
    </row>
    <row r="78" spans="1:5" x14ac:dyDescent="0.25">
      <c r="A78" s="6" t="s">
        <v>44</v>
      </c>
      <c r="C78" s="19">
        <f>+'2001 Forecast'!BU33</f>
        <v>118571</v>
      </c>
      <c r="D78" s="19">
        <f>+'2002 Plan'!N34</f>
        <v>676386</v>
      </c>
      <c r="E78" s="19">
        <f>+D78-C78</f>
        <v>557815</v>
      </c>
    </row>
    <row r="79" spans="1:5" x14ac:dyDescent="0.25">
      <c r="A79" s="6"/>
      <c r="C79" s="19"/>
      <c r="D79" s="19"/>
      <c r="E79" s="19"/>
    </row>
    <row r="80" spans="1:5" x14ac:dyDescent="0.25">
      <c r="A80" s="6" t="s">
        <v>36</v>
      </c>
      <c r="C80" s="19">
        <v>0</v>
      </c>
      <c r="D80" s="19">
        <f>+'2002 Plan'!AH34</f>
        <v>219898</v>
      </c>
      <c r="E80" s="19">
        <f>+D80-C80</f>
        <v>219898</v>
      </c>
    </row>
    <row r="81" spans="1:5" x14ac:dyDescent="0.25">
      <c r="A81" s="6"/>
      <c r="C81" s="19"/>
      <c r="D81" s="19"/>
      <c r="E81" s="19"/>
    </row>
    <row r="82" spans="1:5" x14ac:dyDescent="0.25">
      <c r="A82" s="6" t="s">
        <v>39</v>
      </c>
      <c r="C82" s="19">
        <v>0</v>
      </c>
      <c r="D82" s="19">
        <f>+'2002 Plan'!AL34</f>
        <v>470016</v>
      </c>
      <c r="E82" s="19">
        <f>+D82-C82</f>
        <v>470016</v>
      </c>
    </row>
    <row r="83" spans="1:5" x14ac:dyDescent="0.25">
      <c r="A83" s="6"/>
      <c r="C83" s="19"/>
      <c r="D83" s="19"/>
      <c r="E83" s="19"/>
    </row>
    <row r="84" spans="1:5" x14ac:dyDescent="0.25">
      <c r="C84" s="19"/>
      <c r="D84" s="19"/>
      <c r="E84" s="19"/>
    </row>
    <row r="85" spans="1:5" x14ac:dyDescent="0.25">
      <c r="A85" s="8" t="s">
        <v>37</v>
      </c>
      <c r="C85" s="19">
        <f>SUM(C8:C80)</f>
        <v>66132059</v>
      </c>
      <c r="D85" s="19">
        <f>SUM(D8:D82)</f>
        <v>86959449</v>
      </c>
      <c r="E85" s="19">
        <f>+D85-C85</f>
        <v>20827390</v>
      </c>
    </row>
  </sheetData>
  <phoneticPr fontId="0" type="noConversion"/>
  <pageMargins left="0.75" right="0.2" top="0.75" bottom="0.5" header="0.5" footer="0"/>
  <pageSetup scale="67" orientation="portrait" r:id="rId1"/>
  <headerFooter alignWithMargins="0">
    <oddFooter>&amp;R&amp;7&amp;D   &amp;T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2002 Plan</vt:lpstr>
      <vt:lpstr>2001 Forecast</vt:lpstr>
      <vt:lpstr>Year on Year</vt:lpstr>
      <vt:lpstr>'2001 Forecast'!Print_Area</vt:lpstr>
      <vt:lpstr>'2002 Plan'!Print_Area</vt:lpstr>
      <vt:lpstr>'2001 Forecast'!Print_Titles</vt:lpstr>
      <vt:lpstr>'2002 Plan'!Print_Titles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Edie Leschber</dc:creator>
  <cp:lastModifiedBy>Havlíček Jan</cp:lastModifiedBy>
  <cp:lastPrinted>2001-09-19T17:17:13Z</cp:lastPrinted>
  <dcterms:created xsi:type="dcterms:W3CDTF">2001-09-04T23:32:33Z</dcterms:created>
  <dcterms:modified xsi:type="dcterms:W3CDTF">2023-09-10T14:58:08Z</dcterms:modified>
</cp:coreProperties>
</file>